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7"/>
  <workbookPr defaultThemeVersion="124226"/>
  <mc:AlternateContent xmlns:mc="http://schemas.openxmlformats.org/markup-compatibility/2006">
    <mc:Choice Requires="x15">
      <x15ac:absPath xmlns:x15ac="http://schemas.microsoft.com/office/spreadsheetml/2010/11/ac" url="\\10.9.2.14\温暖化対策\000_条例・指針・要綱・ガイドライン\22◆県外クレジット\県外算定\R04.7改正\原稿（見え消し）\様式\"/>
    </mc:Choice>
  </mc:AlternateContent>
  <xr:revisionPtr revIDLastSave="0" documentId="13_ncr:40009_{C37843DE-ED29-418F-A2F4-A3EB26D18B88}" xr6:coauthVersionLast="36" xr6:coauthVersionMax="36" xr10:uidLastSave="{00000000-0000-0000-0000-000000000000}"/>
  <workbookProtection workbookAlgorithmName="SHA-512" workbookHashValue="zNFNNMvRf/Xk1MT5A0/HFvsqN/vMB/wsQgr2Yn24vXLQKAg80kvpYlbz52eARf0byXANIaDYvnfTJPtw5m6OdQ==" workbookSaltValue="bfSEORyg+6T+xEmIuhDUZg==" workbookSpinCount="100000" lockStructure="1"/>
  <bookViews>
    <workbookView xWindow="32760" yWindow="32760" windowWidth="23040" windowHeight="8868"/>
  </bookViews>
  <sheets>
    <sheet name="その１" sheetId="5" r:id="rId1"/>
    <sheet name="その２" sheetId="6" r:id="rId2"/>
    <sheet name="その３" sheetId="12" r:id="rId3"/>
    <sheet name="その４" sheetId="7" r:id="rId4"/>
    <sheet name="その５" sheetId="10" r:id="rId5"/>
    <sheet name="初期設定シート" sheetId="16" state="hidden" r:id="rId6"/>
    <sheet name="都市ガス換算" sheetId="14" state="hidden" r:id="rId7"/>
    <sheet name="参考" sheetId="15" state="hidden" r:id="rId8"/>
  </sheets>
  <externalReferences>
    <externalReference r:id="rId9"/>
    <externalReference r:id="rId10"/>
  </externalReferences>
  <definedNames>
    <definedName name="Ａ重油">初期設定シート!$F$42:$F$43</definedName>
    <definedName name="Ｂ・Ｃ重油">初期設定シート!$F$46:$F$47</definedName>
    <definedName name="_xlnm.Print_Area" localSheetId="0">その１!$A$1:$P$56</definedName>
    <definedName name="_xlnm.Print_Area" localSheetId="3">その４!$A$1:$V$40</definedName>
    <definedName name="_xlnm.Print_Area" localSheetId="7">参考!$A$1:$T$42</definedName>
    <definedName name="_xlnm.Print_Titles" localSheetId="3">その４!$A:$A,その４!$1:$7</definedName>
    <definedName name="_xlnm.Print_Titles" localSheetId="6">都市ガス換算!$1:$7</definedName>
    <definedName name="コークス炉ガス">初期設定シート!$F$116:$F$119</definedName>
    <definedName name="コールタール">初期設定シート!$F$112:$F$113</definedName>
    <definedName name="その他からの買電">#REF!</definedName>
    <definedName name="その他の燃料①">#REF!</definedName>
    <definedName name="その他の燃料②">#REF!</definedName>
    <definedName name="その他可燃性天然ガス">初期設定シート!$F$90:$F$93</definedName>
    <definedName name="ナフサ">初期設定シート!$F$30:$F$31</definedName>
    <definedName name="メーター種">初期設定シート!$C$6:$C$7</definedName>
    <definedName name="一般送配電事業者の電線路を介した電気_昼間">初期設定シート!$F$6:$F$7</definedName>
    <definedName name="一般送配電事業者の電線路を介した電気_夜間">初期設定シート!$F$10:$F$11</definedName>
    <definedName name="一般炭">初期設定シート!$F$100:$F$101</definedName>
    <definedName name="液化石油ガス_LPG_その他">初期設定シート!$F$76:$F$79</definedName>
    <definedName name="液化石油ガス_LPG_ブタン">初期設定シート!$F$70:$F$73</definedName>
    <definedName name="液化石油ガス_LPG_プロパン">初期設定シート!$F$64:$F$67</definedName>
    <definedName name="液化石油ガス_LPG_プロパン・ブタン混合">初期設定シート!$F$58:$F$61</definedName>
    <definedName name="液化天然ガス_ＬＮＧ">初期設定シート!$F$86:$F$87</definedName>
    <definedName name="温水">初期設定シート!$F$146:$F$147</definedName>
    <definedName name="揮発油_ガソリン">#REF!</definedName>
    <definedName name="軽油">初期設定シート!$F$38:$F$39</definedName>
    <definedName name="原油_コンデンセートを除く">初期設定シート!$F$18:$F$19</definedName>
    <definedName name="原油のうちコンデンセート_NGL">初期設定シート!$F$22:$F$23</definedName>
    <definedName name="原料炭">初期設定シート!$F$96:$F$97</definedName>
    <definedName name="工事のためのエネルギー使用">初期設定シート!$B$84:$B$118</definedName>
    <definedName name="控除分監視点">初期設定シート!$A$11:$A$15</definedName>
    <definedName name="高効率ＣＧＳの利用">#REF!</definedName>
    <definedName name="高炉ガス">初期設定シート!$F$122:$F$125</definedName>
    <definedName name="再エネ・特例監視点">#REF!</definedName>
    <definedName name="再エネ監視点">初期設定シート!$A$18:$A$19</definedName>
    <definedName name="再生可能エネルギーの価値移転">初期設定シート!$B$199:$B$200</definedName>
    <definedName name="再生可能エネルギーの自家消費">初期設定シート!$B$203</definedName>
    <definedName name="産業用以外の蒸気">初期設定シート!$F$142:$F$143</definedName>
    <definedName name="産業用蒸気">初期設定シート!$F$138:$F$139</definedName>
    <definedName name="使用量監視点">初期設定シート!$A$6:$A$8</definedName>
    <definedName name="事業所外利用の移動体への供給">初期設定シート!$B$47:$B$81</definedName>
    <definedName name="自ら生成した電力">初期設定シート!$F$167:$F$168</definedName>
    <definedName name="自ら生成した電力の供給">#REF!</definedName>
    <definedName name="自ら生成した熱">初期設定シート!$F$163:$F$164</definedName>
    <definedName name="自ら生成した熱の供給">#REF!</definedName>
    <definedName name="住宅用途への供給">初期設定シート!$B$121:$B$155</definedName>
    <definedName name="石炭コークス">初期設定シート!$F$108:$F$109</definedName>
    <definedName name="石油アスファルト">初期設定シート!$F$50:$F$51</definedName>
    <definedName name="石油コークス">初期設定シート!$F$54:$F$55</definedName>
    <definedName name="石油系炭化水素ガス">初期設定シート!$F$82:$F$83</definedName>
    <definedName name="他事業所への熱や電気の供給">初期設定シート!$B$158:$B$159</definedName>
    <definedName name="他事業所への燃料等の直接供給">初期設定シート!$B$162:$B$196</definedName>
    <definedName name="昼夜不明またはその他からの買電">初期設定シート!$F$14:$F$15</definedName>
    <definedName name="転炉ガス">初期設定シート!$F$128:$F$131</definedName>
    <definedName name="電気">初期設定シート!$F$175:$F$176</definedName>
    <definedName name="電気の使用">初期設定シート!$B$6:$B$8</definedName>
    <definedName name="都市ガス">初期設定シート!$F$134:$F$135</definedName>
    <definedName name="都市ガス会社">初期設定シート!$D$6:$D$32</definedName>
    <definedName name="東京電力からの買電_昼間">#REF!</definedName>
    <definedName name="東京電力からの買電_昼夜不明">#REF!</definedName>
    <definedName name="東京電力からの買電_夜間">#REF!</definedName>
    <definedName name="灯油">初期設定シート!$F$34:$F$35</definedName>
    <definedName name="熱">初期設定シート!$F$171:$F$172</definedName>
    <definedName name="熱の使用">#REF!</definedName>
    <definedName name="燃料の使用">初期設定シート!$B$11:$B$38</definedName>
    <definedName name="発油_ガソリン">初期設定シート!$F$26:$F$27</definedName>
    <definedName name="無煙炭">初期設定シート!$F$104:$F$105</definedName>
    <definedName name="冷水">初期設定シート!$F$150:$F$151</definedName>
  </definedNames>
  <calcPr calcId="191029" fullCalcOnLoad="1"/>
</workbook>
</file>

<file path=xl/calcChain.xml><?xml version="1.0" encoding="utf-8"?>
<calcChain xmlns="http://schemas.openxmlformats.org/spreadsheetml/2006/main">
  <c r="O3" i="10" l="1"/>
  <c r="D27" i="12" l="1"/>
  <c r="S27" i="12"/>
  <c r="S7" i="12"/>
  <c r="S8" i="12"/>
  <c r="S9" i="12"/>
  <c r="S10" i="12"/>
  <c r="S11" i="12"/>
  <c r="S12" i="12"/>
  <c r="S13" i="12"/>
  <c r="S14" i="12"/>
  <c r="S15" i="12"/>
  <c r="S16" i="12"/>
  <c r="S17" i="12"/>
  <c r="S18" i="12"/>
  <c r="S19" i="12"/>
  <c r="S20" i="12"/>
  <c r="S21" i="12"/>
  <c r="S22" i="12"/>
  <c r="S23" i="12"/>
  <c r="S24" i="12"/>
  <c r="S25" i="12"/>
  <c r="S26" i="12"/>
  <c r="S6" i="12"/>
  <c r="R27" i="12"/>
  <c r="R19" i="12"/>
  <c r="R20" i="12"/>
  <c r="R21" i="12"/>
  <c r="R22" i="12"/>
  <c r="R23" i="12"/>
  <c r="R24" i="12"/>
  <c r="R25" i="12"/>
  <c r="R26" i="12"/>
  <c r="R18" i="12"/>
  <c r="R17" i="12"/>
  <c r="R16" i="12"/>
  <c r="R15" i="12"/>
  <c r="R14" i="12"/>
  <c r="R13" i="12"/>
  <c r="R12" i="12"/>
  <c r="R11" i="12"/>
  <c r="R10" i="12"/>
  <c r="R9" i="12"/>
  <c r="R8" i="12"/>
  <c r="R7" i="12"/>
  <c r="R6" i="12"/>
  <c r="AG26" i="12"/>
  <c r="AF26" i="12"/>
  <c r="AE26" i="12"/>
  <c r="AD26" i="12"/>
  <c r="AC26" i="12"/>
  <c r="AB26" i="12"/>
  <c r="AA26" i="12"/>
  <c r="Z26" i="12"/>
  <c r="Y26" i="12"/>
  <c r="X26" i="12"/>
  <c r="W26" i="12"/>
  <c r="V26" i="12"/>
  <c r="AG25" i="12"/>
  <c r="AF25" i="12"/>
  <c r="AE25" i="12"/>
  <c r="AD25" i="12"/>
  <c r="AC25" i="12"/>
  <c r="AB25" i="12"/>
  <c r="AA25" i="12"/>
  <c r="Z25" i="12"/>
  <c r="Y25" i="12"/>
  <c r="X25" i="12"/>
  <c r="W25" i="12"/>
  <c r="V25" i="12"/>
  <c r="AG24" i="12"/>
  <c r="AF24" i="12"/>
  <c r="AE24" i="12"/>
  <c r="AD24" i="12"/>
  <c r="AC24" i="12"/>
  <c r="AB24" i="12"/>
  <c r="AA24" i="12"/>
  <c r="Z24" i="12"/>
  <c r="Y24" i="12"/>
  <c r="X24" i="12"/>
  <c r="W24" i="12"/>
  <c r="V24" i="12"/>
  <c r="AG23" i="12"/>
  <c r="AF23" i="12"/>
  <c r="AE23" i="12"/>
  <c r="AD23" i="12"/>
  <c r="AC23" i="12"/>
  <c r="AB23" i="12"/>
  <c r="AA23" i="12"/>
  <c r="Z23" i="12"/>
  <c r="Y23" i="12"/>
  <c r="X23" i="12"/>
  <c r="W23" i="12"/>
  <c r="V23" i="12"/>
  <c r="AG22" i="12"/>
  <c r="AF22" i="12"/>
  <c r="AE22" i="12"/>
  <c r="AD22" i="12"/>
  <c r="AC22" i="12"/>
  <c r="AB22" i="12"/>
  <c r="AA22" i="12"/>
  <c r="Z22" i="12"/>
  <c r="Y22" i="12"/>
  <c r="X22" i="12"/>
  <c r="W22" i="12"/>
  <c r="V22" i="12"/>
  <c r="AG21" i="12"/>
  <c r="AF21" i="12"/>
  <c r="AE21" i="12"/>
  <c r="AD21" i="12"/>
  <c r="AC21" i="12"/>
  <c r="AB21" i="12"/>
  <c r="AA21" i="12"/>
  <c r="Z21" i="12"/>
  <c r="Y21" i="12"/>
  <c r="X21" i="12"/>
  <c r="W21" i="12"/>
  <c r="V21" i="12"/>
  <c r="AG20" i="12"/>
  <c r="AF20" i="12"/>
  <c r="AE20" i="12"/>
  <c r="AD20" i="12"/>
  <c r="AC20" i="12"/>
  <c r="AB20" i="12"/>
  <c r="AA20" i="12"/>
  <c r="Z20" i="12"/>
  <c r="Y20" i="12"/>
  <c r="X20" i="12"/>
  <c r="W20" i="12"/>
  <c r="V20" i="12"/>
  <c r="AG19" i="12"/>
  <c r="AF19" i="12"/>
  <c r="AE19" i="12"/>
  <c r="AD19" i="12"/>
  <c r="AC19" i="12"/>
  <c r="AB19" i="12"/>
  <c r="AA19" i="12"/>
  <c r="Z19" i="12"/>
  <c r="Y19" i="12"/>
  <c r="X19" i="12"/>
  <c r="W19" i="12"/>
  <c r="V19" i="12"/>
  <c r="AG18" i="12"/>
  <c r="AF18" i="12"/>
  <c r="AE18" i="12"/>
  <c r="AD18" i="12"/>
  <c r="AC18" i="12"/>
  <c r="AB18" i="12"/>
  <c r="AA18" i="12"/>
  <c r="Z18" i="12"/>
  <c r="Y18" i="12"/>
  <c r="X18" i="12"/>
  <c r="W18" i="12"/>
  <c r="V18" i="12"/>
  <c r="AG17" i="12"/>
  <c r="AF17" i="12"/>
  <c r="AE17" i="12"/>
  <c r="AD17" i="12"/>
  <c r="AC17" i="12"/>
  <c r="AB17" i="12"/>
  <c r="AA17" i="12"/>
  <c r="Z17" i="12"/>
  <c r="Y17" i="12"/>
  <c r="X17" i="12"/>
  <c r="W17" i="12"/>
  <c r="V17" i="12"/>
  <c r="AG16" i="12"/>
  <c r="AF16" i="12"/>
  <c r="AE16" i="12"/>
  <c r="AD16" i="12"/>
  <c r="AC16" i="12"/>
  <c r="AB16" i="12"/>
  <c r="AA16" i="12"/>
  <c r="Z16" i="12"/>
  <c r="Y16" i="12"/>
  <c r="X16" i="12"/>
  <c r="W16" i="12"/>
  <c r="V16" i="12"/>
  <c r="AG15" i="12"/>
  <c r="AF15" i="12"/>
  <c r="AE15" i="12"/>
  <c r="AD15" i="12"/>
  <c r="AC15" i="12"/>
  <c r="AB15" i="12"/>
  <c r="AA15" i="12"/>
  <c r="Z15" i="12"/>
  <c r="Y15" i="12"/>
  <c r="X15" i="12"/>
  <c r="W15" i="12"/>
  <c r="V15" i="12"/>
  <c r="AG14" i="12"/>
  <c r="AF14" i="12"/>
  <c r="AE14" i="12"/>
  <c r="AD14" i="12"/>
  <c r="AC14" i="12"/>
  <c r="AB14" i="12"/>
  <c r="AA14" i="12"/>
  <c r="Z14" i="12"/>
  <c r="Y14" i="12"/>
  <c r="X14" i="12"/>
  <c r="W14" i="12"/>
  <c r="V14" i="12"/>
  <c r="AG13" i="12"/>
  <c r="AF13" i="12"/>
  <c r="AE13" i="12"/>
  <c r="AD13" i="12"/>
  <c r="AC13" i="12"/>
  <c r="AB13" i="12"/>
  <c r="AA13" i="12"/>
  <c r="Z13" i="12"/>
  <c r="Y13" i="12"/>
  <c r="X13" i="12"/>
  <c r="W13" i="12"/>
  <c r="V13" i="12"/>
  <c r="AG12" i="12"/>
  <c r="AF12" i="12"/>
  <c r="AE12" i="12"/>
  <c r="AD12" i="12"/>
  <c r="AC12" i="12"/>
  <c r="AB12" i="12"/>
  <c r="AA12" i="12"/>
  <c r="Z12" i="12"/>
  <c r="Y12" i="12"/>
  <c r="X12" i="12"/>
  <c r="W12" i="12"/>
  <c r="V12" i="12"/>
  <c r="AG11" i="12"/>
  <c r="AF11" i="12"/>
  <c r="AE11" i="12"/>
  <c r="AD11" i="12"/>
  <c r="AC11" i="12"/>
  <c r="AB11" i="12"/>
  <c r="AA11" i="12"/>
  <c r="Z11" i="12"/>
  <c r="Y11" i="12"/>
  <c r="X11" i="12"/>
  <c r="W11" i="12"/>
  <c r="V11" i="12"/>
  <c r="AG10" i="12"/>
  <c r="AF10" i="12"/>
  <c r="AE10" i="12"/>
  <c r="AD10" i="12"/>
  <c r="AC10" i="12"/>
  <c r="AB10" i="12"/>
  <c r="AA10" i="12"/>
  <c r="Z10" i="12"/>
  <c r="Y10" i="12"/>
  <c r="X10" i="12"/>
  <c r="W10" i="12"/>
  <c r="V10" i="12"/>
  <c r="AG9" i="12"/>
  <c r="AF9" i="12"/>
  <c r="AE9" i="12"/>
  <c r="AD9" i="12"/>
  <c r="AC9" i="12"/>
  <c r="AB9" i="12"/>
  <c r="AA9" i="12"/>
  <c r="Z9" i="12"/>
  <c r="Y9" i="12"/>
  <c r="X9" i="12"/>
  <c r="W9" i="12"/>
  <c r="V9" i="12"/>
  <c r="AG8" i="12"/>
  <c r="AF8" i="12"/>
  <c r="AE8" i="12"/>
  <c r="AD8" i="12"/>
  <c r="AC8" i="12"/>
  <c r="AB8" i="12"/>
  <c r="AA8" i="12"/>
  <c r="Z8" i="12"/>
  <c r="Y8" i="12"/>
  <c r="X8" i="12"/>
  <c r="W8" i="12"/>
  <c r="V8" i="12"/>
  <c r="AG7" i="12"/>
  <c r="AF7" i="12"/>
  <c r="AE7" i="12"/>
  <c r="AD7" i="12"/>
  <c r="AC7" i="12"/>
  <c r="AB7" i="12"/>
  <c r="AA7" i="12"/>
  <c r="AA27" i="12" s="1"/>
  <c r="K27" i="12" s="1"/>
  <c r="Z7" i="12"/>
  <c r="Y7" i="12"/>
  <c r="X7" i="12"/>
  <c r="W7" i="12"/>
  <c r="V7" i="12"/>
  <c r="AG6" i="12"/>
  <c r="AG27" i="12" s="1"/>
  <c r="Q27" i="12" s="1"/>
  <c r="AF6" i="12"/>
  <c r="AF27" i="12" s="1"/>
  <c r="P27" i="12" s="1"/>
  <c r="AE6" i="12"/>
  <c r="AE27" i="12" s="1"/>
  <c r="O27" i="12" s="1"/>
  <c r="AD6" i="12"/>
  <c r="AD27" i="12" s="1"/>
  <c r="N27" i="12" s="1"/>
  <c r="AC6" i="12"/>
  <c r="AB6" i="12"/>
  <c r="AB27" i="12" s="1"/>
  <c r="L27" i="12" s="1"/>
  <c r="AA6" i="12"/>
  <c r="Z6" i="12"/>
  <c r="Z27" i="12" s="1"/>
  <c r="J27" i="12" s="1"/>
  <c r="Y6" i="12"/>
  <c r="Y27" i="12" s="1"/>
  <c r="I27" i="12" s="1"/>
  <c r="X6" i="12"/>
  <c r="X27" i="12" s="1"/>
  <c r="H27" i="12" s="1"/>
  <c r="W6" i="12"/>
  <c r="W27" i="12" s="1"/>
  <c r="G27" i="12" s="1"/>
  <c r="V6" i="12"/>
  <c r="V27" i="12" s="1"/>
  <c r="F27" i="12" s="1"/>
  <c r="AC27" i="12" l="1"/>
  <c r="M27" i="12" s="1"/>
  <c r="D32" i="16" l="1"/>
  <c r="E32" i="16"/>
  <c r="D31" i="16"/>
  <c r="E31" i="16"/>
  <c r="I570" i="16"/>
  <c r="J570" i="16"/>
  <c r="I546" i="16"/>
  <c r="J546" i="16"/>
  <c r="J540" i="16"/>
  <c r="J516" i="16"/>
  <c r="I515" i="16"/>
  <c r="J510" i="16"/>
  <c r="J486" i="16"/>
  <c r="J485" i="16"/>
  <c r="J480" i="16"/>
  <c r="J456" i="16"/>
  <c r="J455" i="16"/>
  <c r="J450" i="16"/>
  <c r="J426" i="16"/>
  <c r="J425" i="16"/>
  <c r="J420" i="16"/>
  <c r="J396" i="16"/>
  <c r="J395" i="16"/>
  <c r="J390" i="16"/>
  <c r="J362" i="16"/>
  <c r="J334" i="16"/>
  <c r="J306" i="16"/>
  <c r="J278" i="16"/>
  <c r="J250" i="16"/>
  <c r="J222" i="16"/>
  <c r="J194" i="16"/>
  <c r="J166" i="16"/>
  <c r="F158" i="16"/>
  <c r="F154" i="16"/>
  <c r="J138" i="16"/>
  <c r="J110" i="16"/>
  <c r="J82" i="16"/>
  <c r="I81" i="16"/>
  <c r="I109" i="16"/>
  <c r="I80" i="16"/>
  <c r="J80" i="16"/>
  <c r="I79" i="16"/>
  <c r="I107" i="16"/>
  <c r="I78" i="16"/>
  <c r="J78" i="16"/>
  <c r="I77" i="16"/>
  <c r="I105" i="16"/>
  <c r="I76" i="16"/>
  <c r="J76" i="16"/>
  <c r="I75" i="16"/>
  <c r="I103" i="16"/>
  <c r="I74" i="16"/>
  <c r="J74" i="16"/>
  <c r="I73" i="16"/>
  <c r="I101" i="16"/>
  <c r="I72" i="16"/>
  <c r="J72" i="16"/>
  <c r="I71" i="16"/>
  <c r="I99" i="16"/>
  <c r="I70" i="16"/>
  <c r="J70" i="16"/>
  <c r="I69" i="16"/>
  <c r="I97" i="16"/>
  <c r="I68" i="16"/>
  <c r="J68" i="16"/>
  <c r="I67" i="16"/>
  <c r="I95" i="16"/>
  <c r="I66" i="16"/>
  <c r="J66" i="16"/>
  <c r="I65" i="16"/>
  <c r="I93" i="16"/>
  <c r="I64" i="16"/>
  <c r="J64" i="16"/>
  <c r="I63" i="16"/>
  <c r="I91" i="16"/>
  <c r="I61" i="16"/>
  <c r="I89" i="16"/>
  <c r="I59" i="16"/>
  <c r="I87" i="16"/>
  <c r="I58" i="16"/>
  <c r="I86" i="16"/>
  <c r="I57" i="16"/>
  <c r="I85" i="16"/>
  <c r="I56" i="16"/>
  <c r="I84" i="16"/>
  <c r="I55" i="16"/>
  <c r="I83" i="16"/>
  <c r="J54" i="16"/>
  <c r="J53" i="16"/>
  <c r="I53" i="16"/>
  <c r="J52" i="16"/>
  <c r="I52" i="16"/>
  <c r="J51" i="16"/>
  <c r="I51" i="16"/>
  <c r="J50" i="16"/>
  <c r="I50" i="16"/>
  <c r="J49" i="16"/>
  <c r="I49" i="16"/>
  <c r="J48" i="16"/>
  <c r="I48" i="16"/>
  <c r="J47" i="16"/>
  <c r="I47" i="16"/>
  <c r="J46" i="16"/>
  <c r="I46" i="16"/>
  <c r="J45" i="16"/>
  <c r="I45" i="16"/>
  <c r="J44" i="16"/>
  <c r="I44" i="16"/>
  <c r="J43" i="16"/>
  <c r="I43" i="16"/>
  <c r="J42" i="16"/>
  <c r="I42" i="16"/>
  <c r="J41" i="16"/>
  <c r="I41" i="16"/>
  <c r="J40" i="16"/>
  <c r="I40" i="16"/>
  <c r="J39" i="16"/>
  <c r="I39" i="16"/>
  <c r="J38" i="16"/>
  <c r="I38" i="16"/>
  <c r="J37" i="16"/>
  <c r="I37" i="16"/>
  <c r="J36" i="16"/>
  <c r="I36" i="16"/>
  <c r="J35" i="16"/>
  <c r="I35" i="16"/>
  <c r="I34" i="16"/>
  <c r="J34" i="16"/>
  <c r="J33" i="16"/>
  <c r="I33" i="16"/>
  <c r="J32" i="16"/>
  <c r="I32" i="16"/>
  <c r="Y34" i="16"/>
  <c r="J31" i="16"/>
  <c r="I31" i="16"/>
  <c r="Y33" i="16"/>
  <c r="J30" i="16"/>
  <c r="J29" i="16"/>
  <c r="J28" i="16"/>
  <c r="J27" i="16"/>
  <c r="J26" i="16"/>
  <c r="J25" i="16"/>
  <c r="J24" i="16"/>
  <c r="J23" i="16"/>
  <c r="J22" i="16"/>
  <c r="J21" i="16"/>
  <c r="J20" i="16"/>
  <c r="J19" i="16"/>
  <c r="J18" i="16"/>
  <c r="J17" i="16"/>
  <c r="J16" i="16"/>
  <c r="J15" i="16"/>
  <c r="J14" i="16"/>
  <c r="J13" i="16"/>
  <c r="J12" i="16"/>
  <c r="J11" i="16"/>
  <c r="J10" i="16"/>
  <c r="J9" i="16"/>
  <c r="J8" i="16"/>
  <c r="J7" i="16"/>
  <c r="J6" i="16"/>
  <c r="J5" i="16"/>
  <c r="Z3" i="16"/>
  <c r="I60" i="16"/>
  <c r="J60" i="16"/>
  <c r="X33" i="16"/>
  <c r="Z33" i="16"/>
  <c r="X32" i="16"/>
  <c r="Z32" i="16"/>
  <c r="X31" i="16"/>
  <c r="Z31" i="16"/>
  <c r="X30" i="16"/>
  <c r="Z30" i="16"/>
  <c r="X28" i="16"/>
  <c r="Z28" i="16"/>
  <c r="X26" i="16"/>
  <c r="Z26" i="16"/>
  <c r="X24" i="16"/>
  <c r="Z24" i="16"/>
  <c r="X22" i="16"/>
  <c r="Z22" i="16"/>
  <c r="X20" i="16"/>
  <c r="Z20" i="16"/>
  <c r="X18" i="16"/>
  <c r="Z18" i="16"/>
  <c r="X16" i="16"/>
  <c r="Z16" i="16"/>
  <c r="X14" i="16"/>
  <c r="Z14" i="16"/>
  <c r="X12" i="16"/>
  <c r="Z12" i="16"/>
  <c r="X10" i="16"/>
  <c r="Z10" i="16"/>
  <c r="X8" i="16"/>
  <c r="Z8" i="16"/>
  <c r="X6" i="16"/>
  <c r="Z6" i="16"/>
  <c r="X34" i="16"/>
  <c r="Z34" i="16"/>
  <c r="X29" i="16"/>
  <c r="Z29" i="16"/>
  <c r="X27" i="16"/>
  <c r="Z27" i="16"/>
  <c r="X25" i="16"/>
  <c r="Z25" i="16"/>
  <c r="X23" i="16"/>
  <c r="Z23" i="16"/>
  <c r="X21" i="16"/>
  <c r="Z21" i="16"/>
  <c r="X5" i="16"/>
  <c r="Z5" i="16"/>
  <c r="X7" i="16"/>
  <c r="Z7" i="16"/>
  <c r="X9" i="16"/>
  <c r="Z9" i="16"/>
  <c r="X11" i="16"/>
  <c r="Z11" i="16"/>
  <c r="AH11" i="16"/>
  <c r="X13" i="16"/>
  <c r="Z13" i="16"/>
  <c r="X15" i="16"/>
  <c r="Z15" i="16"/>
  <c r="X17" i="16"/>
  <c r="Z17" i="16"/>
  <c r="X19" i="16"/>
  <c r="Z19" i="16"/>
  <c r="AF19" i="16"/>
  <c r="I112" i="16"/>
  <c r="J84" i="16"/>
  <c r="I114" i="16"/>
  <c r="J86" i="16"/>
  <c r="I119" i="16"/>
  <c r="J91" i="16"/>
  <c r="I121" i="16"/>
  <c r="J93" i="16"/>
  <c r="I123" i="16"/>
  <c r="J95" i="16"/>
  <c r="I125" i="16"/>
  <c r="J97" i="16"/>
  <c r="I127" i="16"/>
  <c r="J99" i="16"/>
  <c r="I129" i="16"/>
  <c r="J101" i="16"/>
  <c r="I131" i="16"/>
  <c r="J103" i="16"/>
  <c r="I133" i="16"/>
  <c r="J105" i="16"/>
  <c r="I135" i="16"/>
  <c r="J107" i="16"/>
  <c r="I137" i="16"/>
  <c r="J109" i="16"/>
  <c r="I111" i="16"/>
  <c r="J83" i="16"/>
  <c r="I113" i="16"/>
  <c r="J85" i="16"/>
  <c r="I115" i="16"/>
  <c r="J87" i="16"/>
  <c r="I117" i="16"/>
  <c r="J89" i="16"/>
  <c r="I62" i="16"/>
  <c r="I88" i="16"/>
  <c r="I92" i="16"/>
  <c r="I94" i="16"/>
  <c r="I96" i="16"/>
  <c r="I98" i="16"/>
  <c r="I100" i="16"/>
  <c r="I102" i="16"/>
  <c r="I104" i="16"/>
  <c r="I106" i="16"/>
  <c r="I108" i="16"/>
  <c r="J515" i="16"/>
  <c r="I545" i="16"/>
  <c r="J55" i="16"/>
  <c r="J56" i="16"/>
  <c r="J57" i="16"/>
  <c r="J58" i="16"/>
  <c r="J59" i="16"/>
  <c r="J61" i="16"/>
  <c r="J63" i="16"/>
  <c r="J65" i="16"/>
  <c r="J67" i="16"/>
  <c r="J69" i="16"/>
  <c r="J71" i="16"/>
  <c r="J73" i="16"/>
  <c r="J75" i="16"/>
  <c r="J77" i="16"/>
  <c r="J79" i="16"/>
  <c r="J81" i="16"/>
  <c r="I576" i="16"/>
  <c r="J576" i="16"/>
  <c r="I134" i="16"/>
  <c r="J106" i="16"/>
  <c r="I130" i="16"/>
  <c r="J102" i="16"/>
  <c r="I126" i="16"/>
  <c r="J98" i="16"/>
  <c r="I122" i="16"/>
  <c r="J94" i="16"/>
  <c r="I116" i="16"/>
  <c r="J88" i="16"/>
  <c r="J545" i="16"/>
  <c r="I575" i="16"/>
  <c r="J575" i="16"/>
  <c r="I136" i="16"/>
  <c r="J108" i="16"/>
  <c r="I132" i="16"/>
  <c r="J104" i="16"/>
  <c r="I128" i="16"/>
  <c r="J100" i="16"/>
  <c r="I124" i="16"/>
  <c r="J96" i="16"/>
  <c r="I120" i="16"/>
  <c r="J92" i="16"/>
  <c r="J62" i="16"/>
  <c r="I90" i="16"/>
  <c r="I145" i="16"/>
  <c r="J117" i="16"/>
  <c r="I143" i="16"/>
  <c r="J115" i="16"/>
  <c r="I141" i="16"/>
  <c r="J113" i="16"/>
  <c r="I139" i="16"/>
  <c r="J111" i="16"/>
  <c r="I165" i="16"/>
  <c r="J137" i="16"/>
  <c r="I163" i="16"/>
  <c r="J135" i="16"/>
  <c r="I161" i="16"/>
  <c r="J133" i="16"/>
  <c r="I159" i="16"/>
  <c r="J131" i="16"/>
  <c r="I157" i="16"/>
  <c r="J129" i="16"/>
  <c r="I155" i="16"/>
  <c r="J127" i="16"/>
  <c r="I153" i="16"/>
  <c r="J125" i="16"/>
  <c r="I151" i="16"/>
  <c r="J123" i="16"/>
  <c r="I149" i="16"/>
  <c r="J121" i="16"/>
  <c r="I147" i="16"/>
  <c r="J119" i="16"/>
  <c r="I142" i="16"/>
  <c r="J114" i="16"/>
  <c r="I140" i="16"/>
  <c r="J112" i="16"/>
  <c r="I118" i="16"/>
  <c r="J90" i="16"/>
  <c r="I168" i="16"/>
  <c r="J140" i="16"/>
  <c r="I170" i="16"/>
  <c r="J142" i="16"/>
  <c r="I175" i="16"/>
  <c r="J147" i="16"/>
  <c r="I177" i="16"/>
  <c r="J149" i="16"/>
  <c r="I179" i="16"/>
  <c r="J151" i="16"/>
  <c r="I181" i="16"/>
  <c r="J153" i="16"/>
  <c r="I183" i="16"/>
  <c r="J155" i="16"/>
  <c r="I185" i="16"/>
  <c r="J157" i="16"/>
  <c r="I187" i="16"/>
  <c r="J159" i="16"/>
  <c r="I189" i="16"/>
  <c r="J161" i="16"/>
  <c r="I191" i="16"/>
  <c r="J163" i="16"/>
  <c r="I193" i="16"/>
  <c r="J165" i="16"/>
  <c r="I167" i="16"/>
  <c r="J139" i="16"/>
  <c r="I169" i="16"/>
  <c r="J141" i="16"/>
  <c r="I171" i="16"/>
  <c r="J143" i="16"/>
  <c r="I173" i="16"/>
  <c r="J145" i="16"/>
  <c r="I148" i="16"/>
  <c r="J120" i="16"/>
  <c r="I152" i="16"/>
  <c r="J124" i="16"/>
  <c r="I156" i="16"/>
  <c r="J128" i="16"/>
  <c r="I160" i="16"/>
  <c r="J132" i="16"/>
  <c r="I164" i="16"/>
  <c r="J136" i="16"/>
  <c r="I144" i="16"/>
  <c r="J116" i="16"/>
  <c r="I150" i="16"/>
  <c r="J122" i="16"/>
  <c r="I154" i="16"/>
  <c r="J126" i="16"/>
  <c r="I158" i="16"/>
  <c r="J130" i="16"/>
  <c r="I162" i="16"/>
  <c r="J134" i="16"/>
  <c r="I190" i="16"/>
  <c r="J162" i="16"/>
  <c r="I186" i="16"/>
  <c r="J158" i="16"/>
  <c r="I182" i="16"/>
  <c r="J154" i="16"/>
  <c r="I178" i="16"/>
  <c r="J150" i="16"/>
  <c r="I172" i="16"/>
  <c r="J144" i="16"/>
  <c r="I192" i="16"/>
  <c r="J164" i="16"/>
  <c r="I188" i="16"/>
  <c r="J160" i="16"/>
  <c r="I184" i="16"/>
  <c r="J156" i="16"/>
  <c r="I180" i="16"/>
  <c r="J152" i="16"/>
  <c r="I176" i="16"/>
  <c r="J148" i="16"/>
  <c r="I201" i="16"/>
  <c r="J173" i="16"/>
  <c r="I199" i="16"/>
  <c r="J171" i="16"/>
  <c r="I197" i="16"/>
  <c r="J169" i="16"/>
  <c r="I195" i="16"/>
  <c r="J167" i="16"/>
  <c r="I221" i="16"/>
  <c r="J193" i="16"/>
  <c r="I219" i="16"/>
  <c r="J191" i="16"/>
  <c r="I217" i="16"/>
  <c r="J189" i="16"/>
  <c r="I215" i="16"/>
  <c r="J187" i="16"/>
  <c r="I213" i="16"/>
  <c r="J185" i="16"/>
  <c r="I211" i="16"/>
  <c r="J183" i="16"/>
  <c r="I209" i="16"/>
  <c r="J181" i="16"/>
  <c r="I207" i="16"/>
  <c r="J179" i="16"/>
  <c r="I205" i="16"/>
  <c r="J177" i="16"/>
  <c r="I203" i="16"/>
  <c r="J175" i="16"/>
  <c r="I198" i="16"/>
  <c r="J170" i="16"/>
  <c r="I196" i="16"/>
  <c r="J168" i="16"/>
  <c r="I146" i="16"/>
  <c r="J118" i="16"/>
  <c r="I174" i="16"/>
  <c r="J146" i="16"/>
  <c r="I224" i="16"/>
  <c r="J196" i="16"/>
  <c r="I226" i="16"/>
  <c r="J198" i="16"/>
  <c r="I231" i="16"/>
  <c r="J203" i="16"/>
  <c r="I233" i="16"/>
  <c r="J205" i="16"/>
  <c r="I235" i="16"/>
  <c r="J207" i="16"/>
  <c r="I237" i="16"/>
  <c r="J209" i="16"/>
  <c r="I239" i="16"/>
  <c r="J211" i="16"/>
  <c r="I241" i="16"/>
  <c r="J213" i="16"/>
  <c r="I243" i="16"/>
  <c r="J215" i="16"/>
  <c r="I245" i="16"/>
  <c r="J217" i="16"/>
  <c r="I247" i="16"/>
  <c r="J219" i="16"/>
  <c r="I249" i="16"/>
  <c r="J221" i="16"/>
  <c r="I223" i="16"/>
  <c r="J195" i="16"/>
  <c r="I225" i="16"/>
  <c r="J197" i="16"/>
  <c r="I227" i="16"/>
  <c r="J199" i="16"/>
  <c r="I229" i="16"/>
  <c r="J201" i="16"/>
  <c r="I204" i="16"/>
  <c r="J176" i="16"/>
  <c r="I208" i="16"/>
  <c r="J180" i="16"/>
  <c r="I212" i="16"/>
  <c r="J184" i="16"/>
  <c r="I216" i="16"/>
  <c r="J188" i="16"/>
  <c r="I220" i="16"/>
  <c r="J192" i="16"/>
  <c r="I200" i="16"/>
  <c r="J172" i="16"/>
  <c r="I206" i="16"/>
  <c r="J178" i="16"/>
  <c r="I210" i="16"/>
  <c r="J182" i="16"/>
  <c r="I214" i="16"/>
  <c r="J186" i="16"/>
  <c r="I218" i="16"/>
  <c r="J190" i="16"/>
  <c r="I246" i="16"/>
  <c r="J218" i="16"/>
  <c r="I242" i="16"/>
  <c r="J214" i="16"/>
  <c r="I238" i="16"/>
  <c r="J210" i="16"/>
  <c r="I234" i="16"/>
  <c r="J206" i="16"/>
  <c r="I228" i="16"/>
  <c r="J200" i="16"/>
  <c r="I248" i="16"/>
  <c r="J220" i="16"/>
  <c r="I244" i="16"/>
  <c r="J216" i="16"/>
  <c r="I240" i="16"/>
  <c r="J212" i="16"/>
  <c r="I236" i="16"/>
  <c r="J208" i="16"/>
  <c r="I232" i="16"/>
  <c r="J204" i="16"/>
  <c r="I257" i="16"/>
  <c r="J229" i="16"/>
  <c r="I255" i="16"/>
  <c r="J227" i="16"/>
  <c r="I253" i="16"/>
  <c r="J225" i="16"/>
  <c r="I251" i="16"/>
  <c r="J223" i="16"/>
  <c r="I277" i="16"/>
  <c r="J249" i="16"/>
  <c r="I275" i="16"/>
  <c r="J247" i="16"/>
  <c r="I273" i="16"/>
  <c r="J245" i="16"/>
  <c r="I271" i="16"/>
  <c r="J243" i="16"/>
  <c r="I269" i="16"/>
  <c r="J241" i="16"/>
  <c r="I267" i="16"/>
  <c r="J239" i="16"/>
  <c r="I265" i="16"/>
  <c r="J237" i="16"/>
  <c r="I263" i="16"/>
  <c r="J235" i="16"/>
  <c r="I261" i="16"/>
  <c r="J233" i="16"/>
  <c r="I259" i="16"/>
  <c r="J231" i="16"/>
  <c r="I254" i="16"/>
  <c r="J226" i="16"/>
  <c r="I252" i="16"/>
  <c r="J224" i="16"/>
  <c r="I202" i="16"/>
  <c r="J174" i="16"/>
  <c r="I230" i="16"/>
  <c r="J202" i="16"/>
  <c r="I280" i="16"/>
  <c r="J252" i="16"/>
  <c r="I282" i="16"/>
  <c r="J254" i="16"/>
  <c r="I287" i="16"/>
  <c r="J259" i="16"/>
  <c r="I289" i="16"/>
  <c r="J261" i="16"/>
  <c r="I291" i="16"/>
  <c r="J263" i="16"/>
  <c r="I293" i="16"/>
  <c r="J265" i="16"/>
  <c r="I295" i="16"/>
  <c r="J267" i="16"/>
  <c r="I297" i="16"/>
  <c r="J269" i="16"/>
  <c r="I299" i="16"/>
  <c r="J271" i="16"/>
  <c r="I301" i="16"/>
  <c r="J273" i="16"/>
  <c r="I303" i="16"/>
  <c r="J275" i="16"/>
  <c r="I305" i="16"/>
  <c r="J277" i="16"/>
  <c r="I279" i="16"/>
  <c r="J251" i="16"/>
  <c r="I281" i="16"/>
  <c r="J253" i="16"/>
  <c r="I283" i="16"/>
  <c r="J255" i="16"/>
  <c r="I285" i="16"/>
  <c r="J257" i="16"/>
  <c r="I260" i="16"/>
  <c r="J232" i="16"/>
  <c r="I264" i="16"/>
  <c r="J236" i="16"/>
  <c r="I268" i="16"/>
  <c r="J240" i="16"/>
  <c r="I272" i="16"/>
  <c r="J244" i="16"/>
  <c r="I276" i="16"/>
  <c r="J248" i="16"/>
  <c r="I256" i="16"/>
  <c r="J228" i="16"/>
  <c r="I262" i="16"/>
  <c r="J234" i="16"/>
  <c r="I266" i="16"/>
  <c r="J238" i="16"/>
  <c r="I270" i="16"/>
  <c r="J242" i="16"/>
  <c r="I274" i="16"/>
  <c r="J246" i="16"/>
  <c r="I304" i="16"/>
  <c r="J276" i="16"/>
  <c r="I300" i="16"/>
  <c r="J272" i="16"/>
  <c r="I296" i="16"/>
  <c r="J268" i="16"/>
  <c r="I292" i="16"/>
  <c r="J264" i="16"/>
  <c r="I288" i="16"/>
  <c r="J260" i="16"/>
  <c r="I313" i="16"/>
  <c r="J285" i="16"/>
  <c r="I311" i="16"/>
  <c r="J283" i="16"/>
  <c r="I309" i="16"/>
  <c r="J281" i="16"/>
  <c r="I307" i="16"/>
  <c r="J279" i="16"/>
  <c r="I333" i="16"/>
  <c r="J305" i="16"/>
  <c r="I331" i="16"/>
  <c r="J303" i="16"/>
  <c r="I329" i="16"/>
  <c r="J301" i="16"/>
  <c r="I327" i="16"/>
  <c r="J299" i="16"/>
  <c r="I325" i="16"/>
  <c r="J297" i="16"/>
  <c r="I323" i="16"/>
  <c r="J295" i="16"/>
  <c r="I321" i="16"/>
  <c r="J293" i="16"/>
  <c r="I319" i="16"/>
  <c r="J291" i="16"/>
  <c r="I317" i="16"/>
  <c r="J289" i="16"/>
  <c r="I315" i="16"/>
  <c r="J287" i="16"/>
  <c r="I310" i="16"/>
  <c r="J282" i="16"/>
  <c r="I308" i="16"/>
  <c r="J280" i="16"/>
  <c r="I258" i="16"/>
  <c r="J230" i="16"/>
  <c r="I302" i="16"/>
  <c r="J274" i="16"/>
  <c r="I298" i="16"/>
  <c r="J270" i="16"/>
  <c r="I294" i="16"/>
  <c r="J266" i="16"/>
  <c r="I290" i="16"/>
  <c r="J262" i="16"/>
  <c r="I284" i="16"/>
  <c r="J256" i="16"/>
  <c r="I312" i="16"/>
  <c r="J284" i="16"/>
  <c r="I318" i="16"/>
  <c r="J290" i="16"/>
  <c r="I322" i="16"/>
  <c r="J294" i="16"/>
  <c r="I326" i="16"/>
  <c r="J298" i="16"/>
  <c r="I330" i="16"/>
  <c r="J302" i="16"/>
  <c r="I286" i="16"/>
  <c r="J258" i="16"/>
  <c r="I336" i="16"/>
  <c r="J308" i="16"/>
  <c r="I338" i="16"/>
  <c r="J310" i="16"/>
  <c r="I343" i="16"/>
  <c r="J315" i="16"/>
  <c r="I345" i="16"/>
  <c r="J317" i="16"/>
  <c r="I347" i="16"/>
  <c r="J319" i="16"/>
  <c r="I349" i="16"/>
  <c r="J321" i="16"/>
  <c r="I351" i="16"/>
  <c r="J323" i="16"/>
  <c r="I353" i="16"/>
  <c r="J325" i="16"/>
  <c r="I355" i="16"/>
  <c r="J327" i="16"/>
  <c r="I357" i="16"/>
  <c r="J329" i="16"/>
  <c r="I359" i="16"/>
  <c r="J331" i="16"/>
  <c r="I361" i="16"/>
  <c r="J333" i="16"/>
  <c r="I335" i="16"/>
  <c r="J307" i="16"/>
  <c r="I337" i="16"/>
  <c r="J309" i="16"/>
  <c r="I339" i="16"/>
  <c r="J311" i="16"/>
  <c r="I341" i="16"/>
  <c r="J313" i="16"/>
  <c r="I316" i="16"/>
  <c r="J288" i="16"/>
  <c r="I320" i="16"/>
  <c r="J292" i="16"/>
  <c r="I324" i="16"/>
  <c r="J296" i="16"/>
  <c r="I328" i="16"/>
  <c r="J300" i="16"/>
  <c r="I332" i="16"/>
  <c r="J304" i="16"/>
  <c r="I360" i="16"/>
  <c r="J332" i="16"/>
  <c r="I356" i="16"/>
  <c r="J328" i="16"/>
  <c r="I352" i="16"/>
  <c r="J324" i="16"/>
  <c r="I348" i="16"/>
  <c r="J320" i="16"/>
  <c r="I344" i="16"/>
  <c r="J316" i="16"/>
  <c r="I369" i="16"/>
  <c r="J341" i="16"/>
  <c r="I367" i="16"/>
  <c r="J339" i="16"/>
  <c r="I365" i="16"/>
  <c r="J337" i="16"/>
  <c r="I363" i="16"/>
  <c r="J335" i="16"/>
  <c r="I389" i="16"/>
  <c r="J361" i="16"/>
  <c r="I387" i="16"/>
  <c r="J359" i="16"/>
  <c r="I385" i="16"/>
  <c r="J357" i="16"/>
  <c r="I383" i="16"/>
  <c r="J355" i="16"/>
  <c r="I381" i="16"/>
  <c r="J353" i="16"/>
  <c r="I379" i="16"/>
  <c r="J351" i="16"/>
  <c r="I377" i="16"/>
  <c r="J349" i="16"/>
  <c r="I375" i="16"/>
  <c r="J347" i="16"/>
  <c r="I373" i="16"/>
  <c r="J345" i="16"/>
  <c r="I371" i="16"/>
  <c r="J343" i="16"/>
  <c r="I366" i="16"/>
  <c r="J338" i="16"/>
  <c r="I364" i="16"/>
  <c r="J336" i="16"/>
  <c r="I314" i="16"/>
  <c r="J286" i="16"/>
  <c r="I358" i="16"/>
  <c r="J330" i="16"/>
  <c r="I354" i="16"/>
  <c r="J326" i="16"/>
  <c r="I350" i="16"/>
  <c r="J322" i="16"/>
  <c r="I346" i="16"/>
  <c r="J318" i="16"/>
  <c r="I340" i="16"/>
  <c r="J312" i="16"/>
  <c r="I368" i="16"/>
  <c r="J340" i="16"/>
  <c r="I374" i="16"/>
  <c r="J346" i="16"/>
  <c r="I378" i="16"/>
  <c r="J350" i="16"/>
  <c r="I382" i="16"/>
  <c r="J354" i="16"/>
  <c r="I386" i="16"/>
  <c r="J358" i="16"/>
  <c r="I342" i="16"/>
  <c r="J314" i="16"/>
  <c r="I392" i="16"/>
  <c r="J364" i="16"/>
  <c r="I394" i="16"/>
  <c r="J366" i="16"/>
  <c r="I401" i="16"/>
  <c r="J371" i="16"/>
  <c r="I403" i="16"/>
  <c r="J373" i="16"/>
  <c r="I405" i="16"/>
  <c r="J375" i="16"/>
  <c r="I407" i="16"/>
  <c r="J377" i="16"/>
  <c r="I409" i="16"/>
  <c r="J379" i="16"/>
  <c r="I411" i="16"/>
  <c r="J381" i="16"/>
  <c r="I413" i="16"/>
  <c r="J383" i="16"/>
  <c r="I415" i="16"/>
  <c r="J385" i="16"/>
  <c r="I417" i="16"/>
  <c r="J387" i="16"/>
  <c r="I419" i="16"/>
  <c r="J389" i="16"/>
  <c r="I391" i="16"/>
  <c r="J363" i="16"/>
  <c r="I393" i="16"/>
  <c r="J365" i="16"/>
  <c r="I397" i="16"/>
  <c r="J367" i="16"/>
  <c r="I399" i="16"/>
  <c r="J369" i="16"/>
  <c r="I372" i="16"/>
  <c r="J344" i="16"/>
  <c r="I376" i="16"/>
  <c r="J348" i="16"/>
  <c r="I380" i="16"/>
  <c r="J352" i="16"/>
  <c r="I384" i="16"/>
  <c r="J356" i="16"/>
  <c r="I388" i="16"/>
  <c r="J360" i="16"/>
  <c r="I418" i="16"/>
  <c r="J388" i="16"/>
  <c r="I414" i="16"/>
  <c r="J384" i="16"/>
  <c r="I410" i="16"/>
  <c r="J380" i="16"/>
  <c r="I406" i="16"/>
  <c r="J376" i="16"/>
  <c r="I402" i="16"/>
  <c r="J372" i="16"/>
  <c r="I429" i="16"/>
  <c r="J399" i="16"/>
  <c r="I427" i="16"/>
  <c r="J397" i="16"/>
  <c r="I423" i="16"/>
  <c r="J393" i="16"/>
  <c r="I421" i="16"/>
  <c r="J391" i="16"/>
  <c r="I449" i="16"/>
  <c r="J419" i="16"/>
  <c r="I447" i="16"/>
  <c r="J417" i="16"/>
  <c r="I445" i="16"/>
  <c r="J415" i="16"/>
  <c r="I443" i="16"/>
  <c r="J413" i="16"/>
  <c r="I441" i="16"/>
  <c r="J411" i="16"/>
  <c r="I439" i="16"/>
  <c r="J409" i="16"/>
  <c r="I437" i="16"/>
  <c r="J407" i="16"/>
  <c r="I435" i="16"/>
  <c r="J405" i="16"/>
  <c r="I433" i="16"/>
  <c r="J403" i="16"/>
  <c r="I431" i="16"/>
  <c r="J401" i="16"/>
  <c r="I424" i="16"/>
  <c r="J394" i="16"/>
  <c r="I422" i="16"/>
  <c r="J392" i="16"/>
  <c r="I370" i="16"/>
  <c r="J342" i="16"/>
  <c r="I416" i="16"/>
  <c r="J386" i="16"/>
  <c r="I412" i="16"/>
  <c r="J382" i="16"/>
  <c r="I408" i="16"/>
  <c r="J378" i="16"/>
  <c r="I404" i="16"/>
  <c r="J374" i="16"/>
  <c r="I398" i="16"/>
  <c r="J368" i="16"/>
  <c r="I428" i="16"/>
  <c r="J398" i="16"/>
  <c r="I434" i="16"/>
  <c r="J404" i="16"/>
  <c r="I438" i="16"/>
  <c r="J408" i="16"/>
  <c r="I442" i="16"/>
  <c r="J412" i="16"/>
  <c r="I446" i="16"/>
  <c r="J416" i="16"/>
  <c r="I400" i="16"/>
  <c r="J370" i="16"/>
  <c r="I452" i="16"/>
  <c r="J422" i="16"/>
  <c r="I454" i="16"/>
  <c r="J424" i="16"/>
  <c r="I461" i="16"/>
  <c r="J431" i="16"/>
  <c r="I463" i="16"/>
  <c r="J433" i="16"/>
  <c r="I465" i="16"/>
  <c r="J435" i="16"/>
  <c r="I467" i="16"/>
  <c r="J437" i="16"/>
  <c r="I469" i="16"/>
  <c r="J439" i="16"/>
  <c r="I471" i="16"/>
  <c r="J441" i="16"/>
  <c r="I473" i="16"/>
  <c r="J443" i="16"/>
  <c r="I475" i="16"/>
  <c r="J445" i="16"/>
  <c r="I477" i="16"/>
  <c r="J447" i="16"/>
  <c r="I479" i="16"/>
  <c r="J449" i="16"/>
  <c r="I451" i="16"/>
  <c r="J421" i="16"/>
  <c r="I453" i="16"/>
  <c r="J423" i="16"/>
  <c r="I457" i="16"/>
  <c r="J427" i="16"/>
  <c r="I459" i="16"/>
  <c r="J429" i="16"/>
  <c r="I432" i="16"/>
  <c r="J402" i="16"/>
  <c r="I436" i="16"/>
  <c r="J406" i="16"/>
  <c r="I440" i="16"/>
  <c r="J410" i="16"/>
  <c r="I444" i="16"/>
  <c r="J414" i="16"/>
  <c r="I448" i="16"/>
  <c r="J418" i="16"/>
  <c r="I478" i="16"/>
  <c r="J448" i="16"/>
  <c r="I474" i="16"/>
  <c r="J444" i="16"/>
  <c r="I470" i="16"/>
  <c r="J440" i="16"/>
  <c r="I466" i="16"/>
  <c r="J436" i="16"/>
  <c r="I462" i="16"/>
  <c r="J432" i="16"/>
  <c r="I489" i="16"/>
  <c r="J459" i="16"/>
  <c r="I487" i="16"/>
  <c r="J457" i="16"/>
  <c r="I483" i="16"/>
  <c r="J453" i="16"/>
  <c r="I481" i="16"/>
  <c r="J451" i="16"/>
  <c r="I509" i="16"/>
  <c r="J479" i="16"/>
  <c r="I507" i="16"/>
  <c r="J477" i="16"/>
  <c r="I505" i="16"/>
  <c r="J475" i="16"/>
  <c r="I503" i="16"/>
  <c r="J473" i="16"/>
  <c r="I501" i="16"/>
  <c r="J471" i="16"/>
  <c r="I499" i="16"/>
  <c r="J469" i="16"/>
  <c r="I497" i="16"/>
  <c r="J467" i="16"/>
  <c r="I495" i="16"/>
  <c r="J465" i="16"/>
  <c r="I493" i="16"/>
  <c r="J463" i="16"/>
  <c r="I491" i="16"/>
  <c r="J461" i="16"/>
  <c r="I484" i="16"/>
  <c r="J454" i="16"/>
  <c r="I482" i="16"/>
  <c r="J452" i="16"/>
  <c r="I430" i="16"/>
  <c r="J400" i="16"/>
  <c r="I476" i="16"/>
  <c r="J446" i="16"/>
  <c r="I472" i="16"/>
  <c r="J442" i="16"/>
  <c r="I468" i="16"/>
  <c r="J438" i="16"/>
  <c r="I464" i="16"/>
  <c r="J434" i="16"/>
  <c r="I458" i="16"/>
  <c r="J428" i="16"/>
  <c r="I488" i="16"/>
  <c r="J458" i="16"/>
  <c r="I494" i="16"/>
  <c r="J464" i="16"/>
  <c r="I498" i="16"/>
  <c r="J468" i="16"/>
  <c r="I502" i="16"/>
  <c r="J472" i="16"/>
  <c r="I506" i="16"/>
  <c r="J476" i="16"/>
  <c r="I460" i="16"/>
  <c r="J430" i="16"/>
  <c r="I512" i="16"/>
  <c r="J482" i="16"/>
  <c r="I514" i="16"/>
  <c r="J484" i="16"/>
  <c r="I521" i="16"/>
  <c r="J491" i="16"/>
  <c r="I523" i="16"/>
  <c r="J493" i="16"/>
  <c r="I525" i="16"/>
  <c r="J495" i="16"/>
  <c r="I527" i="16"/>
  <c r="J497" i="16"/>
  <c r="I529" i="16"/>
  <c r="J499" i="16"/>
  <c r="I531" i="16"/>
  <c r="J501" i="16"/>
  <c r="I533" i="16"/>
  <c r="J503" i="16"/>
  <c r="I535" i="16"/>
  <c r="J505" i="16"/>
  <c r="I537" i="16"/>
  <c r="J507" i="16"/>
  <c r="I539" i="16"/>
  <c r="J509" i="16"/>
  <c r="J481" i="16"/>
  <c r="I511" i="16"/>
  <c r="J483" i="16"/>
  <c r="I513" i="16"/>
  <c r="I517" i="16"/>
  <c r="J487" i="16"/>
  <c r="I519" i="16"/>
  <c r="J489" i="16"/>
  <c r="I492" i="16"/>
  <c r="J462" i="16"/>
  <c r="I496" i="16"/>
  <c r="J466" i="16"/>
  <c r="I500" i="16"/>
  <c r="J470" i="16"/>
  <c r="I504" i="16"/>
  <c r="J474" i="16"/>
  <c r="I508" i="16"/>
  <c r="J478" i="16"/>
  <c r="J513" i="16"/>
  <c r="I543" i="16"/>
  <c r="J511" i="16"/>
  <c r="I541" i="16"/>
  <c r="I538" i="16"/>
  <c r="J508" i="16"/>
  <c r="I534" i="16"/>
  <c r="J504" i="16"/>
  <c r="I530" i="16"/>
  <c r="J500" i="16"/>
  <c r="I526" i="16"/>
  <c r="J496" i="16"/>
  <c r="I522" i="16"/>
  <c r="J492" i="16"/>
  <c r="J519" i="16"/>
  <c r="I549" i="16"/>
  <c r="J549" i="16"/>
  <c r="I547" i="16"/>
  <c r="J517" i="16"/>
  <c r="J539" i="16"/>
  <c r="I569" i="16"/>
  <c r="J569" i="16"/>
  <c r="I567" i="16"/>
  <c r="J567" i="16"/>
  <c r="J537" i="16"/>
  <c r="J535" i="16"/>
  <c r="I565" i="16"/>
  <c r="J565" i="16"/>
  <c r="I563" i="16"/>
  <c r="J563" i="16"/>
  <c r="J533" i="16"/>
  <c r="J531" i="16"/>
  <c r="I561" i="16"/>
  <c r="J561" i="16"/>
  <c r="I559" i="16"/>
  <c r="J559" i="16"/>
  <c r="J529" i="16"/>
  <c r="J527" i="16"/>
  <c r="I557" i="16"/>
  <c r="J557" i="16"/>
  <c r="I555" i="16"/>
  <c r="J555" i="16"/>
  <c r="J525" i="16"/>
  <c r="J523" i="16"/>
  <c r="I553" i="16"/>
  <c r="J553" i="16"/>
  <c r="I551" i="16"/>
  <c r="J551" i="16"/>
  <c r="J521" i="16"/>
  <c r="J514" i="16"/>
  <c r="I544" i="16"/>
  <c r="J512" i="16"/>
  <c r="I542" i="16"/>
  <c r="I490" i="16"/>
  <c r="J460" i="16"/>
  <c r="I536" i="16"/>
  <c r="J506" i="16"/>
  <c r="I532" i="16"/>
  <c r="J502" i="16"/>
  <c r="I528" i="16"/>
  <c r="J498" i="16"/>
  <c r="I524" i="16"/>
  <c r="J494" i="16"/>
  <c r="I518" i="16"/>
  <c r="J488" i="16"/>
  <c r="J542" i="16"/>
  <c r="I572" i="16"/>
  <c r="J572" i="16"/>
  <c r="J544" i="16"/>
  <c r="I574" i="16"/>
  <c r="J574" i="16"/>
  <c r="J541" i="16"/>
  <c r="I571" i="16"/>
  <c r="J571" i="16"/>
  <c r="J543" i="16"/>
  <c r="I573" i="16"/>
  <c r="J573" i="16"/>
  <c r="I548" i="16"/>
  <c r="J518" i="16"/>
  <c r="I554" i="16"/>
  <c r="J554" i="16"/>
  <c r="J524" i="16"/>
  <c r="I558" i="16"/>
  <c r="J558" i="16"/>
  <c r="J528" i="16"/>
  <c r="I562" i="16"/>
  <c r="J562" i="16"/>
  <c r="J532" i="16"/>
  <c r="I566" i="16"/>
  <c r="J566" i="16"/>
  <c r="J536" i="16"/>
  <c r="I520" i="16"/>
  <c r="J490" i="16"/>
  <c r="J547" i="16"/>
  <c r="I577" i="16"/>
  <c r="J577" i="16"/>
  <c r="I552" i="16"/>
  <c r="J552" i="16"/>
  <c r="J522" i="16"/>
  <c r="I556" i="16"/>
  <c r="J556" i="16"/>
  <c r="J526" i="16"/>
  <c r="I560" i="16"/>
  <c r="J560" i="16"/>
  <c r="J530" i="16"/>
  <c r="I564" i="16"/>
  <c r="J564" i="16"/>
  <c r="J534" i="16"/>
  <c r="I568" i="16"/>
  <c r="J568" i="16"/>
  <c r="J538" i="16"/>
  <c r="I550" i="16"/>
  <c r="J550" i="16"/>
  <c r="J520" i="16"/>
  <c r="J548" i="16"/>
  <c r="I578" i="16"/>
  <c r="J578" i="16"/>
  <c r="AJ19" i="16"/>
  <c r="AL32" i="16"/>
  <c r="AC21" i="16"/>
  <c r="AJ6" i="16"/>
  <c r="AG18" i="16"/>
  <c r="AD26" i="16"/>
  <c r="AG15" i="16"/>
  <c r="AK21" i="16"/>
  <c r="AG6" i="16"/>
  <c r="AH14" i="16"/>
  <c r="AL26" i="16"/>
  <c r="AG11" i="16"/>
  <c r="AG10" i="16"/>
  <c r="AL30" i="16"/>
  <c r="AH25" i="16"/>
  <c r="AJ18" i="16"/>
  <c r="AG19" i="16"/>
  <c r="AI7" i="16"/>
  <c r="AH29" i="16"/>
  <c r="AH10" i="16"/>
  <c r="AL22" i="16"/>
  <c r="AG32" i="16"/>
  <c r="AI19" i="16"/>
  <c r="AH7" i="16"/>
  <c r="AC25" i="16"/>
  <c r="AJ10" i="16"/>
  <c r="AG22" i="16"/>
  <c r="AD30" i="16"/>
  <c r="AL19" i="16"/>
  <c r="AH19" i="16"/>
  <c r="AH21" i="16"/>
  <c r="AC29" i="16"/>
  <c r="AJ14" i="16"/>
  <c r="AG26" i="16"/>
  <c r="AD32" i="16"/>
  <c r="AH15" i="16"/>
  <c r="AG7" i="16"/>
  <c r="AK29" i="16"/>
  <c r="AG14" i="16"/>
  <c r="AD22" i="16"/>
  <c r="AL15" i="16"/>
  <c r="AK25" i="16"/>
  <c r="AH18" i="16"/>
  <c r="AI11" i="16"/>
  <c r="AH6" i="16"/>
  <c r="AG30" i="16"/>
  <c r="AL11" i="16"/>
  <c r="AH30" i="16"/>
  <c r="AK22" i="16"/>
  <c r="AC10" i="16"/>
  <c r="AG25" i="16"/>
  <c r="AL7" i="16"/>
  <c r="AH26" i="16"/>
  <c r="AK18" i="16"/>
  <c r="AC6" i="16"/>
  <c r="AG21" i="16"/>
  <c r="AI15" i="16"/>
  <c r="AK30" i="16"/>
  <c r="AC18" i="16"/>
  <c r="AB6" i="16"/>
  <c r="AL25" i="16"/>
  <c r="AD11" i="16"/>
  <c r="AH32" i="16"/>
  <c r="AK26" i="16"/>
  <c r="AC14" i="16"/>
  <c r="AG29" i="16"/>
  <c r="AL21" i="16"/>
  <c r="AD15" i="16"/>
  <c r="AA11" i="16"/>
  <c r="AA19" i="16"/>
  <c r="AC26" i="16"/>
  <c r="AB14" i="16"/>
  <c r="AK6" i="16"/>
  <c r="AD21" i="16"/>
  <c r="AA15" i="16"/>
  <c r="AK32" i="16"/>
  <c r="AC22" i="16"/>
  <c r="AB10" i="16"/>
  <c r="AL29" i="16"/>
  <c r="AD7" i="16"/>
  <c r="AC32" i="16"/>
  <c r="AH22" i="16"/>
  <c r="AK14" i="16"/>
  <c r="AD29" i="16"/>
  <c r="AA7" i="16"/>
  <c r="AC30" i="16"/>
  <c r="AB18" i="16"/>
  <c r="AK10" i="16"/>
  <c r="AD25" i="16"/>
  <c r="AD19" i="16"/>
  <c r="AL33" i="16"/>
  <c r="AG17" i="16"/>
  <c r="AI5" i="16"/>
  <c r="AG34" i="16"/>
  <c r="AH12" i="16"/>
  <c r="AL24" i="16"/>
  <c r="AE19" i="16"/>
  <c r="AF7" i="16"/>
  <c r="AA25" i="16"/>
  <c r="AF10" i="16"/>
  <c r="AE22" i="16"/>
  <c r="AB30" i="16"/>
  <c r="AC5" i="16"/>
  <c r="AE16" i="16"/>
  <c r="AF33" i="16"/>
  <c r="AK5" i="16"/>
  <c r="AD13" i="16"/>
  <c r="AL23" i="16"/>
  <c r="AH34" i="16"/>
  <c r="AC16" i="16"/>
  <c r="AK28" i="16"/>
  <c r="AJ15" i="16"/>
  <c r="AK7" i="16"/>
  <c r="AB29" i="16"/>
  <c r="AI14" i="16"/>
  <c r="AF22" i="16"/>
  <c r="AJ32" i="16"/>
  <c r="AA23" i="16"/>
  <c r="AE20" i="16"/>
  <c r="AA32" i="16"/>
  <c r="AE23" i="16"/>
  <c r="AL16" i="16"/>
  <c r="AK33" i="16"/>
  <c r="AI20" i="16"/>
  <c r="AG33" i="16"/>
  <c r="AI13" i="16"/>
  <c r="AH23" i="16"/>
  <c r="AD34" i="16"/>
  <c r="AJ16" i="16"/>
  <c r="AG28" i="16"/>
  <c r="AF15" i="16"/>
  <c r="AC7" i="16"/>
  <c r="AI29" i="16"/>
  <c r="AE14" i="16"/>
  <c r="AB22" i="16"/>
  <c r="AB32" i="16"/>
  <c r="AF27" i="16"/>
  <c r="AF20" i="16"/>
  <c r="AF32" i="16"/>
  <c r="AJ27" i="16"/>
  <c r="AL9" i="16"/>
  <c r="AG23" i="16"/>
  <c r="AC8" i="16"/>
  <c r="AK20" i="16"/>
  <c r="AH28" i="16"/>
  <c r="AK15" i="16"/>
  <c r="AB21" i="16"/>
  <c r="AI6" i="16"/>
  <c r="AL14" i="16"/>
  <c r="AA26" i="16"/>
  <c r="AE34" i="16"/>
  <c r="AK17" i="16"/>
  <c r="AI24" i="16"/>
  <c r="AA24" i="16"/>
  <c r="AD33" i="16"/>
  <c r="AH9" i="16"/>
  <c r="AC23" i="16"/>
  <c r="AJ8" i="16"/>
  <c r="AG20" i="16"/>
  <c r="AD28" i="16"/>
  <c r="AC15" i="16"/>
  <c r="AI21" i="16"/>
  <c r="AE6" i="16"/>
  <c r="AD14" i="16"/>
  <c r="AJ26" i="16"/>
  <c r="AF13" i="16"/>
  <c r="AJ34" i="16"/>
  <c r="AB24" i="16"/>
  <c r="AJ13" i="16"/>
  <c r="AL17" i="16"/>
  <c r="AA9" i="16"/>
  <c r="AD27" i="16"/>
  <c r="AK12" i="16"/>
  <c r="AB20" i="16"/>
  <c r="AC31" i="16"/>
  <c r="AB11" i="16"/>
  <c r="AJ25" i="16"/>
  <c r="AL6" i="16"/>
  <c r="AA18" i="16"/>
  <c r="AI30" i="16"/>
  <c r="AF9" i="16"/>
  <c r="AF8" i="16"/>
  <c r="AB28" i="16"/>
  <c r="AJ9" i="16"/>
  <c r="AI8" i="16"/>
  <c r="AA28" i="16"/>
  <c r="AA8" i="16"/>
  <c r="AF28" i="16"/>
  <c r="AH17" i="16"/>
  <c r="AG9" i="16"/>
  <c r="AK27" i="16"/>
  <c r="AG12" i="16"/>
  <c r="AH20" i="16"/>
  <c r="AL31" i="16"/>
  <c r="AE11" i="16"/>
  <c r="AF25" i="16"/>
  <c r="AD6" i="16"/>
  <c r="AF18" i="16"/>
  <c r="AE30" i="16"/>
  <c r="AE9" i="16"/>
  <c r="AD8" i="16"/>
  <c r="AE31" i="16"/>
  <c r="AB9" i="16"/>
  <c r="AA17" i="16"/>
  <c r="AD5" i="16"/>
  <c r="AK34" i="16"/>
  <c r="AB12" i="16"/>
  <c r="AC24" i="16"/>
  <c r="AB19" i="16"/>
  <c r="AJ7" i="16"/>
  <c r="AE25" i="16"/>
  <c r="AA10" i="16"/>
  <c r="AI22" i="16"/>
  <c r="AF30" i="16"/>
  <c r="AE5" i="16"/>
  <c r="AD12" i="16"/>
  <c r="AJ33" i="16"/>
  <c r="AB5" i="16"/>
  <c r="AA12" i="16"/>
  <c r="AF31" i="16"/>
  <c r="AL12" i="16"/>
  <c r="AC17" i="16"/>
  <c r="AJ24" i="16"/>
  <c r="AI34" i="16"/>
  <c r="AA33" i="16"/>
  <c r="AA31" i="16"/>
  <c r="AI12" i="16"/>
  <c r="AI31" i="16"/>
  <c r="AL8" i="16"/>
  <c r="AK9" i="16"/>
  <c r="AJ31" i="16"/>
  <c r="AE12" i="16"/>
  <c r="AC9" i="16"/>
  <c r="AA30" i="16"/>
  <c r="AL18" i="16"/>
  <c r="AI10" i="16"/>
  <c r="AB25" i="16"/>
  <c r="AK11" i="16"/>
  <c r="AH31" i="16"/>
  <c r="AK24" i="16"/>
  <c r="AC12" i="16"/>
  <c r="AG27" i="16"/>
  <c r="AL5" i="16"/>
  <c r="AD17" i="16"/>
  <c r="AK13" i="16"/>
  <c r="AJ28" i="16"/>
  <c r="AE8" i="16"/>
  <c r="AC13" i="16"/>
  <c r="AB26" i="16"/>
  <c r="AE18" i="16"/>
  <c r="AF6" i="16"/>
  <c r="AA21" i="16"/>
  <c r="AF11" i="16"/>
  <c r="AG31" i="16"/>
  <c r="AJ20" i="16"/>
  <c r="AH8" i="16"/>
  <c r="AH27" i="16"/>
  <c r="AI9" i="16"/>
  <c r="AI33" i="16"/>
  <c r="AA16" i="16"/>
  <c r="AH33" i="16"/>
  <c r="AI16" i="16"/>
  <c r="AJ23" i="16"/>
  <c r="AB33" i="16"/>
  <c r="AF16" i="16"/>
  <c r="AF23" i="16"/>
  <c r="AI32" i="16"/>
  <c r="AA22" i="16"/>
  <c r="AL10" i="16"/>
  <c r="AJ29" i="16"/>
  <c r="AB7" i="16"/>
  <c r="AK19" i="16"/>
  <c r="AH24" i="16"/>
  <c r="AK16" i="16"/>
  <c r="AC34" i="16"/>
  <c r="AA5" i="16"/>
  <c r="AL13" i="16"/>
  <c r="AJ5" i="16"/>
  <c r="AB31" i="16"/>
  <c r="AF12" i="16"/>
  <c r="AF5" i="16"/>
  <c r="AJ30" i="16"/>
  <c r="AD18" i="16"/>
  <c r="AE10" i="16"/>
  <c r="AI25" i="16"/>
  <c r="AC11" i="16"/>
  <c r="AD31" i="16"/>
  <c r="AG24" i="16"/>
  <c r="AJ12" i="16"/>
  <c r="AC27" i="16"/>
  <c r="AH5" i="16"/>
  <c r="AI17" i="16"/>
  <c r="AG13" i="16"/>
  <c r="AL20" i="16"/>
  <c r="AC33" i="16"/>
  <c r="AA20" i="16"/>
  <c r="AB27" i="16"/>
  <c r="AJ17" i="16"/>
  <c r="AD20" i="16"/>
  <c r="AI27" i="16"/>
  <c r="AF17" i="16"/>
  <c r="AI26" i="16"/>
  <c r="AA14" i="16"/>
  <c r="AE29" i="16"/>
  <c r="AJ21" i="16"/>
  <c r="AB15" i="16"/>
  <c r="AC28" i="16"/>
  <c r="AB16" i="16"/>
  <c r="AK8" i="16"/>
  <c r="AD23" i="16"/>
  <c r="AA13" i="16"/>
  <c r="AB23" i="16"/>
  <c r="AE33" i="16"/>
  <c r="AD16" i="16"/>
  <c r="AI23" i="16"/>
  <c r="AE32" i="16"/>
  <c r="AJ22" i="16"/>
  <c r="AD10" i="16"/>
  <c r="AF29" i="16"/>
  <c r="AE7" i="16"/>
  <c r="AC19" i="16"/>
  <c r="AD24" i="16"/>
  <c r="AG16" i="16"/>
  <c r="AL34" i="16"/>
  <c r="AG5" i="16"/>
  <c r="AH13" i="16"/>
  <c r="AI28" i="16"/>
  <c r="AF34" i="16"/>
  <c r="AF24" i="16"/>
  <c r="AA34" i="16"/>
  <c r="AB13" i="16"/>
  <c r="AE28" i="16"/>
  <c r="AB34" i="16"/>
  <c r="AE13" i="16"/>
  <c r="AF26" i="16"/>
  <c r="AI18" i="16"/>
  <c r="AA6" i="16"/>
  <c r="AE21" i="16"/>
  <c r="AJ11" i="16"/>
  <c r="AK31" i="16"/>
  <c r="AC20" i="16"/>
  <c r="AB8" i="16"/>
  <c r="AL27" i="16"/>
  <c r="AD9" i="16"/>
  <c r="AE27" i="16"/>
  <c r="AB17" i="16"/>
  <c r="AE24" i="16"/>
  <c r="AA27" i="16"/>
  <c r="AE17" i="16"/>
  <c r="AE26" i="16"/>
  <c r="AF14" i="16"/>
  <c r="AA29" i="16"/>
  <c r="AF21" i="16"/>
  <c r="AE15" i="16"/>
  <c r="AL28" i="16"/>
  <c r="AH16" i="16"/>
  <c r="AG8" i="16"/>
  <c r="AK23" i="16"/>
  <c r="S6" i="7"/>
  <c r="J6" i="7"/>
  <c r="O6" i="14"/>
  <c r="F6" i="14"/>
  <c r="IP38" i="7"/>
  <c r="IO38" i="7"/>
  <c r="IN38" i="7"/>
  <c r="IM38" i="7"/>
  <c r="IL38" i="7"/>
  <c r="IK38" i="7"/>
  <c r="IJ38" i="7"/>
  <c r="II38" i="7"/>
  <c r="IH38" i="7"/>
  <c r="IG38" i="7"/>
  <c r="IF38" i="7"/>
  <c r="IE38" i="7"/>
  <c r="HF38" i="7"/>
  <c r="HE38" i="7"/>
  <c r="HC38" i="7"/>
  <c r="HB38" i="7"/>
  <c r="HA38" i="7"/>
  <c r="GZ38" i="7"/>
  <c r="GY38" i="7"/>
  <c r="GX38" i="7"/>
  <c r="GW38" i="7"/>
  <c r="GV38" i="7"/>
  <c r="GS38" i="7"/>
  <c r="GR38" i="7"/>
  <c r="GT38" i="7"/>
  <c r="GU38" i="7"/>
  <c r="GQ38" i="7"/>
  <c r="GN38" i="7"/>
  <c r="GM38" i="7"/>
  <c r="GO38" i="7"/>
  <c r="GL38" i="7"/>
  <c r="GI38" i="7"/>
  <c r="GH38" i="7"/>
  <c r="GJ38" i="7"/>
  <c r="GG38" i="7"/>
  <c r="GD38" i="7"/>
  <c r="GC38" i="7"/>
  <c r="GE38" i="7"/>
  <c r="GB38" i="7"/>
  <c r="FY38" i="7"/>
  <c r="FX38" i="7"/>
  <c r="FZ38" i="7"/>
  <c r="GA38" i="7"/>
  <c r="FW38" i="7"/>
  <c r="FT38" i="7"/>
  <c r="FS38" i="7"/>
  <c r="FU38" i="7"/>
  <c r="FR38" i="7"/>
  <c r="FO38" i="7"/>
  <c r="FN38" i="7"/>
  <c r="FP38" i="7"/>
  <c r="FQ38" i="7"/>
  <c r="FM38" i="7"/>
  <c r="FJ38" i="7"/>
  <c r="FI38" i="7"/>
  <c r="FK38" i="7"/>
  <c r="FH38" i="7"/>
  <c r="FE38" i="7"/>
  <c r="FD38" i="7"/>
  <c r="FF38" i="7"/>
  <c r="FG38" i="7"/>
  <c r="FC38" i="7"/>
  <c r="EZ38" i="7"/>
  <c r="EY38" i="7"/>
  <c r="FA38" i="7"/>
  <c r="EX38" i="7"/>
  <c r="EU38" i="7"/>
  <c r="ET38" i="7"/>
  <c r="EV38" i="7"/>
  <c r="ES38" i="7"/>
  <c r="EP38" i="7"/>
  <c r="EO38" i="7"/>
  <c r="EQ38" i="7"/>
  <c r="EN38" i="7"/>
  <c r="EK38" i="7"/>
  <c r="EJ38" i="7"/>
  <c r="EL38" i="7"/>
  <c r="EI38" i="7"/>
  <c r="EF38" i="7"/>
  <c r="EE38" i="7"/>
  <c r="EG38" i="7"/>
  <c r="EH38" i="7"/>
  <c r="ED38" i="7"/>
  <c r="EA38" i="7"/>
  <c r="DZ38" i="7"/>
  <c r="EB38" i="7"/>
  <c r="DY38" i="7"/>
  <c r="DV38" i="7"/>
  <c r="DU38" i="7"/>
  <c r="DW38" i="7"/>
  <c r="DX38" i="7"/>
  <c r="DT38" i="7"/>
  <c r="DQ38" i="7"/>
  <c r="DP38" i="7"/>
  <c r="DR38" i="7"/>
  <c r="DO38" i="7"/>
  <c r="DL38" i="7"/>
  <c r="DK38" i="7"/>
  <c r="DM38" i="7"/>
  <c r="DN38" i="7"/>
  <c r="DJ38" i="7"/>
  <c r="DG38" i="7"/>
  <c r="DF38" i="7"/>
  <c r="DH38" i="7"/>
  <c r="DE38" i="7"/>
  <c r="DB38" i="7"/>
  <c r="DA38" i="7"/>
  <c r="DC38" i="7"/>
  <c r="DD38" i="7"/>
  <c r="CZ38" i="7"/>
  <c r="CW38" i="7"/>
  <c r="CV38" i="7"/>
  <c r="CX38" i="7"/>
  <c r="CU38" i="7"/>
  <c r="CR38" i="7"/>
  <c r="CQ38" i="7"/>
  <c r="CS38" i="7"/>
  <c r="CP38" i="7"/>
  <c r="CM38" i="7"/>
  <c r="CL38" i="7"/>
  <c r="CN38" i="7"/>
  <c r="CK38" i="7"/>
  <c r="CH38" i="7"/>
  <c r="CG38" i="7"/>
  <c r="CI38" i="7"/>
  <c r="CF38" i="7"/>
  <c r="CC38" i="7"/>
  <c r="CB38" i="7"/>
  <c r="CD38" i="7"/>
  <c r="CA38" i="7"/>
  <c r="BX38" i="7"/>
  <c r="BW38" i="7"/>
  <c r="BY38" i="7"/>
  <c r="BZ38" i="7"/>
  <c r="BV38" i="7"/>
  <c r="BS38" i="7"/>
  <c r="BR38" i="7"/>
  <c r="BT38" i="7"/>
  <c r="BQ38" i="7"/>
  <c r="BN38" i="7"/>
  <c r="BM38" i="7"/>
  <c r="BO38" i="7"/>
  <c r="BP38" i="7"/>
  <c r="BL38" i="7"/>
  <c r="BI38" i="7"/>
  <c r="BH38" i="7"/>
  <c r="BJ38" i="7"/>
  <c r="BG38" i="7"/>
  <c r="BD38" i="7"/>
  <c r="BC38" i="7"/>
  <c r="BE38" i="7"/>
  <c r="BF38" i="7"/>
  <c r="BB38" i="7"/>
  <c r="AY38" i="7"/>
  <c r="AX38" i="7"/>
  <c r="AZ38" i="7"/>
  <c r="BA38" i="7"/>
  <c r="AW38" i="7"/>
  <c r="AT38" i="7"/>
  <c r="AS38" i="7"/>
  <c r="AU38" i="7"/>
  <c r="AR38" i="7"/>
  <c r="AO38" i="7"/>
  <c r="AN38" i="7"/>
  <c r="AP38" i="7"/>
  <c r="AQ38" i="7"/>
  <c r="AM38" i="7"/>
  <c r="AJ38" i="7"/>
  <c r="AI38" i="7"/>
  <c r="AK38" i="7"/>
  <c r="AH38" i="7"/>
  <c r="AE38" i="7"/>
  <c r="AD38" i="7"/>
  <c r="AF38" i="7"/>
  <c r="AC38" i="7"/>
  <c r="Z38" i="7"/>
  <c r="Y38" i="7"/>
  <c r="AA38" i="7"/>
  <c r="X38" i="7"/>
  <c r="V38" i="7"/>
  <c r="G85" i="14"/>
  <c r="F85" i="14"/>
  <c r="G76" i="14"/>
  <c r="F76" i="14"/>
  <c r="B86" i="14"/>
  <c r="B77" i="14"/>
  <c r="B43" i="14"/>
  <c r="B34" i="14"/>
  <c r="ID98" i="7"/>
  <c r="IC98" i="7"/>
  <c r="IB98" i="7"/>
  <c r="ID97" i="7"/>
  <c r="IC97" i="7"/>
  <c r="IB97" i="7"/>
  <c r="ID96" i="7"/>
  <c r="IC96" i="7"/>
  <c r="IB96" i="7"/>
  <c r="ID95" i="7"/>
  <c r="IC95" i="7"/>
  <c r="IB95" i="7"/>
  <c r="ID94" i="7"/>
  <c r="IC94" i="7"/>
  <c r="ID93" i="7"/>
  <c r="IC93" i="7"/>
  <c r="ID92" i="7"/>
  <c r="IC92" i="7"/>
  <c r="ID91" i="7"/>
  <c r="IC91" i="7"/>
  <c r="IB91" i="7"/>
  <c r="ID90" i="7"/>
  <c r="IC90" i="7"/>
  <c r="IB90" i="7"/>
  <c r="IA90" i="7"/>
  <c r="ID89" i="7"/>
  <c r="IC89" i="7"/>
  <c r="IB89" i="7"/>
  <c r="IA89" i="7"/>
  <c r="ID88" i="7"/>
  <c r="IC88" i="7"/>
  <c r="IB88" i="7"/>
  <c r="IA88" i="7"/>
  <c r="ID87" i="7"/>
  <c r="IC87" i="7"/>
  <c r="IB87" i="7"/>
  <c r="IA87" i="7"/>
  <c r="ID86" i="7"/>
  <c r="IC86" i="7"/>
  <c r="IB86" i="7"/>
  <c r="IA86" i="7"/>
  <c r="ID85" i="7"/>
  <c r="IC85" i="7"/>
  <c r="IB85" i="7"/>
  <c r="IA85" i="7"/>
  <c r="ID84" i="7"/>
  <c r="IC84" i="7"/>
  <c r="IB84" i="7"/>
  <c r="IA84" i="7"/>
  <c r="ID83" i="7"/>
  <c r="IC83" i="7"/>
  <c r="IB83" i="7"/>
  <c r="IA83" i="7"/>
  <c r="ID82" i="7"/>
  <c r="IC82" i="7"/>
  <c r="IB82" i="7"/>
  <c r="IA82" i="7"/>
  <c r="ID81" i="7"/>
  <c r="IC81" i="7"/>
  <c r="IB81" i="7"/>
  <c r="IA81" i="7"/>
  <c r="ID80" i="7"/>
  <c r="IC80" i="7"/>
  <c r="IB80" i="7"/>
  <c r="IA80" i="7"/>
  <c r="ID79" i="7"/>
  <c r="IC79" i="7"/>
  <c r="IB79" i="7"/>
  <c r="IA79" i="7"/>
  <c r="ID78" i="7"/>
  <c r="IC78" i="7"/>
  <c r="IB78" i="7"/>
  <c r="IA78" i="7"/>
  <c r="ID77" i="7"/>
  <c r="IC77" i="7"/>
  <c r="IB77" i="7"/>
  <c r="IA77" i="7"/>
  <c r="ID76" i="7"/>
  <c r="IC76" i="7"/>
  <c r="IB76" i="7"/>
  <c r="IA76" i="7"/>
  <c r="ID75" i="7"/>
  <c r="IC75" i="7"/>
  <c r="IB75" i="7"/>
  <c r="IA75" i="7"/>
  <c r="ID74" i="7"/>
  <c r="IC74" i="7"/>
  <c r="IB74" i="7"/>
  <c r="IA74" i="7"/>
  <c r="ID73" i="7"/>
  <c r="IC73" i="7"/>
  <c r="IB73" i="7"/>
  <c r="IA73" i="7"/>
  <c r="ID72" i="7"/>
  <c r="IC72" i="7"/>
  <c r="IB72" i="7"/>
  <c r="IA72" i="7"/>
  <c r="ID71" i="7"/>
  <c r="IC71" i="7"/>
  <c r="IB71" i="7"/>
  <c r="IA71" i="7"/>
  <c r="V22" i="7"/>
  <c r="X22" i="7"/>
  <c r="Y22" i="7"/>
  <c r="AA22" i="7"/>
  <c r="Z22" i="7"/>
  <c r="AC22" i="7"/>
  <c r="AD22" i="7"/>
  <c r="AF22" i="7"/>
  <c r="AE22" i="7"/>
  <c r="AH22" i="7"/>
  <c r="AI22" i="7"/>
  <c r="AK22" i="7"/>
  <c r="AJ22" i="7"/>
  <c r="AM22" i="7"/>
  <c r="AN22" i="7"/>
  <c r="AP22" i="7"/>
  <c r="AQ22" i="7"/>
  <c r="AO22" i="7"/>
  <c r="AR22" i="7"/>
  <c r="AS22" i="7"/>
  <c r="AT22" i="7"/>
  <c r="AU22" i="7"/>
  <c r="AV22" i="7"/>
  <c r="AW22" i="7"/>
  <c r="AX22" i="7"/>
  <c r="AZ22" i="7"/>
  <c r="BA22" i="7"/>
  <c r="AY22" i="7"/>
  <c r="BB22" i="7"/>
  <c r="BC22" i="7"/>
  <c r="BE22" i="7"/>
  <c r="BD22" i="7"/>
  <c r="BF22" i="7"/>
  <c r="BG22" i="7"/>
  <c r="BH22" i="7"/>
  <c r="BJ22" i="7"/>
  <c r="BK22" i="7"/>
  <c r="BI22" i="7"/>
  <c r="BL22" i="7"/>
  <c r="BM22" i="7"/>
  <c r="BO22" i="7"/>
  <c r="BN22" i="7"/>
  <c r="BP22" i="7"/>
  <c r="BQ22" i="7"/>
  <c r="BR22" i="7"/>
  <c r="BT22" i="7"/>
  <c r="BU22" i="7"/>
  <c r="BS22" i="7"/>
  <c r="BV22" i="7"/>
  <c r="BW22" i="7"/>
  <c r="BY22" i="7"/>
  <c r="BX22" i="7"/>
  <c r="BZ22" i="7"/>
  <c r="CA22" i="7"/>
  <c r="CB22" i="7"/>
  <c r="CD22" i="7"/>
  <c r="CE22" i="7"/>
  <c r="CC22" i="7"/>
  <c r="CF22" i="7"/>
  <c r="CG22" i="7"/>
  <c r="CH22" i="7"/>
  <c r="CJ22" i="7"/>
  <c r="CI22" i="7"/>
  <c r="CK22" i="7"/>
  <c r="CL22" i="7"/>
  <c r="CN22" i="7"/>
  <c r="CO22" i="7"/>
  <c r="CM22" i="7"/>
  <c r="CP22" i="7"/>
  <c r="CQ22" i="7"/>
  <c r="CS22" i="7"/>
  <c r="CR22" i="7"/>
  <c r="CU22" i="7"/>
  <c r="CV22" i="7"/>
  <c r="CX22" i="7"/>
  <c r="CW22" i="7"/>
  <c r="CZ22" i="7"/>
  <c r="DA22" i="7"/>
  <c r="DC22" i="7"/>
  <c r="DB22" i="7"/>
  <c r="DE22" i="7"/>
  <c r="DF22" i="7"/>
  <c r="DH22" i="7"/>
  <c r="DG22" i="7"/>
  <c r="DJ22" i="7"/>
  <c r="DK22" i="7"/>
  <c r="DM22" i="7"/>
  <c r="DL22" i="7"/>
  <c r="DO22" i="7"/>
  <c r="DP22" i="7"/>
  <c r="DR22" i="7"/>
  <c r="DQ22" i="7"/>
  <c r="DS22" i="7"/>
  <c r="DT22" i="7"/>
  <c r="DU22" i="7"/>
  <c r="DV22" i="7"/>
  <c r="DW22" i="7"/>
  <c r="DY22" i="7"/>
  <c r="DZ22" i="7"/>
  <c r="EA22" i="7"/>
  <c r="EB22" i="7"/>
  <c r="EC22" i="7"/>
  <c r="ED22" i="7"/>
  <c r="EE22" i="7"/>
  <c r="EG22" i="7"/>
  <c r="EF22" i="7"/>
  <c r="EI22" i="7"/>
  <c r="EJ22" i="7"/>
  <c r="EK22" i="7"/>
  <c r="EL22" i="7"/>
  <c r="EN22" i="7"/>
  <c r="EO22" i="7"/>
  <c r="EQ22" i="7"/>
  <c r="EP22" i="7"/>
  <c r="ES22" i="7"/>
  <c r="ET22" i="7"/>
  <c r="EU22" i="7"/>
  <c r="EV22" i="7"/>
  <c r="EX22" i="7"/>
  <c r="EY22" i="7"/>
  <c r="FA22" i="7"/>
  <c r="EZ22" i="7"/>
  <c r="FC22" i="7"/>
  <c r="FD22" i="7"/>
  <c r="FE22" i="7"/>
  <c r="FF22" i="7"/>
  <c r="FH22" i="7"/>
  <c r="FI22" i="7"/>
  <c r="FK22" i="7"/>
  <c r="FJ22" i="7"/>
  <c r="FL22" i="7"/>
  <c r="FM22" i="7"/>
  <c r="FN22" i="7"/>
  <c r="FP22" i="7"/>
  <c r="FO22" i="7"/>
  <c r="FR22" i="7"/>
  <c r="FS22" i="7"/>
  <c r="FT22" i="7"/>
  <c r="FU22" i="7"/>
  <c r="FW22" i="7"/>
  <c r="FX22" i="7"/>
  <c r="FZ22" i="7"/>
  <c r="FY22" i="7"/>
  <c r="GB22" i="7"/>
  <c r="GC22" i="7"/>
  <c r="GD22" i="7"/>
  <c r="GE22" i="7"/>
  <c r="GG22" i="7"/>
  <c r="GH22" i="7"/>
  <c r="GJ22" i="7"/>
  <c r="GI22" i="7"/>
  <c r="GL22" i="7"/>
  <c r="GM22" i="7"/>
  <c r="GN22" i="7"/>
  <c r="GO22" i="7"/>
  <c r="GQ22" i="7"/>
  <c r="GR22" i="7"/>
  <c r="GT22" i="7"/>
  <c r="GS22" i="7"/>
  <c r="GV22" i="7"/>
  <c r="GW22" i="7"/>
  <c r="GX22" i="7"/>
  <c r="GY22" i="7"/>
  <c r="GZ22" i="7"/>
  <c r="HA22" i="7"/>
  <c r="HB22" i="7"/>
  <c r="HC22" i="7"/>
  <c r="HE22" i="7"/>
  <c r="HF22" i="7"/>
  <c r="IE22" i="7"/>
  <c r="IF22" i="7"/>
  <c r="IG22" i="7"/>
  <c r="IH22" i="7"/>
  <c r="II22" i="7"/>
  <c r="IJ22" i="7"/>
  <c r="IK22" i="7"/>
  <c r="IL22" i="7"/>
  <c r="IM22" i="7"/>
  <c r="IN22" i="7"/>
  <c r="IO22" i="7"/>
  <c r="IP22" i="7"/>
  <c r="S31" i="15"/>
  <c r="R31" i="15"/>
  <c r="Q31" i="15"/>
  <c r="P31" i="15"/>
  <c r="O31" i="15"/>
  <c r="S30" i="15"/>
  <c r="R30" i="15"/>
  <c r="Q30" i="15"/>
  <c r="P30" i="15"/>
  <c r="O30" i="15"/>
  <c r="S40" i="15"/>
  <c r="R40" i="15"/>
  <c r="O40" i="15"/>
  <c r="N40" i="15"/>
  <c r="M40" i="15"/>
  <c r="L40" i="15"/>
  <c r="S36" i="15"/>
  <c r="R36" i="15"/>
  <c r="Q36" i="15"/>
  <c r="P36" i="15"/>
  <c r="N36" i="15"/>
  <c r="M36" i="15"/>
  <c r="L36" i="15"/>
  <c r="R42" i="15"/>
  <c r="Q42" i="15"/>
  <c r="P42" i="15"/>
  <c r="O42" i="15"/>
  <c r="N42" i="15"/>
  <c r="M42" i="15"/>
  <c r="L42" i="15"/>
  <c r="S41" i="15"/>
  <c r="Q41" i="15"/>
  <c r="P41" i="15"/>
  <c r="O41" i="15"/>
  <c r="N41" i="15"/>
  <c r="M41" i="15"/>
  <c r="L41" i="15"/>
  <c r="S35" i="15"/>
  <c r="R35" i="15"/>
  <c r="Q35" i="15"/>
  <c r="P35" i="15"/>
  <c r="O35" i="15"/>
  <c r="S34" i="15"/>
  <c r="R34" i="15"/>
  <c r="Q34" i="15"/>
  <c r="P34" i="15"/>
  <c r="O34" i="15"/>
  <c r="S33" i="15"/>
  <c r="R33" i="15"/>
  <c r="Q33" i="15"/>
  <c r="P33" i="15"/>
  <c r="O33" i="15"/>
  <c r="S32" i="15"/>
  <c r="R32" i="15"/>
  <c r="Q32" i="15"/>
  <c r="P32" i="15"/>
  <c r="O32" i="15"/>
  <c r="S29" i="15"/>
  <c r="R29" i="15"/>
  <c r="Q29" i="15"/>
  <c r="P29" i="15"/>
  <c r="O29" i="15"/>
  <c r="S28" i="15"/>
  <c r="R28" i="15"/>
  <c r="Q28" i="15"/>
  <c r="P28" i="15"/>
  <c r="O28" i="15"/>
  <c r="S27" i="15"/>
  <c r="R27" i="15"/>
  <c r="Q27" i="15"/>
  <c r="P27" i="15"/>
  <c r="O27" i="15"/>
  <c r="S26" i="15"/>
  <c r="R26" i="15"/>
  <c r="Q26" i="15"/>
  <c r="P26" i="15"/>
  <c r="O26" i="15"/>
  <c r="S25" i="15"/>
  <c r="R25" i="15"/>
  <c r="Q25" i="15"/>
  <c r="P25" i="15"/>
  <c r="O25" i="15"/>
  <c r="S24" i="15"/>
  <c r="R24" i="15"/>
  <c r="Q24" i="15"/>
  <c r="P24" i="15"/>
  <c r="O24" i="15"/>
  <c r="S23" i="15"/>
  <c r="R23" i="15"/>
  <c r="Q23" i="15"/>
  <c r="P23" i="15"/>
  <c r="O23" i="15"/>
  <c r="S22" i="15"/>
  <c r="R22" i="15"/>
  <c r="Q22" i="15"/>
  <c r="P22" i="15"/>
  <c r="O22" i="15"/>
  <c r="S21" i="15"/>
  <c r="R21" i="15"/>
  <c r="Q21" i="15"/>
  <c r="P21" i="15"/>
  <c r="O21" i="15"/>
  <c r="S20" i="15"/>
  <c r="R20" i="15"/>
  <c r="Q20" i="15"/>
  <c r="P20" i="15"/>
  <c r="O20" i="15"/>
  <c r="S19" i="15"/>
  <c r="R19" i="15"/>
  <c r="Q19" i="15"/>
  <c r="P19" i="15"/>
  <c r="O19" i="15"/>
  <c r="S18" i="15"/>
  <c r="R18" i="15"/>
  <c r="Q18" i="15"/>
  <c r="P18" i="15"/>
  <c r="O18" i="15"/>
  <c r="S17" i="15"/>
  <c r="R17" i="15"/>
  <c r="Q17" i="15"/>
  <c r="P17" i="15"/>
  <c r="O17" i="15"/>
  <c r="S16" i="15"/>
  <c r="R16" i="15"/>
  <c r="Q16" i="15"/>
  <c r="P16" i="15"/>
  <c r="O16" i="15"/>
  <c r="S15" i="15"/>
  <c r="R15" i="15"/>
  <c r="Q15" i="15"/>
  <c r="P15" i="15"/>
  <c r="O15" i="15"/>
  <c r="S14" i="15"/>
  <c r="R14" i="15"/>
  <c r="Q14" i="15"/>
  <c r="P14" i="15"/>
  <c r="O14" i="15"/>
  <c r="S13" i="15"/>
  <c r="R13" i="15"/>
  <c r="Q13" i="15"/>
  <c r="P13" i="15"/>
  <c r="O13" i="15"/>
  <c r="S12" i="15"/>
  <c r="R12" i="15"/>
  <c r="Q12" i="15"/>
  <c r="P12" i="15"/>
  <c r="O12" i="15"/>
  <c r="S11" i="15"/>
  <c r="R11" i="15"/>
  <c r="Q11" i="15"/>
  <c r="P11" i="15"/>
  <c r="O11" i="15"/>
  <c r="S10" i="15"/>
  <c r="R10" i="15"/>
  <c r="Q10" i="15"/>
  <c r="P10" i="15"/>
  <c r="O10" i="15"/>
  <c r="S9" i="15"/>
  <c r="R9" i="15"/>
  <c r="Q9" i="15"/>
  <c r="P9" i="15"/>
  <c r="O9" i="15"/>
  <c r="S8" i="15"/>
  <c r="R8" i="15"/>
  <c r="Q8" i="15"/>
  <c r="P8" i="15"/>
  <c r="O8" i="15"/>
  <c r="S7" i="15"/>
  <c r="R7" i="15"/>
  <c r="Q7" i="15"/>
  <c r="P7" i="15"/>
  <c r="O7" i="15"/>
  <c r="S6" i="15"/>
  <c r="R6" i="15"/>
  <c r="Q6" i="15"/>
  <c r="P6" i="15"/>
  <c r="O6" i="15"/>
  <c r="S5" i="15"/>
  <c r="R5" i="15"/>
  <c r="Q5" i="15"/>
  <c r="P5" i="15"/>
  <c r="O5" i="15"/>
  <c r="S39" i="15"/>
  <c r="R39" i="15"/>
  <c r="Q39" i="15"/>
  <c r="P39" i="15"/>
  <c r="O39" i="15"/>
  <c r="S38" i="15"/>
  <c r="R38" i="15"/>
  <c r="Q38" i="15"/>
  <c r="P38" i="15"/>
  <c r="O38" i="15"/>
  <c r="S37" i="15"/>
  <c r="R37" i="15"/>
  <c r="Q37" i="15"/>
  <c r="P37" i="15"/>
  <c r="O37" i="15"/>
  <c r="O37" i="10"/>
  <c r="O36" i="10"/>
  <c r="O53" i="10"/>
  <c r="O52" i="10"/>
  <c r="G42" i="14"/>
  <c r="F42" i="14"/>
  <c r="G19" i="5"/>
  <c r="IA65" i="7"/>
  <c r="IA95" i="7"/>
  <c r="IB62" i="7"/>
  <c r="IA61" i="7"/>
  <c r="IA91" i="7"/>
  <c r="G33" i="14"/>
  <c r="F33" i="14"/>
  <c r="E35" i="10"/>
  <c r="E34" i="10"/>
  <c r="J37" i="10"/>
  <c r="J36" i="10"/>
  <c r="G37" i="10"/>
  <c r="I37" i="10"/>
  <c r="G36" i="10"/>
  <c r="I36" i="10"/>
  <c r="D37" i="10"/>
  <c r="D36" i="10"/>
  <c r="GS39" i="7"/>
  <c r="GR39" i="7"/>
  <c r="GT39" i="7"/>
  <c r="GQ39" i="7"/>
  <c r="GN39" i="7"/>
  <c r="GM39" i="7"/>
  <c r="GO39" i="7"/>
  <c r="GL39" i="7"/>
  <c r="GS37" i="7"/>
  <c r="GR37" i="7"/>
  <c r="GT37" i="7"/>
  <c r="GQ37" i="7"/>
  <c r="GN37" i="7"/>
  <c r="GM37" i="7"/>
  <c r="GO37" i="7"/>
  <c r="GL37" i="7"/>
  <c r="GS35" i="7"/>
  <c r="GR35" i="7"/>
  <c r="GT35" i="7"/>
  <c r="GQ35" i="7"/>
  <c r="GN35" i="7"/>
  <c r="GM35" i="7"/>
  <c r="GO35" i="7"/>
  <c r="GL35" i="7"/>
  <c r="GS34" i="7"/>
  <c r="GR34" i="7"/>
  <c r="GT34" i="7"/>
  <c r="GQ34" i="7"/>
  <c r="GN34" i="7"/>
  <c r="GM34" i="7"/>
  <c r="GO34" i="7"/>
  <c r="GL34" i="7"/>
  <c r="GS33" i="7"/>
  <c r="GR33" i="7"/>
  <c r="GT33" i="7"/>
  <c r="GQ33" i="7"/>
  <c r="GN33" i="7"/>
  <c r="GM33" i="7"/>
  <c r="GO33" i="7"/>
  <c r="GL33" i="7"/>
  <c r="GS32" i="7"/>
  <c r="GR32" i="7"/>
  <c r="GT32" i="7"/>
  <c r="GQ32" i="7"/>
  <c r="GN32" i="7"/>
  <c r="GM32" i="7"/>
  <c r="GO32" i="7"/>
  <c r="GL32" i="7"/>
  <c r="GS31" i="7"/>
  <c r="GR31" i="7"/>
  <c r="GT31" i="7"/>
  <c r="GU31" i="7"/>
  <c r="GQ31" i="7"/>
  <c r="GN31" i="7"/>
  <c r="GP31" i="7"/>
  <c r="GM31" i="7"/>
  <c r="GO31" i="7"/>
  <c r="GL31" i="7"/>
  <c r="GS29" i="7"/>
  <c r="GR29" i="7"/>
  <c r="GT29" i="7"/>
  <c r="GQ29" i="7"/>
  <c r="GN29" i="7"/>
  <c r="GM29" i="7"/>
  <c r="GO29" i="7"/>
  <c r="GL29" i="7"/>
  <c r="GS28" i="7"/>
  <c r="GR28" i="7"/>
  <c r="GT28" i="7"/>
  <c r="GQ28" i="7"/>
  <c r="GN28" i="7"/>
  <c r="GM28" i="7"/>
  <c r="GO28" i="7"/>
  <c r="GL28" i="7"/>
  <c r="GS27" i="7"/>
  <c r="GR27" i="7"/>
  <c r="GT27" i="7"/>
  <c r="GQ27" i="7"/>
  <c r="GN27" i="7"/>
  <c r="GM27" i="7"/>
  <c r="GO27" i="7"/>
  <c r="GL27" i="7"/>
  <c r="GS26" i="7"/>
  <c r="GR26" i="7"/>
  <c r="GT26" i="7"/>
  <c r="GQ26" i="7"/>
  <c r="GN26" i="7"/>
  <c r="GM26" i="7"/>
  <c r="GO26" i="7"/>
  <c r="GL26" i="7"/>
  <c r="GS25" i="7"/>
  <c r="GR25" i="7"/>
  <c r="GT25" i="7"/>
  <c r="GQ25" i="7"/>
  <c r="GN25" i="7"/>
  <c r="GM25" i="7"/>
  <c r="GO25" i="7"/>
  <c r="GL25" i="7"/>
  <c r="GS24" i="7"/>
  <c r="GR24" i="7"/>
  <c r="GT24" i="7"/>
  <c r="GQ24" i="7"/>
  <c r="GN24" i="7"/>
  <c r="GM24" i="7"/>
  <c r="GO24" i="7"/>
  <c r="GL24" i="7"/>
  <c r="GS23" i="7"/>
  <c r="GR23" i="7"/>
  <c r="GT23" i="7"/>
  <c r="GQ23" i="7"/>
  <c r="GN23" i="7"/>
  <c r="GM23" i="7"/>
  <c r="GO23" i="7"/>
  <c r="GL23" i="7"/>
  <c r="GS21" i="7"/>
  <c r="GR21" i="7"/>
  <c r="GT21" i="7"/>
  <c r="GQ21" i="7"/>
  <c r="GN21" i="7"/>
  <c r="GM21" i="7"/>
  <c r="GO21" i="7"/>
  <c r="GL21" i="7"/>
  <c r="GS20" i="7"/>
  <c r="GR20" i="7"/>
  <c r="GT20" i="7"/>
  <c r="GQ20" i="7"/>
  <c r="GN20" i="7"/>
  <c r="GM20" i="7"/>
  <c r="GO20" i="7"/>
  <c r="GL20" i="7"/>
  <c r="GS19" i="7"/>
  <c r="GR19" i="7"/>
  <c r="GT19" i="7"/>
  <c r="GQ19" i="7"/>
  <c r="GN19" i="7"/>
  <c r="GM19" i="7"/>
  <c r="GO19" i="7"/>
  <c r="GL19" i="7"/>
  <c r="GS18" i="7"/>
  <c r="GR18" i="7"/>
  <c r="GT18" i="7"/>
  <c r="GQ18" i="7"/>
  <c r="GN18" i="7"/>
  <c r="GM18" i="7"/>
  <c r="GO18" i="7"/>
  <c r="GL18" i="7"/>
  <c r="GS17" i="7"/>
  <c r="GR17" i="7"/>
  <c r="GT17" i="7"/>
  <c r="GQ17" i="7"/>
  <c r="GN17" i="7"/>
  <c r="GM17" i="7"/>
  <c r="GO17" i="7"/>
  <c r="GL17" i="7"/>
  <c r="GS16" i="7"/>
  <c r="GR16" i="7"/>
  <c r="GT16" i="7"/>
  <c r="GQ16" i="7"/>
  <c r="GN16" i="7"/>
  <c r="GM16" i="7"/>
  <c r="GO16" i="7"/>
  <c r="GL16" i="7"/>
  <c r="GS15" i="7"/>
  <c r="GR15" i="7"/>
  <c r="GT15" i="7"/>
  <c r="GQ15" i="7"/>
  <c r="GN15" i="7"/>
  <c r="GM15" i="7"/>
  <c r="GO15" i="7"/>
  <c r="GL15" i="7"/>
  <c r="GS14" i="7"/>
  <c r="GR14" i="7"/>
  <c r="GT14" i="7"/>
  <c r="GQ14" i="7"/>
  <c r="GN14" i="7"/>
  <c r="GM14" i="7"/>
  <c r="GO14" i="7"/>
  <c r="GL14" i="7"/>
  <c r="GS13" i="7"/>
  <c r="GR13" i="7"/>
  <c r="GT13" i="7"/>
  <c r="GQ13" i="7"/>
  <c r="GN13" i="7"/>
  <c r="GM13" i="7"/>
  <c r="GO13" i="7"/>
  <c r="GL13" i="7"/>
  <c r="GS12" i="7"/>
  <c r="GR12" i="7"/>
  <c r="GT12" i="7"/>
  <c r="GQ12" i="7"/>
  <c r="GN12" i="7"/>
  <c r="GM12" i="7"/>
  <c r="GO12" i="7"/>
  <c r="GL12" i="7"/>
  <c r="GS11" i="7"/>
  <c r="GR11" i="7"/>
  <c r="GT11" i="7"/>
  <c r="GQ11" i="7"/>
  <c r="GN11" i="7"/>
  <c r="GM11" i="7"/>
  <c r="GO11" i="7"/>
  <c r="GL11" i="7"/>
  <c r="GS10" i="7"/>
  <c r="GR10" i="7"/>
  <c r="GT10" i="7"/>
  <c r="GQ10" i="7"/>
  <c r="GN10" i="7"/>
  <c r="GM10" i="7"/>
  <c r="GO10" i="7"/>
  <c r="GL10" i="7"/>
  <c r="GS9" i="7"/>
  <c r="GR9" i="7"/>
  <c r="GT9" i="7"/>
  <c r="GQ9" i="7"/>
  <c r="GN9" i="7"/>
  <c r="GM9" i="7"/>
  <c r="GO9" i="7"/>
  <c r="GL9" i="7"/>
  <c r="GI39" i="7"/>
  <c r="GH39" i="7"/>
  <c r="GJ39" i="7"/>
  <c r="GG39" i="7"/>
  <c r="GD39" i="7"/>
  <c r="GC39" i="7"/>
  <c r="GE39" i="7"/>
  <c r="GB39" i="7"/>
  <c r="GI37" i="7"/>
  <c r="GH37" i="7"/>
  <c r="GJ37" i="7"/>
  <c r="GG37" i="7"/>
  <c r="GD37" i="7"/>
  <c r="GC37" i="7"/>
  <c r="GE37" i="7"/>
  <c r="GB37" i="7"/>
  <c r="GI35" i="7"/>
  <c r="GH35" i="7"/>
  <c r="GJ35" i="7"/>
  <c r="GG35" i="7"/>
  <c r="GD35" i="7"/>
  <c r="GC35" i="7"/>
  <c r="GE35" i="7"/>
  <c r="GB35" i="7"/>
  <c r="GI34" i="7"/>
  <c r="GH34" i="7"/>
  <c r="GJ34" i="7"/>
  <c r="GG34" i="7"/>
  <c r="GD34" i="7"/>
  <c r="GC34" i="7"/>
  <c r="GE34" i="7"/>
  <c r="GB34" i="7"/>
  <c r="GI33" i="7"/>
  <c r="GH33" i="7"/>
  <c r="GJ33" i="7"/>
  <c r="GG33" i="7"/>
  <c r="GD33" i="7"/>
  <c r="GC33" i="7"/>
  <c r="GE33" i="7"/>
  <c r="GB33" i="7"/>
  <c r="GH32" i="7"/>
  <c r="GJ32" i="7"/>
  <c r="GG32" i="7"/>
  <c r="GD32" i="7"/>
  <c r="GC32" i="7"/>
  <c r="GE32" i="7"/>
  <c r="GB32" i="7"/>
  <c r="GI31" i="7"/>
  <c r="GH31" i="7"/>
  <c r="GJ31" i="7"/>
  <c r="GG31" i="7"/>
  <c r="GC31" i="7"/>
  <c r="GE31" i="7"/>
  <c r="GF31" i="7"/>
  <c r="GB31" i="7"/>
  <c r="GI29" i="7"/>
  <c r="GH29" i="7"/>
  <c r="GJ29" i="7"/>
  <c r="GG29" i="7"/>
  <c r="GD29" i="7"/>
  <c r="GC29" i="7"/>
  <c r="GE29" i="7"/>
  <c r="GB29" i="7"/>
  <c r="GI28" i="7"/>
  <c r="GH28" i="7"/>
  <c r="GJ28" i="7"/>
  <c r="GG28" i="7"/>
  <c r="GD28" i="7"/>
  <c r="GC28" i="7"/>
  <c r="GE28" i="7"/>
  <c r="GB28" i="7"/>
  <c r="GI27" i="7"/>
  <c r="GH27" i="7"/>
  <c r="GJ27" i="7"/>
  <c r="GG27" i="7"/>
  <c r="GD27" i="7"/>
  <c r="GC27" i="7"/>
  <c r="GE27" i="7"/>
  <c r="GB27" i="7"/>
  <c r="GI26" i="7"/>
  <c r="GH26" i="7"/>
  <c r="GJ26" i="7"/>
  <c r="GG26" i="7"/>
  <c r="GD26" i="7"/>
  <c r="GC26" i="7"/>
  <c r="GE26" i="7"/>
  <c r="GB26" i="7"/>
  <c r="GI25" i="7"/>
  <c r="GH25" i="7"/>
  <c r="GJ25" i="7"/>
  <c r="GG25" i="7"/>
  <c r="GD25" i="7"/>
  <c r="GC25" i="7"/>
  <c r="GE25" i="7"/>
  <c r="GB25" i="7"/>
  <c r="GI24" i="7"/>
  <c r="GH24" i="7"/>
  <c r="GJ24" i="7"/>
  <c r="GG24" i="7"/>
  <c r="GD24" i="7"/>
  <c r="GC24" i="7"/>
  <c r="GE24" i="7"/>
  <c r="GB24" i="7"/>
  <c r="GI23" i="7"/>
  <c r="GH23" i="7"/>
  <c r="GJ23" i="7"/>
  <c r="GG23" i="7"/>
  <c r="GD23" i="7"/>
  <c r="GC23" i="7"/>
  <c r="GE23" i="7"/>
  <c r="GB23" i="7"/>
  <c r="GI21" i="7"/>
  <c r="GH21" i="7"/>
  <c r="GJ21" i="7"/>
  <c r="GG21" i="7"/>
  <c r="GD21" i="7"/>
  <c r="GC21" i="7"/>
  <c r="GE21" i="7"/>
  <c r="GB21" i="7"/>
  <c r="GI20" i="7"/>
  <c r="GH20" i="7"/>
  <c r="GJ20" i="7"/>
  <c r="GG20" i="7"/>
  <c r="GD20" i="7"/>
  <c r="GC20" i="7"/>
  <c r="GE20" i="7"/>
  <c r="GB20" i="7"/>
  <c r="GI19" i="7"/>
  <c r="GH19" i="7"/>
  <c r="GJ19" i="7"/>
  <c r="GG19" i="7"/>
  <c r="GD19" i="7"/>
  <c r="GC19" i="7"/>
  <c r="GE19" i="7"/>
  <c r="GB19" i="7"/>
  <c r="GI18" i="7"/>
  <c r="GH18" i="7"/>
  <c r="GJ18" i="7"/>
  <c r="GG18" i="7"/>
  <c r="GD18" i="7"/>
  <c r="GC18" i="7"/>
  <c r="GE18" i="7"/>
  <c r="GB18" i="7"/>
  <c r="GI17" i="7"/>
  <c r="GH17" i="7"/>
  <c r="GJ17" i="7"/>
  <c r="GG17" i="7"/>
  <c r="GD17" i="7"/>
  <c r="GC17" i="7"/>
  <c r="GE17" i="7"/>
  <c r="GB17" i="7"/>
  <c r="GI16" i="7"/>
  <c r="GH16" i="7"/>
  <c r="GJ16" i="7"/>
  <c r="GG16" i="7"/>
  <c r="GD16" i="7"/>
  <c r="GC16" i="7"/>
  <c r="GE16" i="7"/>
  <c r="GB16" i="7"/>
  <c r="GI15" i="7"/>
  <c r="GH15" i="7"/>
  <c r="GJ15" i="7"/>
  <c r="GG15" i="7"/>
  <c r="GD15" i="7"/>
  <c r="GC15" i="7"/>
  <c r="GE15" i="7"/>
  <c r="GB15" i="7"/>
  <c r="GI14" i="7"/>
  <c r="GH14" i="7"/>
  <c r="GJ14" i="7"/>
  <c r="GG14" i="7"/>
  <c r="GD14" i="7"/>
  <c r="GC14" i="7"/>
  <c r="GE14" i="7"/>
  <c r="GB14" i="7"/>
  <c r="GI13" i="7"/>
  <c r="GH13" i="7"/>
  <c r="GJ13" i="7"/>
  <c r="GG13" i="7"/>
  <c r="GD13" i="7"/>
  <c r="GC13" i="7"/>
  <c r="GE13" i="7"/>
  <c r="GB13" i="7"/>
  <c r="GI12" i="7"/>
  <c r="GH12" i="7"/>
  <c r="GJ12" i="7"/>
  <c r="GG12" i="7"/>
  <c r="GD12" i="7"/>
  <c r="GC12" i="7"/>
  <c r="GE12" i="7"/>
  <c r="GB12" i="7"/>
  <c r="GI11" i="7"/>
  <c r="GH11" i="7"/>
  <c r="GJ11" i="7"/>
  <c r="GG11" i="7"/>
  <c r="GD11" i="7"/>
  <c r="GC11" i="7"/>
  <c r="GE11" i="7"/>
  <c r="GB11" i="7"/>
  <c r="GI10" i="7"/>
  <c r="GH10" i="7"/>
  <c r="GJ10" i="7"/>
  <c r="GG10" i="7"/>
  <c r="GD10" i="7"/>
  <c r="GC10" i="7"/>
  <c r="GE10" i="7"/>
  <c r="GB10" i="7"/>
  <c r="GI9" i="7"/>
  <c r="GH9" i="7"/>
  <c r="GJ9" i="7"/>
  <c r="GG9" i="7"/>
  <c r="GK53" i="7" s="1"/>
  <c r="GD9" i="7"/>
  <c r="GC9" i="7"/>
  <c r="GE9" i="7"/>
  <c r="GB9" i="7"/>
  <c r="GF53" i="7" s="1"/>
  <c r="FY39" i="7"/>
  <c r="FX39" i="7"/>
  <c r="FZ39" i="7"/>
  <c r="FW39" i="7"/>
  <c r="FY37" i="7"/>
  <c r="FX37" i="7"/>
  <c r="FZ37" i="7"/>
  <c r="FW37" i="7"/>
  <c r="FY35" i="7"/>
  <c r="FX35" i="7"/>
  <c r="FZ35" i="7"/>
  <c r="FW35" i="7"/>
  <c r="FY34" i="7"/>
  <c r="FX34" i="7"/>
  <c r="FZ34" i="7"/>
  <c r="FW34" i="7"/>
  <c r="FY33" i="7"/>
  <c r="FX33" i="7"/>
  <c r="FZ33" i="7"/>
  <c r="FW33" i="7"/>
  <c r="FY32" i="7"/>
  <c r="FX32" i="7"/>
  <c r="FZ32" i="7"/>
  <c r="FW32" i="7"/>
  <c r="FY31" i="7"/>
  <c r="FX31" i="7"/>
  <c r="FZ31" i="7"/>
  <c r="FW31" i="7"/>
  <c r="FY29" i="7"/>
  <c r="FX29" i="7"/>
  <c r="FZ29" i="7"/>
  <c r="FW29" i="7"/>
  <c r="FY28" i="7"/>
  <c r="FX28" i="7"/>
  <c r="FZ28" i="7"/>
  <c r="FW28" i="7"/>
  <c r="FY27" i="7"/>
  <c r="FX27" i="7"/>
  <c r="FZ27" i="7"/>
  <c r="FW27" i="7"/>
  <c r="FY26" i="7"/>
  <c r="FX26" i="7"/>
  <c r="FZ26" i="7"/>
  <c r="FW26" i="7"/>
  <c r="FY25" i="7"/>
  <c r="FX25" i="7"/>
  <c r="FZ25" i="7"/>
  <c r="FW25" i="7"/>
  <c r="FY24" i="7"/>
  <c r="FX24" i="7"/>
  <c r="FZ24" i="7"/>
  <c r="FW24" i="7"/>
  <c r="FY23" i="7"/>
  <c r="FX23" i="7"/>
  <c r="FZ23" i="7"/>
  <c r="FW23" i="7"/>
  <c r="FY21" i="7"/>
  <c r="FX21" i="7"/>
  <c r="FZ21" i="7"/>
  <c r="FW21" i="7"/>
  <c r="FY20" i="7"/>
  <c r="FX20" i="7"/>
  <c r="FZ20" i="7"/>
  <c r="FW20" i="7"/>
  <c r="FY19" i="7"/>
  <c r="FX19" i="7"/>
  <c r="FZ19" i="7"/>
  <c r="FW19" i="7"/>
  <c r="FY18" i="7"/>
  <c r="FX18" i="7"/>
  <c r="FZ18" i="7"/>
  <c r="FW18" i="7"/>
  <c r="FY17" i="7"/>
  <c r="FX17" i="7"/>
  <c r="FZ17" i="7"/>
  <c r="FW17" i="7"/>
  <c r="FY16" i="7"/>
  <c r="FX16" i="7"/>
  <c r="FZ16" i="7"/>
  <c r="FW16" i="7"/>
  <c r="FY15" i="7"/>
  <c r="FX15" i="7"/>
  <c r="FZ15" i="7"/>
  <c r="FW15" i="7"/>
  <c r="FY14" i="7"/>
  <c r="FX14" i="7"/>
  <c r="FZ14" i="7"/>
  <c r="FW14" i="7"/>
  <c r="FY13" i="7"/>
  <c r="FX13" i="7"/>
  <c r="FZ13" i="7"/>
  <c r="FW13" i="7"/>
  <c r="FY12" i="7"/>
  <c r="FX12" i="7"/>
  <c r="FZ12" i="7"/>
  <c r="FW12" i="7"/>
  <c r="FY11" i="7"/>
  <c r="FX11" i="7"/>
  <c r="FZ11" i="7"/>
  <c r="FW11" i="7"/>
  <c r="FY10" i="7"/>
  <c r="FX10" i="7"/>
  <c r="FZ10" i="7"/>
  <c r="FW10" i="7"/>
  <c r="FY9" i="7"/>
  <c r="FX9" i="7"/>
  <c r="FZ9" i="7"/>
  <c r="FW9" i="7"/>
  <c r="FT39" i="7"/>
  <c r="FS39" i="7"/>
  <c r="FU39" i="7"/>
  <c r="FR39" i="7"/>
  <c r="FT37" i="7"/>
  <c r="FS37" i="7"/>
  <c r="FU37" i="7"/>
  <c r="FR37" i="7"/>
  <c r="FT35" i="7"/>
  <c r="FS35" i="7"/>
  <c r="FU35" i="7"/>
  <c r="FR35" i="7"/>
  <c r="FT34" i="7"/>
  <c r="FS34" i="7"/>
  <c r="FU34" i="7"/>
  <c r="FR34" i="7"/>
  <c r="FT33" i="7"/>
  <c r="FS33" i="7"/>
  <c r="FU33" i="7"/>
  <c r="FR33" i="7"/>
  <c r="FT32" i="7"/>
  <c r="FS32" i="7"/>
  <c r="FU32" i="7"/>
  <c r="FR32" i="7"/>
  <c r="FT31" i="7"/>
  <c r="FS31" i="7"/>
  <c r="FU31" i="7"/>
  <c r="FV31" i="7"/>
  <c r="FR31" i="7"/>
  <c r="FT29" i="7"/>
  <c r="FS29" i="7"/>
  <c r="FU29" i="7"/>
  <c r="FR29" i="7"/>
  <c r="FT28" i="7"/>
  <c r="FS28" i="7"/>
  <c r="FU28" i="7"/>
  <c r="FR28" i="7"/>
  <c r="FT27" i="7"/>
  <c r="FS27" i="7"/>
  <c r="FU27" i="7"/>
  <c r="FR27" i="7"/>
  <c r="FT26" i="7"/>
  <c r="FS26" i="7"/>
  <c r="FU26" i="7"/>
  <c r="FR26" i="7"/>
  <c r="FT25" i="7"/>
  <c r="FS25" i="7"/>
  <c r="FU25" i="7"/>
  <c r="FR25" i="7"/>
  <c r="FT24" i="7"/>
  <c r="FS24" i="7"/>
  <c r="FU24" i="7"/>
  <c r="FR24" i="7"/>
  <c r="FT23" i="7"/>
  <c r="FS23" i="7"/>
  <c r="FU23" i="7"/>
  <c r="FR23" i="7"/>
  <c r="FT21" i="7"/>
  <c r="FS21" i="7"/>
  <c r="FU21" i="7"/>
  <c r="FR21" i="7"/>
  <c r="FT20" i="7"/>
  <c r="FV20" i="7"/>
  <c r="FS20" i="7"/>
  <c r="FU20" i="7"/>
  <c r="FR20" i="7"/>
  <c r="FT19" i="7"/>
  <c r="FS19" i="7"/>
  <c r="FU19" i="7"/>
  <c r="FR19" i="7"/>
  <c r="FT18" i="7"/>
  <c r="FS18" i="7"/>
  <c r="FU18" i="7"/>
  <c r="FR18" i="7"/>
  <c r="FT17" i="7"/>
  <c r="FS17" i="7"/>
  <c r="FU17" i="7"/>
  <c r="FR17" i="7"/>
  <c r="FT16" i="7"/>
  <c r="FS16" i="7"/>
  <c r="FU16" i="7"/>
  <c r="FR16" i="7"/>
  <c r="FT15" i="7"/>
  <c r="FS15" i="7"/>
  <c r="FU15" i="7"/>
  <c r="FR15" i="7"/>
  <c r="FT14" i="7"/>
  <c r="FS14" i="7"/>
  <c r="FU14" i="7"/>
  <c r="FR14" i="7"/>
  <c r="FT13" i="7"/>
  <c r="FS13" i="7"/>
  <c r="FU13" i="7"/>
  <c r="FR13" i="7"/>
  <c r="FT12" i="7"/>
  <c r="FS12" i="7"/>
  <c r="FU12" i="7"/>
  <c r="FR12" i="7"/>
  <c r="FT11" i="7"/>
  <c r="FS11" i="7"/>
  <c r="FU11" i="7"/>
  <c r="FR11" i="7"/>
  <c r="FT10" i="7"/>
  <c r="FS10" i="7"/>
  <c r="FU10" i="7"/>
  <c r="FR10" i="7"/>
  <c r="FT9" i="7"/>
  <c r="FS9" i="7"/>
  <c r="FU9" i="7"/>
  <c r="FR9" i="7"/>
  <c r="FV41" i="7" s="1"/>
  <c r="B34" i="15" s="1"/>
  <c r="FO39" i="7"/>
  <c r="FN39" i="7"/>
  <c r="FP39" i="7"/>
  <c r="FM39" i="7"/>
  <c r="FO37" i="7"/>
  <c r="FN37" i="7"/>
  <c r="FP37" i="7"/>
  <c r="FM37" i="7"/>
  <c r="FO35" i="7"/>
  <c r="FN35" i="7"/>
  <c r="FP35" i="7"/>
  <c r="FM35" i="7"/>
  <c r="FO34" i="7"/>
  <c r="FN34" i="7"/>
  <c r="FP34" i="7"/>
  <c r="FM34" i="7"/>
  <c r="FO33" i="7"/>
  <c r="FN33" i="7"/>
  <c r="FP33" i="7"/>
  <c r="FM33" i="7"/>
  <c r="FO32" i="7"/>
  <c r="FN32" i="7"/>
  <c r="FP32" i="7"/>
  <c r="FM32" i="7"/>
  <c r="FO31" i="7"/>
  <c r="FN31" i="7"/>
  <c r="FP31" i="7"/>
  <c r="FM31" i="7"/>
  <c r="FO29" i="7"/>
  <c r="FN29" i="7"/>
  <c r="FP29" i="7"/>
  <c r="FM29" i="7"/>
  <c r="FO28" i="7"/>
  <c r="FN28" i="7"/>
  <c r="FP28" i="7"/>
  <c r="FM28" i="7"/>
  <c r="FO27" i="7"/>
  <c r="FN27" i="7"/>
  <c r="FP27" i="7"/>
  <c r="FM27" i="7"/>
  <c r="FO26" i="7"/>
  <c r="FN26" i="7"/>
  <c r="FP26" i="7"/>
  <c r="FM26" i="7"/>
  <c r="FO25" i="7"/>
  <c r="FN25" i="7"/>
  <c r="FP25" i="7"/>
  <c r="FM25" i="7"/>
  <c r="FO24" i="7"/>
  <c r="FN24" i="7"/>
  <c r="FP24" i="7"/>
  <c r="FM24" i="7"/>
  <c r="FO23" i="7"/>
  <c r="FN23" i="7"/>
  <c r="FP23" i="7"/>
  <c r="FM23" i="7"/>
  <c r="FO21" i="7"/>
  <c r="FN21" i="7"/>
  <c r="FP21" i="7"/>
  <c r="FM21" i="7"/>
  <c r="FO20" i="7"/>
  <c r="FN20" i="7"/>
  <c r="FP20" i="7"/>
  <c r="FM20" i="7"/>
  <c r="FO19" i="7"/>
  <c r="FN19" i="7"/>
  <c r="FP19" i="7"/>
  <c r="FM19" i="7"/>
  <c r="FO18" i="7"/>
  <c r="FN18" i="7"/>
  <c r="FP18" i="7"/>
  <c r="FM18" i="7"/>
  <c r="FO17" i="7"/>
  <c r="FN17" i="7"/>
  <c r="FP17" i="7"/>
  <c r="FM17" i="7"/>
  <c r="FO16" i="7"/>
  <c r="FN16" i="7"/>
  <c r="FP16" i="7"/>
  <c r="FM16" i="7"/>
  <c r="FO15" i="7"/>
  <c r="FN15" i="7"/>
  <c r="FP15" i="7"/>
  <c r="FM15" i="7"/>
  <c r="FO14" i="7"/>
  <c r="FN14" i="7"/>
  <c r="FP14" i="7"/>
  <c r="FM14" i="7"/>
  <c r="FO13" i="7"/>
  <c r="FN13" i="7"/>
  <c r="FP13" i="7"/>
  <c r="FM13" i="7"/>
  <c r="FO12" i="7"/>
  <c r="FN12" i="7"/>
  <c r="FP12" i="7"/>
  <c r="FM12" i="7"/>
  <c r="FO11" i="7"/>
  <c r="FN11" i="7"/>
  <c r="FP11" i="7"/>
  <c r="FM11" i="7"/>
  <c r="FO10" i="7"/>
  <c r="FN10" i="7"/>
  <c r="FP10" i="7"/>
  <c r="FM10" i="7"/>
  <c r="FO9" i="7"/>
  <c r="FN9" i="7"/>
  <c r="FP9" i="7"/>
  <c r="FM9" i="7"/>
  <c r="FJ39" i="7"/>
  <c r="FI39" i="7"/>
  <c r="FK39" i="7"/>
  <c r="FH39" i="7"/>
  <c r="FJ37" i="7"/>
  <c r="FI37" i="7"/>
  <c r="FK37" i="7"/>
  <c r="FH37" i="7"/>
  <c r="FJ35" i="7"/>
  <c r="FI35" i="7"/>
  <c r="FK35" i="7"/>
  <c r="FH35" i="7"/>
  <c r="FJ34" i="7"/>
  <c r="FI34" i="7"/>
  <c r="FK34" i="7"/>
  <c r="FH34" i="7"/>
  <c r="FJ33" i="7"/>
  <c r="FI33" i="7"/>
  <c r="FK33" i="7"/>
  <c r="FH33" i="7"/>
  <c r="FJ32" i="7"/>
  <c r="FI32" i="7"/>
  <c r="FK32" i="7"/>
  <c r="FH32" i="7"/>
  <c r="FJ31" i="7"/>
  <c r="FI31" i="7"/>
  <c r="FK31" i="7"/>
  <c r="FH31" i="7"/>
  <c r="FJ29" i="7"/>
  <c r="FI29" i="7"/>
  <c r="FK29" i="7"/>
  <c r="FH29" i="7"/>
  <c r="FJ28" i="7"/>
  <c r="FI28" i="7"/>
  <c r="FK28" i="7"/>
  <c r="FH28" i="7"/>
  <c r="FJ27" i="7"/>
  <c r="FI27" i="7"/>
  <c r="FK27" i="7"/>
  <c r="FH27" i="7"/>
  <c r="FJ26" i="7"/>
  <c r="FI26" i="7"/>
  <c r="FK26" i="7"/>
  <c r="FH26" i="7"/>
  <c r="FJ25" i="7"/>
  <c r="FI25" i="7"/>
  <c r="FK25" i="7"/>
  <c r="FH25" i="7"/>
  <c r="FJ24" i="7"/>
  <c r="FI24" i="7"/>
  <c r="FK24" i="7"/>
  <c r="FH24" i="7"/>
  <c r="FJ23" i="7"/>
  <c r="FI23" i="7"/>
  <c r="FK23" i="7"/>
  <c r="FH23" i="7"/>
  <c r="FJ21" i="7"/>
  <c r="FI21" i="7"/>
  <c r="FK21" i="7"/>
  <c r="FH21" i="7"/>
  <c r="FJ20" i="7"/>
  <c r="FI20" i="7"/>
  <c r="FK20" i="7"/>
  <c r="FH20" i="7"/>
  <c r="FJ19" i="7"/>
  <c r="FI19" i="7"/>
  <c r="FK19" i="7"/>
  <c r="FH19" i="7"/>
  <c r="FJ18" i="7"/>
  <c r="FI18" i="7"/>
  <c r="FK18" i="7"/>
  <c r="FH18" i="7"/>
  <c r="FJ17" i="7"/>
  <c r="FI17" i="7"/>
  <c r="FK17" i="7"/>
  <c r="FH17" i="7"/>
  <c r="FJ16" i="7"/>
  <c r="FI16" i="7"/>
  <c r="FK16" i="7"/>
  <c r="FH16" i="7"/>
  <c r="FJ15" i="7"/>
  <c r="FI15" i="7"/>
  <c r="FK15" i="7"/>
  <c r="FL15" i="7"/>
  <c r="FH15" i="7"/>
  <c r="FJ14" i="7"/>
  <c r="FI14" i="7"/>
  <c r="FK14" i="7"/>
  <c r="FH14" i="7"/>
  <c r="FJ13" i="7"/>
  <c r="FI13" i="7"/>
  <c r="FK13" i="7"/>
  <c r="FH13" i="7"/>
  <c r="FJ12" i="7"/>
  <c r="FI12" i="7"/>
  <c r="FK12" i="7"/>
  <c r="FH12" i="7"/>
  <c r="FJ11" i="7"/>
  <c r="FI11" i="7"/>
  <c r="FK11" i="7"/>
  <c r="FH11" i="7"/>
  <c r="FJ10" i="7"/>
  <c r="FI10" i="7"/>
  <c r="FK10" i="7"/>
  <c r="FH10" i="7"/>
  <c r="FJ9" i="7"/>
  <c r="FI9" i="7"/>
  <c r="FK9" i="7"/>
  <c r="FH9" i="7"/>
  <c r="FL52" i="7" s="1"/>
  <c r="K32" i="15" s="1"/>
  <c r="IP39" i="7"/>
  <c r="IO39" i="7"/>
  <c r="IN39" i="7"/>
  <c r="IM39" i="7"/>
  <c r="IL39" i="7"/>
  <c r="IK39" i="7"/>
  <c r="IJ39" i="7"/>
  <c r="II39" i="7"/>
  <c r="IH39" i="7"/>
  <c r="IG39" i="7"/>
  <c r="IF39" i="7"/>
  <c r="IE39" i="7"/>
  <c r="IP37" i="7"/>
  <c r="IO37" i="7"/>
  <c r="IN37" i="7"/>
  <c r="IM37" i="7"/>
  <c r="IL37" i="7"/>
  <c r="IK37" i="7"/>
  <c r="IJ37" i="7"/>
  <c r="II37" i="7"/>
  <c r="IH37" i="7"/>
  <c r="IG37" i="7"/>
  <c r="IF37" i="7"/>
  <c r="IE37" i="7"/>
  <c r="IP35" i="7"/>
  <c r="IO35" i="7"/>
  <c r="IN35" i="7"/>
  <c r="IM35" i="7"/>
  <c r="IL35" i="7"/>
  <c r="IK35" i="7"/>
  <c r="IJ35" i="7"/>
  <c r="II35" i="7"/>
  <c r="IH35" i="7"/>
  <c r="IG35" i="7"/>
  <c r="IF35" i="7"/>
  <c r="IE35" i="7"/>
  <c r="IP34" i="7"/>
  <c r="IO34" i="7"/>
  <c r="IN34" i="7"/>
  <c r="IM34" i="7"/>
  <c r="IL34" i="7"/>
  <c r="IK34" i="7"/>
  <c r="IJ34" i="7"/>
  <c r="II34" i="7"/>
  <c r="IH34" i="7"/>
  <c r="IG34" i="7"/>
  <c r="IF34" i="7"/>
  <c r="IE34" i="7"/>
  <c r="IP33" i="7"/>
  <c r="IO33" i="7"/>
  <c r="IN33" i="7"/>
  <c r="IM33" i="7"/>
  <c r="IL33" i="7"/>
  <c r="IK33" i="7"/>
  <c r="IJ33" i="7"/>
  <c r="II33" i="7"/>
  <c r="IH33" i="7"/>
  <c r="IG33" i="7"/>
  <c r="IF33" i="7"/>
  <c r="IE33" i="7"/>
  <c r="IP32" i="7"/>
  <c r="IO32" i="7"/>
  <c r="IN32" i="7"/>
  <c r="IM32" i="7"/>
  <c r="IL32" i="7"/>
  <c r="IK32" i="7"/>
  <c r="IJ32" i="7"/>
  <c r="II32" i="7"/>
  <c r="IH32" i="7"/>
  <c r="IG32" i="7"/>
  <c r="IF32" i="7"/>
  <c r="IE32" i="7"/>
  <c r="IP31" i="7"/>
  <c r="IO31" i="7"/>
  <c r="IN31" i="7"/>
  <c r="IM31" i="7"/>
  <c r="IL31" i="7"/>
  <c r="IK31" i="7"/>
  <c r="IJ31" i="7"/>
  <c r="II31" i="7"/>
  <c r="IH31" i="7"/>
  <c r="IG31" i="7"/>
  <c r="IF31" i="7"/>
  <c r="IE31" i="7"/>
  <c r="IP29" i="7"/>
  <c r="IO29" i="7"/>
  <c r="IN29" i="7"/>
  <c r="IM29" i="7"/>
  <c r="IL29" i="7"/>
  <c r="IK29" i="7"/>
  <c r="IJ29" i="7"/>
  <c r="II29" i="7"/>
  <c r="IH29" i="7"/>
  <c r="IG29" i="7"/>
  <c r="IF29" i="7"/>
  <c r="IE29" i="7"/>
  <c r="IP28" i="7"/>
  <c r="IO28" i="7"/>
  <c r="IN28" i="7"/>
  <c r="IM28" i="7"/>
  <c r="IL28" i="7"/>
  <c r="IK28" i="7"/>
  <c r="IJ28" i="7"/>
  <c r="II28" i="7"/>
  <c r="IH28" i="7"/>
  <c r="IG28" i="7"/>
  <c r="IF28" i="7"/>
  <c r="IE28" i="7"/>
  <c r="IP27" i="7"/>
  <c r="IO27" i="7"/>
  <c r="IN27" i="7"/>
  <c r="IM27" i="7"/>
  <c r="IL27" i="7"/>
  <c r="IK27" i="7"/>
  <c r="IJ27" i="7"/>
  <c r="II27" i="7"/>
  <c r="IH27" i="7"/>
  <c r="IG27" i="7"/>
  <c r="IF27" i="7"/>
  <c r="IE27" i="7"/>
  <c r="IP26" i="7"/>
  <c r="IO26" i="7"/>
  <c r="IN26" i="7"/>
  <c r="IM26" i="7"/>
  <c r="IL26" i="7"/>
  <c r="IK26" i="7"/>
  <c r="IJ26" i="7"/>
  <c r="II26" i="7"/>
  <c r="IH26" i="7"/>
  <c r="IG26" i="7"/>
  <c r="IF26" i="7"/>
  <c r="IE26" i="7"/>
  <c r="IP25" i="7"/>
  <c r="IO25" i="7"/>
  <c r="IN25" i="7"/>
  <c r="IM25" i="7"/>
  <c r="IL25" i="7"/>
  <c r="IK25" i="7"/>
  <c r="IJ25" i="7"/>
  <c r="II25" i="7"/>
  <c r="IH25" i="7"/>
  <c r="IG25" i="7"/>
  <c r="IF25" i="7"/>
  <c r="IE25" i="7"/>
  <c r="IP24" i="7"/>
  <c r="IO24" i="7"/>
  <c r="IN24" i="7"/>
  <c r="IM24" i="7"/>
  <c r="IL24" i="7"/>
  <c r="IK24" i="7"/>
  <c r="IJ24" i="7"/>
  <c r="II24" i="7"/>
  <c r="IH24" i="7"/>
  <c r="IG24" i="7"/>
  <c r="IF24" i="7"/>
  <c r="IE24" i="7"/>
  <c r="IP23" i="7"/>
  <c r="IO23" i="7"/>
  <c r="IN23" i="7"/>
  <c r="IM23" i="7"/>
  <c r="IL23" i="7"/>
  <c r="IK23" i="7"/>
  <c r="IJ23" i="7"/>
  <c r="II23" i="7"/>
  <c r="IH23" i="7"/>
  <c r="IG23" i="7"/>
  <c r="IF23" i="7"/>
  <c r="IE23" i="7"/>
  <c r="IP21" i="7"/>
  <c r="IO21" i="7"/>
  <c r="IN21" i="7"/>
  <c r="IM21" i="7"/>
  <c r="IL21" i="7"/>
  <c r="IK21" i="7"/>
  <c r="IJ21" i="7"/>
  <c r="II21" i="7"/>
  <c r="IH21" i="7"/>
  <c r="IG21" i="7"/>
  <c r="IF21" i="7"/>
  <c r="IE21" i="7"/>
  <c r="IP20" i="7"/>
  <c r="IO20" i="7"/>
  <c r="IN20" i="7"/>
  <c r="IM20" i="7"/>
  <c r="IL20" i="7"/>
  <c r="IK20" i="7"/>
  <c r="IJ20" i="7"/>
  <c r="II20" i="7"/>
  <c r="IH20" i="7"/>
  <c r="IG20" i="7"/>
  <c r="IF20" i="7"/>
  <c r="IE20" i="7"/>
  <c r="IP19" i="7"/>
  <c r="IO19" i="7"/>
  <c r="IN19" i="7"/>
  <c r="IM19" i="7"/>
  <c r="IL19" i="7"/>
  <c r="IK19" i="7"/>
  <c r="IJ19" i="7"/>
  <c r="II19" i="7"/>
  <c r="IH19" i="7"/>
  <c r="IG19" i="7"/>
  <c r="IF19" i="7"/>
  <c r="IE19" i="7"/>
  <c r="IP18" i="7"/>
  <c r="IO18" i="7"/>
  <c r="IN18" i="7"/>
  <c r="IM18" i="7"/>
  <c r="IL18" i="7"/>
  <c r="IK18" i="7"/>
  <c r="IJ18" i="7"/>
  <c r="II18" i="7"/>
  <c r="IH18" i="7"/>
  <c r="IG18" i="7"/>
  <c r="IF18" i="7"/>
  <c r="IE18" i="7"/>
  <c r="IP17" i="7"/>
  <c r="IO17" i="7"/>
  <c r="IN17" i="7"/>
  <c r="IM17" i="7"/>
  <c r="IL17" i="7"/>
  <c r="IK17" i="7"/>
  <c r="IJ17" i="7"/>
  <c r="II17" i="7"/>
  <c r="IH17" i="7"/>
  <c r="IG17" i="7"/>
  <c r="IF17" i="7"/>
  <c r="IE17" i="7"/>
  <c r="IP16" i="7"/>
  <c r="IO16" i="7"/>
  <c r="IN16" i="7"/>
  <c r="IM16" i="7"/>
  <c r="IL16" i="7"/>
  <c r="IK16" i="7"/>
  <c r="IJ16" i="7"/>
  <c r="II16" i="7"/>
  <c r="IH16" i="7"/>
  <c r="IG16" i="7"/>
  <c r="IF16" i="7"/>
  <c r="IE16" i="7"/>
  <c r="IP15" i="7"/>
  <c r="IO15" i="7"/>
  <c r="IN15" i="7"/>
  <c r="IM15" i="7"/>
  <c r="IL15" i="7"/>
  <c r="IK15" i="7"/>
  <c r="IJ15" i="7"/>
  <c r="II15" i="7"/>
  <c r="IH15" i="7"/>
  <c r="IG15" i="7"/>
  <c r="IF15" i="7"/>
  <c r="IE15" i="7"/>
  <c r="IP14" i="7"/>
  <c r="IO14" i="7"/>
  <c r="IN14" i="7"/>
  <c r="IM14" i="7"/>
  <c r="IL14" i="7"/>
  <c r="IK14" i="7"/>
  <c r="IJ14" i="7"/>
  <c r="II14" i="7"/>
  <c r="IH14" i="7"/>
  <c r="IG14" i="7"/>
  <c r="IF14" i="7"/>
  <c r="IE14" i="7"/>
  <c r="IP13" i="7"/>
  <c r="IO13" i="7"/>
  <c r="IN13" i="7"/>
  <c r="IM13" i="7"/>
  <c r="IL13" i="7"/>
  <c r="IK13" i="7"/>
  <c r="IJ13" i="7"/>
  <c r="II13" i="7"/>
  <c r="IH13" i="7"/>
  <c r="IG13" i="7"/>
  <c r="IF13" i="7"/>
  <c r="IE13" i="7"/>
  <c r="IP12" i="7"/>
  <c r="IO12" i="7"/>
  <c r="IN12" i="7"/>
  <c r="IM12" i="7"/>
  <c r="IL12" i="7"/>
  <c r="IK12" i="7"/>
  <c r="IJ12" i="7"/>
  <c r="II12" i="7"/>
  <c r="IH12" i="7"/>
  <c r="IG12" i="7"/>
  <c r="IF12" i="7"/>
  <c r="IE12" i="7"/>
  <c r="IP11" i="7"/>
  <c r="IO11" i="7"/>
  <c r="IN11" i="7"/>
  <c r="IM11" i="7"/>
  <c r="IL11" i="7"/>
  <c r="IK11" i="7"/>
  <c r="IJ11" i="7"/>
  <c r="II11" i="7"/>
  <c r="IH11" i="7"/>
  <c r="IG11" i="7"/>
  <c r="IF11" i="7"/>
  <c r="IE11" i="7"/>
  <c r="IP10" i="7"/>
  <c r="IO10" i="7"/>
  <c r="IN10" i="7"/>
  <c r="IM10" i="7"/>
  <c r="IL10" i="7"/>
  <c r="IK10" i="7"/>
  <c r="IJ10" i="7"/>
  <c r="II10" i="7"/>
  <c r="IH10" i="7"/>
  <c r="IG10" i="7"/>
  <c r="IF10" i="7"/>
  <c r="IE10" i="7"/>
  <c r="HF39" i="7"/>
  <c r="HE39" i="7"/>
  <c r="HC39" i="7"/>
  <c r="HB39" i="7"/>
  <c r="HF37" i="7"/>
  <c r="HE37" i="7"/>
  <c r="HC37" i="7"/>
  <c r="HB37" i="7"/>
  <c r="HF35" i="7"/>
  <c r="HE35" i="7"/>
  <c r="HC35" i="7"/>
  <c r="HB35" i="7"/>
  <c r="HF34" i="7"/>
  <c r="HE34" i="7"/>
  <c r="HC34" i="7"/>
  <c r="HB34" i="7"/>
  <c r="HF33" i="7"/>
  <c r="HE33" i="7"/>
  <c r="HC33" i="7"/>
  <c r="HB33" i="7"/>
  <c r="HF32" i="7"/>
  <c r="HE32" i="7"/>
  <c r="HC32" i="7"/>
  <c r="HB32" i="7"/>
  <c r="HF31" i="7"/>
  <c r="HE31" i="7"/>
  <c r="HC31" i="7"/>
  <c r="HD31" i="7"/>
  <c r="HB31" i="7"/>
  <c r="HF29" i="7"/>
  <c r="HE29" i="7"/>
  <c r="HC29" i="7"/>
  <c r="HB29" i="7"/>
  <c r="HF28" i="7"/>
  <c r="HE28" i="7"/>
  <c r="HC28" i="7"/>
  <c r="HB28" i="7"/>
  <c r="HF27" i="7"/>
  <c r="HE27" i="7"/>
  <c r="HC27" i="7"/>
  <c r="HB27" i="7"/>
  <c r="HF26" i="7"/>
  <c r="HE26" i="7"/>
  <c r="HC26" i="7"/>
  <c r="HB26" i="7"/>
  <c r="HF25" i="7"/>
  <c r="HE25" i="7"/>
  <c r="HC25" i="7"/>
  <c r="HB25" i="7"/>
  <c r="HF24" i="7"/>
  <c r="HE24" i="7"/>
  <c r="HC24" i="7"/>
  <c r="HB24" i="7"/>
  <c r="HF23" i="7"/>
  <c r="HE23" i="7"/>
  <c r="HC23" i="7"/>
  <c r="HB23" i="7"/>
  <c r="HF21" i="7"/>
  <c r="HE21" i="7"/>
  <c r="HC21" i="7"/>
  <c r="HB21" i="7"/>
  <c r="HF20" i="7"/>
  <c r="HE20" i="7"/>
  <c r="HC20" i="7"/>
  <c r="HB20" i="7"/>
  <c r="HF19" i="7"/>
  <c r="HE19" i="7"/>
  <c r="HC19" i="7"/>
  <c r="HB19" i="7"/>
  <c r="HF18" i="7"/>
  <c r="HE18" i="7"/>
  <c r="HC18" i="7"/>
  <c r="HB18" i="7"/>
  <c r="HF17" i="7"/>
  <c r="HE17" i="7"/>
  <c r="HC17" i="7"/>
  <c r="HB17" i="7"/>
  <c r="HF16" i="7"/>
  <c r="HE16" i="7"/>
  <c r="HC16" i="7"/>
  <c r="HB16" i="7"/>
  <c r="HF15" i="7"/>
  <c r="HE15" i="7"/>
  <c r="HC15" i="7"/>
  <c r="HB15" i="7"/>
  <c r="HF14" i="7"/>
  <c r="HE14" i="7"/>
  <c r="HC14" i="7"/>
  <c r="HB14" i="7"/>
  <c r="HF13" i="7"/>
  <c r="HE13" i="7"/>
  <c r="HC13" i="7"/>
  <c r="HB13" i="7"/>
  <c r="HF12" i="7"/>
  <c r="HE12" i="7"/>
  <c r="HC12" i="7"/>
  <c r="HB12" i="7"/>
  <c r="HF11" i="7"/>
  <c r="HE11" i="7"/>
  <c r="HC11" i="7"/>
  <c r="HB11" i="7"/>
  <c r="HF10" i="7"/>
  <c r="HE10" i="7"/>
  <c r="HC10" i="7"/>
  <c r="HB10" i="7"/>
  <c r="IP9" i="7"/>
  <c r="IO9" i="7"/>
  <c r="IN9" i="7"/>
  <c r="IM9" i="7"/>
  <c r="IL9" i="7"/>
  <c r="IK9" i="7"/>
  <c r="IJ9" i="7"/>
  <c r="II9" i="7"/>
  <c r="IH9" i="7"/>
  <c r="IG9" i="7"/>
  <c r="IF9" i="7"/>
  <c r="IE9" i="7"/>
  <c r="HE9" i="7"/>
  <c r="HF9" i="7"/>
  <c r="HC9" i="7"/>
  <c r="HG9" i="7"/>
  <c r="HS9" i="7" s="1"/>
  <c r="HB9" i="7"/>
  <c r="HA39" i="7"/>
  <c r="GZ39" i="7"/>
  <c r="GY39" i="7"/>
  <c r="HA37" i="7"/>
  <c r="GZ37" i="7"/>
  <c r="GY37" i="7"/>
  <c r="HA35" i="7"/>
  <c r="GZ35" i="7"/>
  <c r="GY35" i="7"/>
  <c r="HA34" i="7"/>
  <c r="GZ34" i="7"/>
  <c r="GY34" i="7"/>
  <c r="HA33" i="7"/>
  <c r="GZ33" i="7"/>
  <c r="GY33" i="7"/>
  <c r="HA32" i="7"/>
  <c r="GZ32" i="7"/>
  <c r="GY32" i="7"/>
  <c r="HA31" i="7"/>
  <c r="GZ31" i="7"/>
  <c r="GY31" i="7"/>
  <c r="HA29" i="7"/>
  <c r="GZ29" i="7"/>
  <c r="GY29" i="7"/>
  <c r="HA28" i="7"/>
  <c r="GZ28" i="7"/>
  <c r="GY28" i="7"/>
  <c r="HA27" i="7"/>
  <c r="GZ27" i="7"/>
  <c r="GY27" i="7"/>
  <c r="HA26" i="7"/>
  <c r="GZ26" i="7"/>
  <c r="GY26" i="7"/>
  <c r="HA25" i="7"/>
  <c r="GZ25" i="7"/>
  <c r="GY25" i="7"/>
  <c r="HA24" i="7"/>
  <c r="GZ24" i="7"/>
  <c r="GY24" i="7"/>
  <c r="HA23" i="7"/>
  <c r="GZ23" i="7"/>
  <c r="GY23" i="7"/>
  <c r="HA21" i="7"/>
  <c r="GZ21" i="7"/>
  <c r="GY21" i="7"/>
  <c r="HA20" i="7"/>
  <c r="GZ20" i="7"/>
  <c r="GY20" i="7"/>
  <c r="HA19" i="7"/>
  <c r="GZ19" i="7"/>
  <c r="GY19" i="7"/>
  <c r="HA18" i="7"/>
  <c r="GZ18" i="7"/>
  <c r="GY18" i="7"/>
  <c r="HA17" i="7"/>
  <c r="GZ17" i="7"/>
  <c r="GY17" i="7"/>
  <c r="HA16" i="7"/>
  <c r="GZ16" i="7"/>
  <c r="GY16" i="7"/>
  <c r="HA15" i="7"/>
  <c r="GZ15" i="7"/>
  <c r="GY15" i="7"/>
  <c r="HA14" i="7"/>
  <c r="GZ14" i="7"/>
  <c r="GY14" i="7"/>
  <c r="HA13" i="7"/>
  <c r="GZ13" i="7"/>
  <c r="GY13" i="7"/>
  <c r="HA12" i="7"/>
  <c r="GZ12" i="7"/>
  <c r="GY12" i="7"/>
  <c r="HA11" i="7"/>
  <c r="GZ11" i="7"/>
  <c r="GY11" i="7"/>
  <c r="HA10" i="7"/>
  <c r="GZ10" i="7"/>
  <c r="GY10" i="7"/>
  <c r="HA9" i="7"/>
  <c r="GZ9" i="7"/>
  <c r="GY9" i="7"/>
  <c r="GX39" i="7"/>
  <c r="GX37" i="7"/>
  <c r="GX35" i="7"/>
  <c r="GX34" i="7"/>
  <c r="GX33" i="7"/>
  <c r="GX32" i="7"/>
  <c r="GX31" i="7"/>
  <c r="GX29" i="7"/>
  <c r="GX28" i="7"/>
  <c r="GX27" i="7"/>
  <c r="GX26" i="7"/>
  <c r="GX25" i="7"/>
  <c r="GX24" i="7"/>
  <c r="GX23" i="7"/>
  <c r="GX21" i="7"/>
  <c r="GX20" i="7"/>
  <c r="GX19" i="7"/>
  <c r="GX18" i="7"/>
  <c r="GX17" i="7"/>
  <c r="GX16" i="7"/>
  <c r="GX15" i="7"/>
  <c r="GX13" i="7"/>
  <c r="GX12" i="7"/>
  <c r="GX11" i="7"/>
  <c r="GX10" i="7"/>
  <c r="GW39" i="7"/>
  <c r="GV39" i="7"/>
  <c r="GW37" i="7"/>
  <c r="GV37" i="7"/>
  <c r="GW35" i="7"/>
  <c r="GV35" i="7"/>
  <c r="GW34" i="7"/>
  <c r="GV34" i="7"/>
  <c r="GW33" i="7"/>
  <c r="GV33" i="7"/>
  <c r="GW32" i="7"/>
  <c r="GV32" i="7"/>
  <c r="GW31" i="7"/>
  <c r="GV31" i="7"/>
  <c r="GW29" i="7"/>
  <c r="GV29" i="7"/>
  <c r="GW28" i="7"/>
  <c r="GV28" i="7"/>
  <c r="GW27" i="7"/>
  <c r="GV27" i="7"/>
  <c r="GW26" i="7"/>
  <c r="GV26" i="7"/>
  <c r="GW25" i="7"/>
  <c r="GV25" i="7"/>
  <c r="GW24" i="7"/>
  <c r="GV24" i="7"/>
  <c r="GW23" i="7"/>
  <c r="GV23" i="7"/>
  <c r="GW21" i="7"/>
  <c r="GV21" i="7"/>
  <c r="GW20" i="7"/>
  <c r="GV20" i="7"/>
  <c r="GW19" i="7"/>
  <c r="GV19" i="7"/>
  <c r="GW18" i="7"/>
  <c r="GV18" i="7"/>
  <c r="GW17" i="7"/>
  <c r="GV17" i="7"/>
  <c r="GW16" i="7"/>
  <c r="GV16" i="7"/>
  <c r="GW15" i="7"/>
  <c r="GV15" i="7"/>
  <c r="GW14" i="7"/>
  <c r="GV14" i="7"/>
  <c r="GW13" i="7"/>
  <c r="GV13" i="7"/>
  <c r="GW12" i="7"/>
  <c r="GV12" i="7"/>
  <c r="GW11" i="7"/>
  <c r="GV11" i="7"/>
  <c r="GW10" i="7"/>
  <c r="GV10" i="7"/>
  <c r="GW9" i="7"/>
  <c r="GV9" i="7"/>
  <c r="GX41" i="7" s="1"/>
  <c r="FF61" i="7"/>
  <c r="FF60" i="7"/>
  <c r="FE39" i="7"/>
  <c r="FD39" i="7"/>
  <c r="FF39" i="7"/>
  <c r="FC39" i="7"/>
  <c r="FE37" i="7"/>
  <c r="FD37" i="7"/>
  <c r="FF37" i="7"/>
  <c r="FC37" i="7"/>
  <c r="FE35" i="7"/>
  <c r="FD35" i="7"/>
  <c r="FF35" i="7"/>
  <c r="FC35" i="7"/>
  <c r="FE34" i="7"/>
  <c r="FD34" i="7"/>
  <c r="FF34" i="7"/>
  <c r="FC34" i="7"/>
  <c r="FE33" i="7"/>
  <c r="FD33" i="7"/>
  <c r="FF33" i="7"/>
  <c r="FC33" i="7"/>
  <c r="FE32" i="7"/>
  <c r="FD32" i="7"/>
  <c r="FF32" i="7"/>
  <c r="FC32" i="7"/>
  <c r="FE31" i="7"/>
  <c r="FD31" i="7"/>
  <c r="FF31" i="7"/>
  <c r="FC31" i="7"/>
  <c r="FE29" i="7"/>
  <c r="FD29" i="7"/>
  <c r="FF29" i="7"/>
  <c r="FC29" i="7"/>
  <c r="FE28" i="7"/>
  <c r="FD28" i="7"/>
  <c r="FF28" i="7"/>
  <c r="FG28" i="7"/>
  <c r="FC28" i="7"/>
  <c r="FE27" i="7"/>
  <c r="FD27" i="7"/>
  <c r="FF27" i="7"/>
  <c r="FC27" i="7"/>
  <c r="FE26" i="7"/>
  <c r="FD26" i="7"/>
  <c r="FF26" i="7"/>
  <c r="FC26" i="7"/>
  <c r="FE25" i="7"/>
  <c r="FD25" i="7"/>
  <c r="FF25" i="7"/>
  <c r="FC25" i="7"/>
  <c r="FE24" i="7"/>
  <c r="FD24" i="7"/>
  <c r="FF24" i="7"/>
  <c r="FC24" i="7"/>
  <c r="FE23" i="7"/>
  <c r="FD23" i="7"/>
  <c r="FF23" i="7"/>
  <c r="FC23" i="7"/>
  <c r="FE21" i="7"/>
  <c r="FD21" i="7"/>
  <c r="FF21" i="7"/>
  <c r="FC21" i="7"/>
  <c r="FE20" i="7"/>
  <c r="FD20" i="7"/>
  <c r="FF20" i="7"/>
  <c r="FC20" i="7"/>
  <c r="FE19" i="7"/>
  <c r="FD19" i="7"/>
  <c r="FF19" i="7"/>
  <c r="FC19" i="7"/>
  <c r="FE18" i="7"/>
  <c r="FD18" i="7"/>
  <c r="FF18" i="7"/>
  <c r="FC18" i="7"/>
  <c r="FE17" i="7"/>
  <c r="FD17" i="7"/>
  <c r="FF17" i="7"/>
  <c r="FC17" i="7"/>
  <c r="FE16" i="7"/>
  <c r="FD16" i="7"/>
  <c r="FF16" i="7"/>
  <c r="FC16" i="7"/>
  <c r="FE15" i="7"/>
  <c r="FG15" i="7"/>
  <c r="FD15" i="7"/>
  <c r="FF15" i="7"/>
  <c r="FC15" i="7"/>
  <c r="FE14" i="7"/>
  <c r="FD14" i="7"/>
  <c r="FF14" i="7"/>
  <c r="FG14" i="7"/>
  <c r="FC14" i="7"/>
  <c r="FE13" i="7"/>
  <c r="FD13" i="7"/>
  <c r="FF13" i="7"/>
  <c r="FC13" i="7"/>
  <c r="FE12" i="7"/>
  <c r="FD12" i="7"/>
  <c r="FF12" i="7"/>
  <c r="FC12" i="7"/>
  <c r="FE11" i="7"/>
  <c r="FD11" i="7"/>
  <c r="FF11" i="7"/>
  <c r="FC11" i="7"/>
  <c r="FE10" i="7"/>
  <c r="FD10" i="7"/>
  <c r="FF10" i="7"/>
  <c r="FC10" i="7"/>
  <c r="FE9" i="7"/>
  <c r="FD9" i="7"/>
  <c r="FF9" i="7"/>
  <c r="FC9" i="7"/>
  <c r="FA61" i="7"/>
  <c r="FA60" i="7"/>
  <c r="EZ39" i="7"/>
  <c r="EY39" i="7"/>
  <c r="FA39" i="7"/>
  <c r="EX39" i="7"/>
  <c r="EZ37" i="7"/>
  <c r="EY37" i="7"/>
  <c r="FA37" i="7"/>
  <c r="EX37" i="7"/>
  <c r="EZ35" i="7"/>
  <c r="EY35" i="7"/>
  <c r="FA35" i="7"/>
  <c r="EX35" i="7"/>
  <c r="EZ34" i="7"/>
  <c r="EY34" i="7"/>
  <c r="FA34" i="7"/>
  <c r="EX34" i="7"/>
  <c r="EZ33" i="7"/>
  <c r="EY33" i="7"/>
  <c r="FA33" i="7"/>
  <c r="EX33" i="7"/>
  <c r="EZ32" i="7"/>
  <c r="EY32" i="7"/>
  <c r="FA32" i="7"/>
  <c r="EX32" i="7"/>
  <c r="EZ31" i="7"/>
  <c r="EY31" i="7"/>
  <c r="FA31" i="7"/>
  <c r="EX31" i="7"/>
  <c r="EZ29" i="7"/>
  <c r="EY29" i="7"/>
  <c r="FA29" i="7"/>
  <c r="EX29" i="7"/>
  <c r="EZ28" i="7"/>
  <c r="EY28" i="7"/>
  <c r="FA28" i="7"/>
  <c r="EX28" i="7"/>
  <c r="EZ27" i="7"/>
  <c r="EY27" i="7"/>
  <c r="FA27" i="7"/>
  <c r="EX27" i="7"/>
  <c r="EZ26" i="7"/>
  <c r="EY26" i="7"/>
  <c r="FA26" i="7"/>
  <c r="EX26" i="7"/>
  <c r="EZ25" i="7"/>
  <c r="EY25" i="7"/>
  <c r="FA25" i="7"/>
  <c r="EX25" i="7"/>
  <c r="EZ24" i="7"/>
  <c r="EY24" i="7"/>
  <c r="FA24" i="7"/>
  <c r="EX24" i="7"/>
  <c r="EZ23" i="7"/>
  <c r="EY23" i="7"/>
  <c r="FA23" i="7"/>
  <c r="EX23" i="7"/>
  <c r="EZ21" i="7"/>
  <c r="EY21" i="7"/>
  <c r="FA21" i="7"/>
  <c r="EX21" i="7"/>
  <c r="EZ20" i="7"/>
  <c r="EY20" i="7"/>
  <c r="FA20" i="7"/>
  <c r="EX20" i="7"/>
  <c r="EZ19" i="7"/>
  <c r="EY19" i="7"/>
  <c r="FA19" i="7"/>
  <c r="EX19" i="7"/>
  <c r="EZ18" i="7"/>
  <c r="EY18" i="7"/>
  <c r="FA18" i="7"/>
  <c r="EX18" i="7"/>
  <c r="EZ17" i="7"/>
  <c r="EY17" i="7"/>
  <c r="FA17" i="7"/>
  <c r="EX17" i="7"/>
  <c r="EZ16" i="7"/>
  <c r="EY16" i="7"/>
  <c r="FA16" i="7"/>
  <c r="EX16" i="7"/>
  <c r="EZ15" i="7"/>
  <c r="EY15" i="7"/>
  <c r="FA15" i="7"/>
  <c r="FB15" i="7"/>
  <c r="EX15" i="7"/>
  <c r="EZ14" i="7"/>
  <c r="EY14" i="7"/>
  <c r="FA14" i="7"/>
  <c r="EX14" i="7"/>
  <c r="EZ13" i="7"/>
  <c r="EY13" i="7"/>
  <c r="FA13" i="7"/>
  <c r="EX13" i="7"/>
  <c r="EZ12" i="7"/>
  <c r="EY12" i="7"/>
  <c r="FA12" i="7"/>
  <c r="EX12" i="7"/>
  <c r="EZ11" i="7"/>
  <c r="EY11" i="7"/>
  <c r="FA11" i="7"/>
  <c r="EX11" i="7"/>
  <c r="EZ10" i="7"/>
  <c r="EY10" i="7"/>
  <c r="FA10" i="7"/>
  <c r="EX10" i="7"/>
  <c r="EZ9" i="7"/>
  <c r="EY9" i="7"/>
  <c r="FA9" i="7"/>
  <c r="EX9" i="7"/>
  <c r="FB52" i="7" s="1"/>
  <c r="K28" i="15" s="1"/>
  <c r="EV61" i="7"/>
  <c r="EV60" i="7"/>
  <c r="EU39" i="7"/>
  <c r="ET39" i="7"/>
  <c r="EV39" i="7"/>
  <c r="ES39" i="7"/>
  <c r="EU37" i="7"/>
  <c r="ET37" i="7"/>
  <c r="EV37" i="7"/>
  <c r="ES37" i="7"/>
  <c r="EU35" i="7"/>
  <c r="ET35" i="7"/>
  <c r="EV35" i="7"/>
  <c r="ES35" i="7"/>
  <c r="EU34" i="7"/>
  <c r="ET34" i="7"/>
  <c r="EV34" i="7"/>
  <c r="ES34" i="7"/>
  <c r="EU33" i="7"/>
  <c r="ET33" i="7"/>
  <c r="EV33" i="7"/>
  <c r="ES33" i="7"/>
  <c r="EU32" i="7"/>
  <c r="ET32" i="7"/>
  <c r="EV32" i="7"/>
  <c r="ES32" i="7"/>
  <c r="EU31" i="7"/>
  <c r="ET31" i="7"/>
  <c r="EV31" i="7"/>
  <c r="ES31" i="7"/>
  <c r="EU29" i="7"/>
  <c r="ET29" i="7"/>
  <c r="EV29" i="7"/>
  <c r="ES29" i="7"/>
  <c r="EU28" i="7"/>
  <c r="ET28" i="7"/>
  <c r="EV28" i="7"/>
  <c r="ES28" i="7"/>
  <c r="EU27" i="7"/>
  <c r="ET27" i="7"/>
  <c r="EV27" i="7"/>
  <c r="ES27" i="7"/>
  <c r="EU26" i="7"/>
  <c r="ET26" i="7"/>
  <c r="EV26" i="7"/>
  <c r="ES26" i="7"/>
  <c r="EU25" i="7"/>
  <c r="ET25" i="7"/>
  <c r="EV25" i="7"/>
  <c r="ES25" i="7"/>
  <c r="EU24" i="7"/>
  <c r="ET24" i="7"/>
  <c r="EV24" i="7"/>
  <c r="ES24" i="7"/>
  <c r="EU23" i="7"/>
  <c r="ET23" i="7"/>
  <c r="EV23" i="7"/>
  <c r="ES23" i="7"/>
  <c r="EU21" i="7"/>
  <c r="ET21" i="7"/>
  <c r="EV21" i="7"/>
  <c r="ES21" i="7"/>
  <c r="EU20" i="7"/>
  <c r="ET20" i="7"/>
  <c r="EV20" i="7"/>
  <c r="ES20" i="7"/>
  <c r="EU19" i="7"/>
  <c r="ET19" i="7"/>
  <c r="EV19" i="7"/>
  <c r="ES19" i="7"/>
  <c r="EU18" i="7"/>
  <c r="ET18" i="7"/>
  <c r="EV18" i="7"/>
  <c r="ES18" i="7"/>
  <c r="EU17" i="7"/>
  <c r="ET17" i="7"/>
  <c r="EV17" i="7"/>
  <c r="ES17" i="7"/>
  <c r="EU16" i="7"/>
  <c r="ET16" i="7"/>
  <c r="EV16" i="7"/>
  <c r="ES16" i="7"/>
  <c r="EU15" i="7"/>
  <c r="ET15" i="7"/>
  <c r="EV15" i="7"/>
  <c r="ES15" i="7"/>
  <c r="EU14" i="7"/>
  <c r="ET14" i="7"/>
  <c r="EV14" i="7"/>
  <c r="ES14" i="7"/>
  <c r="EU13" i="7"/>
  <c r="ET13" i="7"/>
  <c r="EV13" i="7"/>
  <c r="ES13" i="7"/>
  <c r="EU12" i="7"/>
  <c r="ET12" i="7"/>
  <c r="EV12" i="7"/>
  <c r="ES12" i="7"/>
  <c r="EU11" i="7"/>
  <c r="ET11" i="7"/>
  <c r="EV11" i="7"/>
  <c r="ES11" i="7"/>
  <c r="EU10" i="7"/>
  <c r="ET10" i="7"/>
  <c r="EV10" i="7"/>
  <c r="ES10" i="7"/>
  <c r="EU9" i="7"/>
  <c r="ET9" i="7"/>
  <c r="EV9" i="7"/>
  <c r="ES9" i="7"/>
  <c r="EW51" i="7" s="1"/>
  <c r="J27" i="15" s="1"/>
  <c r="EP39" i="7"/>
  <c r="EO39" i="7"/>
  <c r="EQ39" i="7"/>
  <c r="EN39" i="7"/>
  <c r="EK39" i="7"/>
  <c r="EJ39" i="7"/>
  <c r="EL39" i="7"/>
  <c r="EI39" i="7"/>
  <c r="EP37" i="7"/>
  <c r="EO37" i="7"/>
  <c r="EQ37" i="7"/>
  <c r="EN37" i="7"/>
  <c r="EK37" i="7"/>
  <c r="EJ37" i="7"/>
  <c r="EL37" i="7"/>
  <c r="EI37" i="7"/>
  <c r="EP35" i="7"/>
  <c r="EO35" i="7"/>
  <c r="EQ35" i="7"/>
  <c r="EN35" i="7"/>
  <c r="EK35" i="7"/>
  <c r="EJ35" i="7"/>
  <c r="EL35" i="7"/>
  <c r="EI35" i="7"/>
  <c r="EP34" i="7"/>
  <c r="EO34" i="7"/>
  <c r="EQ34" i="7"/>
  <c r="EN34" i="7"/>
  <c r="EK34" i="7"/>
  <c r="EJ34" i="7"/>
  <c r="EL34" i="7"/>
  <c r="EM34" i="7"/>
  <c r="EI34" i="7"/>
  <c r="EP33" i="7"/>
  <c r="EO33" i="7"/>
  <c r="EQ33" i="7"/>
  <c r="EN33" i="7"/>
  <c r="EK33" i="7"/>
  <c r="EJ33" i="7"/>
  <c r="EL33" i="7"/>
  <c r="EI33" i="7"/>
  <c r="EP32" i="7"/>
  <c r="EO32" i="7"/>
  <c r="EQ32" i="7"/>
  <c r="EN32" i="7"/>
  <c r="EK32" i="7"/>
  <c r="EJ32" i="7"/>
  <c r="EL32" i="7"/>
  <c r="EI32" i="7"/>
  <c r="EP31" i="7"/>
  <c r="EO31" i="7"/>
  <c r="EQ31" i="7"/>
  <c r="EN31" i="7"/>
  <c r="EK31" i="7"/>
  <c r="EJ31" i="7"/>
  <c r="EL31" i="7"/>
  <c r="EM31" i="7"/>
  <c r="EI31" i="7"/>
  <c r="EP29" i="7"/>
  <c r="EO29" i="7"/>
  <c r="EQ29" i="7"/>
  <c r="EN29" i="7"/>
  <c r="EK29" i="7"/>
  <c r="EJ29" i="7"/>
  <c r="EL29" i="7"/>
  <c r="EI29" i="7"/>
  <c r="EP28" i="7"/>
  <c r="EO28" i="7"/>
  <c r="EQ28" i="7"/>
  <c r="EN28" i="7"/>
  <c r="EK28" i="7"/>
  <c r="EJ28" i="7"/>
  <c r="EL28" i="7"/>
  <c r="EI28" i="7"/>
  <c r="EP27" i="7"/>
  <c r="EO27" i="7"/>
  <c r="EQ27" i="7"/>
  <c r="EN27" i="7"/>
  <c r="EK27" i="7"/>
  <c r="EJ27" i="7"/>
  <c r="EL27" i="7"/>
  <c r="EM27" i="7"/>
  <c r="EI27" i="7"/>
  <c r="EP26" i="7"/>
  <c r="EO26" i="7"/>
  <c r="EQ26" i="7"/>
  <c r="EN26" i="7"/>
  <c r="EK26" i="7"/>
  <c r="EJ26" i="7"/>
  <c r="EL26" i="7"/>
  <c r="EI26" i="7"/>
  <c r="EP25" i="7"/>
  <c r="EO25" i="7"/>
  <c r="EQ25" i="7"/>
  <c r="EN25" i="7"/>
  <c r="EK25" i="7"/>
  <c r="EJ25" i="7"/>
  <c r="EL25" i="7"/>
  <c r="EM25" i="7"/>
  <c r="EI25" i="7"/>
  <c r="EP24" i="7"/>
  <c r="ER24" i="7"/>
  <c r="EO24" i="7"/>
  <c r="EQ24" i="7"/>
  <c r="EN24" i="7"/>
  <c r="EK24" i="7"/>
  <c r="EJ24" i="7"/>
  <c r="EL24" i="7"/>
  <c r="EI24" i="7"/>
  <c r="EP23" i="7"/>
  <c r="EO23" i="7"/>
  <c r="EQ23" i="7"/>
  <c r="EN23" i="7"/>
  <c r="EK23" i="7"/>
  <c r="EJ23" i="7"/>
  <c r="EL23" i="7"/>
  <c r="EM23" i="7"/>
  <c r="EI23" i="7"/>
  <c r="EP21" i="7"/>
  <c r="EO21" i="7"/>
  <c r="EQ21" i="7"/>
  <c r="EN21" i="7"/>
  <c r="EK21" i="7"/>
  <c r="EJ21" i="7"/>
  <c r="EL21" i="7"/>
  <c r="EI21" i="7"/>
  <c r="EP20" i="7"/>
  <c r="EO20" i="7"/>
  <c r="EQ20" i="7"/>
  <c r="EN20" i="7"/>
  <c r="EK20" i="7"/>
  <c r="EJ20" i="7"/>
  <c r="EL20" i="7"/>
  <c r="EI20" i="7"/>
  <c r="EP19" i="7"/>
  <c r="EO19" i="7"/>
  <c r="EQ19" i="7"/>
  <c r="ER19" i="7"/>
  <c r="EN19" i="7"/>
  <c r="EK19" i="7"/>
  <c r="EJ19" i="7"/>
  <c r="EL19" i="7"/>
  <c r="EI19" i="7"/>
  <c r="EP18" i="7"/>
  <c r="EO18" i="7"/>
  <c r="EQ18" i="7"/>
  <c r="EN18" i="7"/>
  <c r="EK18" i="7"/>
  <c r="EM18" i="7"/>
  <c r="EJ18" i="7"/>
  <c r="EL18" i="7"/>
  <c r="EI18" i="7"/>
  <c r="EP17" i="7"/>
  <c r="EO17" i="7"/>
  <c r="EQ17" i="7"/>
  <c r="ER17" i="7"/>
  <c r="EN17" i="7"/>
  <c r="EK17" i="7"/>
  <c r="EJ17" i="7"/>
  <c r="EL17" i="7"/>
  <c r="EI17" i="7"/>
  <c r="EP16" i="7"/>
  <c r="EO16" i="7"/>
  <c r="EQ16" i="7"/>
  <c r="EN16" i="7"/>
  <c r="EK16" i="7"/>
  <c r="EJ16" i="7"/>
  <c r="EL16" i="7"/>
  <c r="EI16" i="7"/>
  <c r="EP15" i="7"/>
  <c r="EO15" i="7"/>
  <c r="EQ15" i="7"/>
  <c r="EN15" i="7"/>
  <c r="EK15" i="7"/>
  <c r="EJ15" i="7"/>
  <c r="EL15" i="7"/>
  <c r="EI15" i="7"/>
  <c r="EP14" i="7"/>
  <c r="EO14" i="7"/>
  <c r="EQ14" i="7"/>
  <c r="EN14" i="7"/>
  <c r="EK14" i="7"/>
  <c r="EJ14" i="7"/>
  <c r="EL14" i="7"/>
  <c r="EM14" i="7"/>
  <c r="EI14" i="7"/>
  <c r="EP13" i="7"/>
  <c r="EO13" i="7"/>
  <c r="EQ13" i="7"/>
  <c r="EN13" i="7"/>
  <c r="EK13" i="7"/>
  <c r="EJ13" i="7"/>
  <c r="EL13" i="7"/>
  <c r="EI13" i="7"/>
  <c r="EP12" i="7"/>
  <c r="EO12" i="7"/>
  <c r="EQ12" i="7"/>
  <c r="EN12" i="7"/>
  <c r="EK12" i="7"/>
  <c r="EM12" i="7" s="1"/>
  <c r="EJ12" i="7"/>
  <c r="EL12" i="7"/>
  <c r="EI12" i="7"/>
  <c r="EP11" i="7"/>
  <c r="EO11" i="7"/>
  <c r="EQ11" i="7"/>
  <c r="EN11" i="7"/>
  <c r="EK11" i="7"/>
  <c r="EJ11" i="7"/>
  <c r="EL11" i="7"/>
  <c r="EI11" i="7"/>
  <c r="EP10" i="7"/>
  <c r="EO10" i="7"/>
  <c r="EQ10" i="7"/>
  <c r="EN10" i="7"/>
  <c r="EK10" i="7"/>
  <c r="EJ10" i="7"/>
  <c r="EL10" i="7"/>
  <c r="EM10" i="7"/>
  <c r="EI10" i="7"/>
  <c r="EP9" i="7"/>
  <c r="EO9" i="7"/>
  <c r="EQ9" i="7"/>
  <c r="EN9" i="7"/>
  <c r="EK9" i="7"/>
  <c r="EJ9" i="7"/>
  <c r="EL9" i="7"/>
  <c r="EI9" i="7"/>
  <c r="EF39" i="7"/>
  <c r="EE39" i="7"/>
  <c r="EG39" i="7"/>
  <c r="ED39" i="7"/>
  <c r="EF37" i="7"/>
  <c r="EE37" i="7"/>
  <c r="EG37" i="7"/>
  <c r="EH37" i="7"/>
  <c r="ED37" i="7"/>
  <c r="EF35" i="7"/>
  <c r="EE35" i="7"/>
  <c r="EG35" i="7"/>
  <c r="ED35" i="7"/>
  <c r="EF34" i="7"/>
  <c r="EE34" i="7"/>
  <c r="EG34" i="7"/>
  <c r="EH34" i="7"/>
  <c r="ED34" i="7"/>
  <c r="EF33" i="7"/>
  <c r="EE33" i="7"/>
  <c r="EG33" i="7"/>
  <c r="ED33" i="7"/>
  <c r="EF32" i="7"/>
  <c r="EE32" i="7"/>
  <c r="EG32" i="7"/>
  <c r="EH32" i="7"/>
  <c r="ED32" i="7"/>
  <c r="EF31" i="7"/>
  <c r="EE31" i="7"/>
  <c r="EG31" i="7"/>
  <c r="ED31" i="7"/>
  <c r="EF29" i="7"/>
  <c r="EE29" i="7"/>
  <c r="EG29" i="7"/>
  <c r="EH29" i="7"/>
  <c r="ED29" i="7"/>
  <c r="EF28" i="7"/>
  <c r="EE28" i="7"/>
  <c r="EG28" i="7"/>
  <c r="ED28" i="7"/>
  <c r="EF27" i="7"/>
  <c r="EE27" i="7"/>
  <c r="EG27" i="7"/>
  <c r="EH27" i="7"/>
  <c r="ED27" i="7"/>
  <c r="EF26" i="7"/>
  <c r="EE26" i="7"/>
  <c r="EG26" i="7"/>
  <c r="ED26" i="7"/>
  <c r="EF25" i="7"/>
  <c r="EE25" i="7"/>
  <c r="EG25" i="7"/>
  <c r="ED25" i="7"/>
  <c r="EF24" i="7"/>
  <c r="EE24" i="7"/>
  <c r="EG24" i="7"/>
  <c r="EH24" i="7"/>
  <c r="ED24" i="7"/>
  <c r="EF23" i="7"/>
  <c r="EE23" i="7"/>
  <c r="EG23" i="7"/>
  <c r="ED23" i="7"/>
  <c r="EF21" i="7"/>
  <c r="EE21" i="7"/>
  <c r="EG21" i="7"/>
  <c r="ED21" i="7"/>
  <c r="EF20" i="7"/>
  <c r="EE20" i="7"/>
  <c r="EG20" i="7"/>
  <c r="EH20" i="7"/>
  <c r="ED20" i="7"/>
  <c r="EF19" i="7"/>
  <c r="EH19" i="7"/>
  <c r="EE19" i="7"/>
  <c r="EG19" i="7"/>
  <c r="ED19" i="7"/>
  <c r="EF18" i="7"/>
  <c r="EE18" i="7"/>
  <c r="EG18" i="7"/>
  <c r="EH18" i="7"/>
  <c r="ED18" i="7"/>
  <c r="EF17" i="7"/>
  <c r="EE17" i="7"/>
  <c r="EG17" i="7"/>
  <c r="ED17" i="7"/>
  <c r="EF16" i="7"/>
  <c r="EE16" i="7"/>
  <c r="EG16" i="7"/>
  <c r="ED16" i="7"/>
  <c r="EF15" i="7"/>
  <c r="EE15" i="7"/>
  <c r="EG15" i="7"/>
  <c r="ED15" i="7"/>
  <c r="EF14" i="7"/>
  <c r="EE14" i="7"/>
  <c r="EG14" i="7"/>
  <c r="ED14" i="7"/>
  <c r="EF13" i="7"/>
  <c r="EE13" i="7"/>
  <c r="EG13" i="7"/>
  <c r="EH13" i="7"/>
  <c r="ED13" i="7"/>
  <c r="EF12" i="7"/>
  <c r="EE12" i="7"/>
  <c r="EG12" i="7"/>
  <c r="ED12" i="7"/>
  <c r="EF11" i="7"/>
  <c r="EE11" i="7"/>
  <c r="EG11" i="7"/>
  <c r="EH11" i="7"/>
  <c r="ED11" i="7"/>
  <c r="EF10" i="7"/>
  <c r="EE10" i="7"/>
  <c r="EG10" i="7"/>
  <c r="ED10" i="7"/>
  <c r="EF9" i="7"/>
  <c r="EE9" i="7"/>
  <c r="EG9" i="7"/>
  <c r="ED9" i="7"/>
  <c r="EA39" i="7"/>
  <c r="DZ39" i="7"/>
  <c r="EB39" i="7"/>
  <c r="DY39" i="7"/>
  <c r="EA37" i="7"/>
  <c r="DZ37" i="7"/>
  <c r="EB37" i="7"/>
  <c r="DY37" i="7"/>
  <c r="EA35" i="7"/>
  <c r="DZ35" i="7"/>
  <c r="EB35" i="7"/>
  <c r="DY35" i="7"/>
  <c r="EA34" i="7"/>
  <c r="DZ34" i="7"/>
  <c r="EB34" i="7"/>
  <c r="EC34" i="7"/>
  <c r="DY34" i="7"/>
  <c r="EA33" i="7"/>
  <c r="DZ33" i="7"/>
  <c r="EB33" i="7"/>
  <c r="DY33" i="7"/>
  <c r="EA32" i="7"/>
  <c r="DZ32" i="7"/>
  <c r="EB32" i="7"/>
  <c r="DY32" i="7"/>
  <c r="EA31" i="7"/>
  <c r="DZ31" i="7"/>
  <c r="EB31" i="7"/>
  <c r="DY31" i="7"/>
  <c r="EA29" i="7"/>
  <c r="DZ29" i="7"/>
  <c r="EB29" i="7"/>
  <c r="DY29" i="7"/>
  <c r="EA28" i="7"/>
  <c r="DZ28" i="7"/>
  <c r="EB28" i="7"/>
  <c r="DY28" i="7"/>
  <c r="EA27" i="7"/>
  <c r="DZ27" i="7"/>
  <c r="EB27" i="7"/>
  <c r="DY27" i="7"/>
  <c r="EA26" i="7"/>
  <c r="DZ26" i="7"/>
  <c r="EB26" i="7"/>
  <c r="EC26" i="7"/>
  <c r="DY26" i="7"/>
  <c r="EA25" i="7"/>
  <c r="DZ25" i="7"/>
  <c r="EB25" i="7"/>
  <c r="DY25" i="7"/>
  <c r="EA24" i="7"/>
  <c r="DZ24" i="7"/>
  <c r="EB24" i="7"/>
  <c r="DY24" i="7"/>
  <c r="EA23" i="7"/>
  <c r="DZ23" i="7"/>
  <c r="EB23" i="7"/>
  <c r="DY23" i="7"/>
  <c r="EA21" i="7"/>
  <c r="EC21" i="7"/>
  <c r="DZ21" i="7"/>
  <c r="EB21" i="7"/>
  <c r="DY21" i="7"/>
  <c r="EA20" i="7"/>
  <c r="DZ20" i="7"/>
  <c r="EB20" i="7"/>
  <c r="EC20" i="7"/>
  <c r="DY20" i="7"/>
  <c r="EA19" i="7"/>
  <c r="DZ19" i="7"/>
  <c r="EB19" i="7"/>
  <c r="DY19" i="7"/>
  <c r="EA18" i="7"/>
  <c r="DZ18" i="7"/>
  <c r="EB18" i="7"/>
  <c r="DY18" i="7"/>
  <c r="EA17" i="7"/>
  <c r="DZ17" i="7"/>
  <c r="EB17" i="7"/>
  <c r="DY17" i="7"/>
  <c r="EA16" i="7"/>
  <c r="DZ16" i="7"/>
  <c r="EB16" i="7"/>
  <c r="DY16" i="7"/>
  <c r="EA15" i="7"/>
  <c r="DZ15" i="7"/>
  <c r="EB15" i="7"/>
  <c r="DY15" i="7"/>
  <c r="EA14" i="7"/>
  <c r="DZ14" i="7"/>
  <c r="EB14" i="7"/>
  <c r="DY14" i="7"/>
  <c r="EA13" i="7"/>
  <c r="DZ13" i="7"/>
  <c r="EB13" i="7"/>
  <c r="DY13" i="7"/>
  <c r="EA12" i="7"/>
  <c r="DZ12" i="7"/>
  <c r="EB12" i="7"/>
  <c r="DY12" i="7"/>
  <c r="EA11" i="7"/>
  <c r="DZ11" i="7"/>
  <c r="EB11" i="7"/>
  <c r="EC11" i="7"/>
  <c r="DY11" i="7"/>
  <c r="EA10" i="7"/>
  <c r="DZ10" i="7"/>
  <c r="EB10" i="7"/>
  <c r="DY10" i="7"/>
  <c r="EA9" i="7"/>
  <c r="DZ9" i="7"/>
  <c r="EB9" i="7"/>
  <c r="DY9" i="7"/>
  <c r="DV39" i="7"/>
  <c r="DU39" i="7"/>
  <c r="DW39" i="7"/>
  <c r="DX39" i="7"/>
  <c r="DT39" i="7"/>
  <c r="DV37" i="7"/>
  <c r="DU37" i="7"/>
  <c r="DW37" i="7"/>
  <c r="DT37" i="7"/>
  <c r="DV35" i="7"/>
  <c r="DU35" i="7"/>
  <c r="DW35" i="7"/>
  <c r="DT35" i="7"/>
  <c r="DV34" i="7"/>
  <c r="DU34" i="7"/>
  <c r="DW34" i="7"/>
  <c r="DT34" i="7"/>
  <c r="DV33" i="7"/>
  <c r="DU33" i="7"/>
  <c r="DW33" i="7"/>
  <c r="DX33" i="7"/>
  <c r="DT33" i="7"/>
  <c r="DV32" i="7"/>
  <c r="DU32" i="7"/>
  <c r="DW32" i="7"/>
  <c r="DT32" i="7"/>
  <c r="DV31" i="7"/>
  <c r="DU31" i="7"/>
  <c r="DW31" i="7"/>
  <c r="DT31" i="7"/>
  <c r="DV29" i="7"/>
  <c r="DU29" i="7"/>
  <c r="DW29" i="7"/>
  <c r="DT29" i="7"/>
  <c r="DV28" i="7"/>
  <c r="DU28" i="7"/>
  <c r="DW28" i="7"/>
  <c r="DX28" i="7"/>
  <c r="DT28" i="7"/>
  <c r="DV27" i="7"/>
  <c r="DU27" i="7"/>
  <c r="DW27" i="7"/>
  <c r="DT27" i="7"/>
  <c r="DV26" i="7"/>
  <c r="DU26" i="7"/>
  <c r="DW26" i="7"/>
  <c r="DT26" i="7"/>
  <c r="DV25" i="7"/>
  <c r="DU25" i="7"/>
  <c r="DW25" i="7"/>
  <c r="DT25" i="7"/>
  <c r="DV24" i="7"/>
  <c r="DU24" i="7"/>
  <c r="DW24" i="7"/>
  <c r="DX24" i="7"/>
  <c r="DT24" i="7"/>
  <c r="DV23" i="7"/>
  <c r="DU23" i="7"/>
  <c r="DW23" i="7"/>
  <c r="DT23" i="7"/>
  <c r="DV21" i="7"/>
  <c r="DU21" i="7"/>
  <c r="DW21" i="7"/>
  <c r="DT21" i="7"/>
  <c r="DV20" i="7"/>
  <c r="DU20" i="7"/>
  <c r="DW20" i="7"/>
  <c r="DT20" i="7"/>
  <c r="DV19" i="7"/>
  <c r="DU19" i="7"/>
  <c r="DW19" i="7"/>
  <c r="DX19" i="7"/>
  <c r="DT19" i="7"/>
  <c r="DV18" i="7"/>
  <c r="DU18" i="7"/>
  <c r="DW18" i="7"/>
  <c r="DT18" i="7"/>
  <c r="DV17" i="7"/>
  <c r="DU17" i="7"/>
  <c r="DW17" i="7"/>
  <c r="DT17" i="7"/>
  <c r="DV16" i="7"/>
  <c r="DX16" i="7"/>
  <c r="DU16" i="7"/>
  <c r="DW16" i="7"/>
  <c r="DT16" i="7"/>
  <c r="DV15" i="7"/>
  <c r="DU15" i="7"/>
  <c r="DW15" i="7"/>
  <c r="DT15" i="7"/>
  <c r="DV14" i="7"/>
  <c r="DU14" i="7"/>
  <c r="DW14" i="7"/>
  <c r="DT14" i="7"/>
  <c r="DV13" i="7"/>
  <c r="DU13" i="7"/>
  <c r="DW13" i="7"/>
  <c r="DT13" i="7"/>
  <c r="DV12" i="7"/>
  <c r="DU12" i="7"/>
  <c r="DW12" i="7"/>
  <c r="DT12" i="7"/>
  <c r="DV11" i="7"/>
  <c r="DU11" i="7"/>
  <c r="DW11" i="7"/>
  <c r="DX11" i="7"/>
  <c r="DT11" i="7"/>
  <c r="DV10" i="7"/>
  <c r="DU10" i="7"/>
  <c r="DW10" i="7"/>
  <c r="DT10" i="7"/>
  <c r="DV9" i="7"/>
  <c r="DU9" i="7"/>
  <c r="DW9" i="7"/>
  <c r="DT9" i="7"/>
  <c r="DR61" i="7"/>
  <c r="DR60" i="7"/>
  <c r="DQ39" i="7"/>
  <c r="DP39" i="7"/>
  <c r="DR39" i="7"/>
  <c r="DO39" i="7"/>
  <c r="DQ37" i="7"/>
  <c r="DP37" i="7"/>
  <c r="DR37" i="7"/>
  <c r="DO37" i="7"/>
  <c r="DQ35" i="7"/>
  <c r="DP35" i="7"/>
  <c r="DR35" i="7"/>
  <c r="DO35" i="7"/>
  <c r="DQ34" i="7"/>
  <c r="DP34" i="7"/>
  <c r="DR34" i="7"/>
  <c r="DO34" i="7"/>
  <c r="DQ33" i="7"/>
  <c r="DP33" i="7"/>
  <c r="DR33" i="7"/>
  <c r="DS33" i="7"/>
  <c r="DO33" i="7"/>
  <c r="DQ32" i="7"/>
  <c r="DP32" i="7"/>
  <c r="DR32" i="7"/>
  <c r="DO32" i="7"/>
  <c r="DQ31" i="7"/>
  <c r="DP31" i="7"/>
  <c r="DR31" i="7"/>
  <c r="DO31" i="7"/>
  <c r="DQ29" i="7"/>
  <c r="DP29" i="7"/>
  <c r="DR29" i="7"/>
  <c r="DO29" i="7"/>
  <c r="DQ28" i="7"/>
  <c r="DP28" i="7"/>
  <c r="DR28" i="7"/>
  <c r="DO28" i="7"/>
  <c r="DQ27" i="7"/>
  <c r="DP27" i="7"/>
  <c r="DR27" i="7"/>
  <c r="DO27" i="7"/>
  <c r="DQ26" i="7"/>
  <c r="DP26" i="7"/>
  <c r="DR26" i="7"/>
  <c r="DO26" i="7"/>
  <c r="DQ25" i="7"/>
  <c r="DP25" i="7"/>
  <c r="DR25" i="7"/>
  <c r="DO25" i="7"/>
  <c r="DQ24" i="7"/>
  <c r="DP24" i="7"/>
  <c r="DR24" i="7"/>
  <c r="DS24" i="7"/>
  <c r="DO24" i="7"/>
  <c r="DQ23" i="7"/>
  <c r="DP23" i="7"/>
  <c r="DR23" i="7"/>
  <c r="DO23" i="7"/>
  <c r="DQ21" i="7"/>
  <c r="DP21" i="7"/>
  <c r="DR21" i="7"/>
  <c r="DO21" i="7"/>
  <c r="DQ20" i="7"/>
  <c r="DP20" i="7"/>
  <c r="DR20" i="7"/>
  <c r="DO20" i="7"/>
  <c r="DQ19" i="7"/>
  <c r="DP19" i="7"/>
  <c r="DR19" i="7"/>
  <c r="DO19" i="7"/>
  <c r="DQ18" i="7"/>
  <c r="DP18" i="7"/>
  <c r="DR18" i="7"/>
  <c r="DO18" i="7"/>
  <c r="DQ17" i="7"/>
  <c r="DP17" i="7"/>
  <c r="DR17" i="7"/>
  <c r="DS17" i="7"/>
  <c r="DO17" i="7"/>
  <c r="DQ16" i="7"/>
  <c r="DP16" i="7"/>
  <c r="DR16" i="7"/>
  <c r="DO16" i="7"/>
  <c r="DQ15" i="7"/>
  <c r="DP15" i="7"/>
  <c r="DR15" i="7"/>
  <c r="DO15" i="7"/>
  <c r="DQ14" i="7"/>
  <c r="DP14" i="7"/>
  <c r="DR14" i="7"/>
  <c r="DO14" i="7"/>
  <c r="DQ13" i="7"/>
  <c r="DP13" i="7"/>
  <c r="DR13" i="7"/>
  <c r="DO13" i="7"/>
  <c r="DQ12" i="7"/>
  <c r="DP12" i="7"/>
  <c r="DR12" i="7"/>
  <c r="DO12" i="7"/>
  <c r="DQ11" i="7"/>
  <c r="DP11" i="7"/>
  <c r="DR11" i="7"/>
  <c r="DO11" i="7"/>
  <c r="DQ10" i="7"/>
  <c r="DP10" i="7"/>
  <c r="DR10" i="7"/>
  <c r="DO10" i="7"/>
  <c r="DQ9" i="7"/>
  <c r="DP9" i="7"/>
  <c r="DR9" i="7"/>
  <c r="DO9" i="7"/>
  <c r="DS51" i="7" s="1"/>
  <c r="J21" i="15" s="1"/>
  <c r="DL39" i="7"/>
  <c r="DK39" i="7"/>
  <c r="DM39" i="7"/>
  <c r="DJ39" i="7"/>
  <c r="DL37" i="7"/>
  <c r="DK37" i="7"/>
  <c r="DM37" i="7"/>
  <c r="DJ37" i="7"/>
  <c r="DL35" i="7"/>
  <c r="DK35" i="7"/>
  <c r="DM35" i="7"/>
  <c r="DJ35" i="7"/>
  <c r="DL34" i="7"/>
  <c r="DK34" i="7"/>
  <c r="DM34" i="7"/>
  <c r="DJ34" i="7"/>
  <c r="DL33" i="7"/>
  <c r="DK33" i="7"/>
  <c r="DM33" i="7"/>
  <c r="DJ33" i="7"/>
  <c r="DL32" i="7"/>
  <c r="DN32" i="7"/>
  <c r="DK32" i="7"/>
  <c r="DM32" i="7"/>
  <c r="DJ32" i="7"/>
  <c r="DL31" i="7"/>
  <c r="DK31" i="7"/>
  <c r="DM31" i="7"/>
  <c r="DN31" i="7"/>
  <c r="DJ31" i="7"/>
  <c r="DL29" i="7"/>
  <c r="DK29" i="7"/>
  <c r="DM29" i="7"/>
  <c r="DJ29" i="7"/>
  <c r="DL28" i="7"/>
  <c r="DK28" i="7"/>
  <c r="DM28" i="7"/>
  <c r="DN28" i="7"/>
  <c r="DJ28" i="7"/>
  <c r="DL27" i="7"/>
  <c r="DN27" i="7"/>
  <c r="DK27" i="7"/>
  <c r="DM27" i="7"/>
  <c r="DJ27" i="7"/>
  <c r="DL26" i="7"/>
  <c r="DK26" i="7"/>
  <c r="DM26" i="7"/>
  <c r="DJ26" i="7"/>
  <c r="DL25" i="7"/>
  <c r="DK25" i="7"/>
  <c r="DM25" i="7"/>
  <c r="DJ25" i="7"/>
  <c r="DL24" i="7"/>
  <c r="DK24" i="7"/>
  <c r="DM24" i="7"/>
  <c r="DJ24" i="7"/>
  <c r="DL23" i="7"/>
  <c r="DK23" i="7"/>
  <c r="DM23" i="7"/>
  <c r="DN23" i="7"/>
  <c r="DJ23" i="7"/>
  <c r="DL21" i="7"/>
  <c r="DK21" i="7"/>
  <c r="DM21" i="7"/>
  <c r="DJ21" i="7"/>
  <c r="DL20" i="7"/>
  <c r="DK20" i="7"/>
  <c r="DM20" i="7"/>
  <c r="DJ20" i="7"/>
  <c r="DL19" i="7"/>
  <c r="DN19" i="7"/>
  <c r="DK19" i="7"/>
  <c r="DM19" i="7"/>
  <c r="DJ19" i="7"/>
  <c r="DL18" i="7"/>
  <c r="DK18" i="7"/>
  <c r="DM18" i="7"/>
  <c r="DJ18" i="7"/>
  <c r="DL17" i="7"/>
  <c r="DK17" i="7"/>
  <c r="DM17" i="7"/>
  <c r="DJ17" i="7"/>
  <c r="DL16" i="7"/>
  <c r="DK16" i="7"/>
  <c r="DM16" i="7"/>
  <c r="DJ16" i="7"/>
  <c r="DL15" i="7"/>
  <c r="DK15" i="7"/>
  <c r="DM15" i="7"/>
  <c r="DJ15" i="7"/>
  <c r="DL14" i="7"/>
  <c r="DK14" i="7"/>
  <c r="DM14" i="7"/>
  <c r="DN14" i="7"/>
  <c r="DJ14" i="7"/>
  <c r="DL13" i="7"/>
  <c r="DK13" i="7"/>
  <c r="DM13" i="7"/>
  <c r="DJ13" i="7"/>
  <c r="DL12" i="7"/>
  <c r="DK12" i="7"/>
  <c r="DM12" i="7"/>
  <c r="DN12" i="7"/>
  <c r="DJ12" i="7"/>
  <c r="DL11" i="7"/>
  <c r="DN11" i="7"/>
  <c r="DK11" i="7"/>
  <c r="DM11" i="7"/>
  <c r="DJ11" i="7"/>
  <c r="DL10" i="7"/>
  <c r="DK10" i="7"/>
  <c r="DM10" i="7"/>
  <c r="DN10" i="7"/>
  <c r="DJ10" i="7"/>
  <c r="DL9" i="7"/>
  <c r="DK9" i="7"/>
  <c r="DM9" i="7"/>
  <c r="DJ9" i="7"/>
  <c r="DG39" i="7"/>
  <c r="DF39" i="7"/>
  <c r="DH39" i="7"/>
  <c r="DE39" i="7"/>
  <c r="DG37" i="7"/>
  <c r="DF37" i="7"/>
  <c r="DH37" i="7"/>
  <c r="DE37" i="7"/>
  <c r="DG35" i="7"/>
  <c r="DF35" i="7"/>
  <c r="DH35" i="7"/>
  <c r="DE35" i="7"/>
  <c r="DG34" i="7"/>
  <c r="DF34" i="7"/>
  <c r="DH34" i="7"/>
  <c r="DE34" i="7"/>
  <c r="DG33" i="7"/>
  <c r="DF33" i="7"/>
  <c r="DH33" i="7"/>
  <c r="DI33" i="7"/>
  <c r="DE33" i="7"/>
  <c r="DG32" i="7"/>
  <c r="DI32" i="7"/>
  <c r="DF32" i="7"/>
  <c r="DH32" i="7"/>
  <c r="DE32" i="7"/>
  <c r="DG31" i="7"/>
  <c r="DF31" i="7"/>
  <c r="DH31" i="7"/>
  <c r="DE31" i="7"/>
  <c r="DG29" i="7"/>
  <c r="DF29" i="7"/>
  <c r="DH29" i="7"/>
  <c r="DE29" i="7"/>
  <c r="DG28" i="7"/>
  <c r="DF28" i="7"/>
  <c r="DH28" i="7"/>
  <c r="DE28" i="7"/>
  <c r="DG27" i="7"/>
  <c r="DF27" i="7"/>
  <c r="DH27" i="7"/>
  <c r="DI27" i="7"/>
  <c r="DE27" i="7"/>
  <c r="DG26" i="7"/>
  <c r="DF26" i="7"/>
  <c r="DH26" i="7"/>
  <c r="DE26" i="7"/>
  <c r="DG25" i="7"/>
  <c r="DI25" i="7"/>
  <c r="DF25" i="7"/>
  <c r="DH25" i="7"/>
  <c r="DE25" i="7"/>
  <c r="DG24" i="7"/>
  <c r="DF24" i="7"/>
  <c r="DH24" i="7"/>
  <c r="DI24" i="7"/>
  <c r="DE24" i="7"/>
  <c r="DG23" i="7"/>
  <c r="DF23" i="7"/>
  <c r="DH23" i="7"/>
  <c r="DE23" i="7"/>
  <c r="DG21" i="7"/>
  <c r="DF21" i="7"/>
  <c r="DH21" i="7"/>
  <c r="DE21" i="7"/>
  <c r="DG20" i="7"/>
  <c r="DF20" i="7"/>
  <c r="DH20" i="7"/>
  <c r="DI20" i="7"/>
  <c r="DE20" i="7"/>
  <c r="DG19" i="7"/>
  <c r="DF19" i="7"/>
  <c r="DH19" i="7"/>
  <c r="DE19" i="7"/>
  <c r="DG18" i="7"/>
  <c r="DF18" i="7"/>
  <c r="DH18" i="7"/>
  <c r="DE18" i="7"/>
  <c r="DG17" i="7"/>
  <c r="DF17" i="7"/>
  <c r="DH17" i="7"/>
  <c r="DE17" i="7"/>
  <c r="DG16" i="7"/>
  <c r="DF16" i="7"/>
  <c r="DH16" i="7"/>
  <c r="DE16" i="7"/>
  <c r="DG15" i="7"/>
  <c r="DF15" i="7"/>
  <c r="DH15" i="7"/>
  <c r="DE15" i="7"/>
  <c r="DG14" i="7"/>
  <c r="DF14" i="7"/>
  <c r="DH14" i="7"/>
  <c r="DI14" i="7"/>
  <c r="DE14" i="7"/>
  <c r="DG13" i="7"/>
  <c r="DF13" i="7"/>
  <c r="DH13" i="7"/>
  <c r="DE13" i="7"/>
  <c r="DG12" i="7"/>
  <c r="DI12" i="7" s="1"/>
  <c r="DF12" i="7"/>
  <c r="DH12" i="7"/>
  <c r="DE12" i="7"/>
  <c r="DG11" i="7"/>
  <c r="DF11" i="7"/>
  <c r="DH11" i="7"/>
  <c r="DE11" i="7"/>
  <c r="DG10" i="7"/>
  <c r="DF10" i="7"/>
  <c r="DH10" i="7"/>
  <c r="DI10" i="7"/>
  <c r="DE10" i="7"/>
  <c r="DG9" i="7"/>
  <c r="DF9" i="7"/>
  <c r="DH9" i="7"/>
  <c r="DE9" i="7"/>
  <c r="DI46" i="7"/>
  <c r="F19" i="15" s="1"/>
  <c r="DC58" i="7"/>
  <c r="DC57" i="7"/>
  <c r="DB39" i="7"/>
  <c r="DA39" i="7"/>
  <c r="DC39" i="7"/>
  <c r="DD39" i="7"/>
  <c r="CZ39" i="7"/>
  <c r="DB37" i="7"/>
  <c r="DA37" i="7"/>
  <c r="DC37" i="7"/>
  <c r="CZ37" i="7"/>
  <c r="DB35" i="7"/>
  <c r="DA35" i="7"/>
  <c r="DC35" i="7"/>
  <c r="CZ35" i="7"/>
  <c r="DB34" i="7"/>
  <c r="DA34" i="7"/>
  <c r="DC34" i="7"/>
  <c r="CZ34" i="7"/>
  <c r="DB33" i="7"/>
  <c r="DA33" i="7"/>
  <c r="DC33" i="7"/>
  <c r="CZ33" i="7"/>
  <c r="DB32" i="7"/>
  <c r="DA32" i="7"/>
  <c r="DC32" i="7"/>
  <c r="CZ32" i="7"/>
  <c r="DB31" i="7"/>
  <c r="DA31" i="7"/>
  <c r="DC31" i="7"/>
  <c r="CZ31" i="7"/>
  <c r="DB29" i="7"/>
  <c r="DA29" i="7"/>
  <c r="DC29" i="7"/>
  <c r="CZ29" i="7"/>
  <c r="DB28" i="7"/>
  <c r="DA28" i="7"/>
  <c r="DC28" i="7"/>
  <c r="CZ28" i="7"/>
  <c r="DB27" i="7"/>
  <c r="DA27" i="7"/>
  <c r="DC27" i="7"/>
  <c r="CZ27" i="7"/>
  <c r="DB26" i="7"/>
  <c r="DA26" i="7"/>
  <c r="DC26" i="7"/>
  <c r="CZ26" i="7"/>
  <c r="DB25" i="7"/>
  <c r="DA25" i="7"/>
  <c r="DC25" i="7"/>
  <c r="CZ25" i="7"/>
  <c r="DB24" i="7"/>
  <c r="DA24" i="7"/>
  <c r="DC24" i="7"/>
  <c r="CZ24" i="7"/>
  <c r="DB23" i="7"/>
  <c r="DA23" i="7"/>
  <c r="DC23" i="7"/>
  <c r="CZ23" i="7"/>
  <c r="DB21" i="7"/>
  <c r="DA21" i="7"/>
  <c r="DC21" i="7"/>
  <c r="CZ21" i="7"/>
  <c r="DB20" i="7"/>
  <c r="DA20" i="7"/>
  <c r="DC20" i="7"/>
  <c r="CZ20" i="7"/>
  <c r="DB19" i="7"/>
  <c r="DA19" i="7"/>
  <c r="DC19" i="7"/>
  <c r="CZ19" i="7"/>
  <c r="DB18" i="7"/>
  <c r="DA18" i="7"/>
  <c r="DC18" i="7"/>
  <c r="CZ18" i="7"/>
  <c r="DB17" i="7"/>
  <c r="DA17" i="7"/>
  <c r="DC17" i="7"/>
  <c r="CZ17" i="7"/>
  <c r="DB16" i="7"/>
  <c r="DA16" i="7"/>
  <c r="DC16" i="7"/>
  <c r="CZ16" i="7"/>
  <c r="DB15" i="7"/>
  <c r="DA15" i="7"/>
  <c r="DC15" i="7"/>
  <c r="DD15" i="7"/>
  <c r="CZ15" i="7"/>
  <c r="DB14" i="7"/>
  <c r="DA14" i="7"/>
  <c r="DC14" i="7"/>
  <c r="CZ14" i="7"/>
  <c r="DB13" i="7"/>
  <c r="DA13" i="7"/>
  <c r="DC13" i="7"/>
  <c r="CZ13" i="7"/>
  <c r="DB12" i="7"/>
  <c r="DA12" i="7"/>
  <c r="DC12" i="7"/>
  <c r="CZ12" i="7"/>
  <c r="DB11" i="7"/>
  <c r="DA11" i="7"/>
  <c r="DC11" i="7"/>
  <c r="CZ11" i="7"/>
  <c r="DB10" i="7"/>
  <c r="DA10" i="7"/>
  <c r="DC10" i="7"/>
  <c r="CZ10" i="7"/>
  <c r="DB9" i="7"/>
  <c r="DA9" i="7"/>
  <c r="DC9" i="7"/>
  <c r="CZ9" i="7"/>
  <c r="CX58" i="7"/>
  <c r="CX57" i="7"/>
  <c r="CW39" i="7"/>
  <c r="CV39" i="7"/>
  <c r="CX39" i="7"/>
  <c r="CU39" i="7"/>
  <c r="CW37" i="7"/>
  <c r="CV37" i="7"/>
  <c r="CX37" i="7"/>
  <c r="CU37" i="7"/>
  <c r="CW35" i="7"/>
  <c r="CV35" i="7"/>
  <c r="CX35" i="7"/>
  <c r="CU35" i="7"/>
  <c r="CW34" i="7"/>
  <c r="CV34" i="7"/>
  <c r="CX34" i="7"/>
  <c r="CY34" i="7"/>
  <c r="CU34" i="7"/>
  <c r="CW33" i="7"/>
  <c r="CV33" i="7"/>
  <c r="CX33" i="7"/>
  <c r="CU33" i="7"/>
  <c r="CW32" i="7"/>
  <c r="CV32" i="7"/>
  <c r="CX32" i="7"/>
  <c r="CU32" i="7"/>
  <c r="CW31" i="7"/>
  <c r="CV31" i="7"/>
  <c r="CX31" i="7"/>
  <c r="CU31" i="7"/>
  <c r="CW29" i="7"/>
  <c r="CV29" i="7"/>
  <c r="CX29" i="7"/>
  <c r="CY29" i="7"/>
  <c r="CU29" i="7"/>
  <c r="CW28" i="7"/>
  <c r="CV28" i="7"/>
  <c r="CX28" i="7"/>
  <c r="CU28" i="7"/>
  <c r="CW27" i="7"/>
  <c r="CV27" i="7"/>
  <c r="CX27" i="7"/>
  <c r="CU27" i="7"/>
  <c r="CW26" i="7"/>
  <c r="CV26" i="7"/>
  <c r="CX26" i="7"/>
  <c r="CY26" i="7"/>
  <c r="CU26" i="7"/>
  <c r="CW25" i="7"/>
  <c r="CV25" i="7"/>
  <c r="CX25" i="7"/>
  <c r="CU25" i="7"/>
  <c r="CW24" i="7"/>
  <c r="CV24" i="7"/>
  <c r="CX24" i="7"/>
  <c r="CY24" i="7"/>
  <c r="CU24" i="7"/>
  <c r="CW23" i="7"/>
  <c r="CV23" i="7"/>
  <c r="CX23" i="7"/>
  <c r="CU23" i="7"/>
  <c r="CW21" i="7"/>
  <c r="CV21" i="7"/>
  <c r="CX21" i="7"/>
  <c r="CU21" i="7"/>
  <c r="CW20" i="7"/>
  <c r="CV20" i="7"/>
  <c r="CX20" i="7"/>
  <c r="CU20" i="7"/>
  <c r="CW19" i="7"/>
  <c r="CV19" i="7"/>
  <c r="CX19" i="7"/>
  <c r="CU19" i="7"/>
  <c r="CW18" i="7"/>
  <c r="CV18" i="7"/>
  <c r="CX18" i="7"/>
  <c r="CU18" i="7"/>
  <c r="CW17" i="7"/>
  <c r="CV17" i="7"/>
  <c r="CX17" i="7"/>
  <c r="CU17" i="7"/>
  <c r="CW16" i="7"/>
  <c r="CV16" i="7"/>
  <c r="CX16" i="7"/>
  <c r="CU16" i="7"/>
  <c r="CW15" i="7"/>
  <c r="CV15" i="7"/>
  <c r="CX15" i="7"/>
  <c r="CU15" i="7"/>
  <c r="CW14" i="7"/>
  <c r="CV14" i="7"/>
  <c r="CX14" i="7"/>
  <c r="CU14" i="7"/>
  <c r="CW13" i="7"/>
  <c r="CV13" i="7"/>
  <c r="CX13" i="7"/>
  <c r="CY13" i="7"/>
  <c r="CU13" i="7"/>
  <c r="CW12" i="7"/>
  <c r="CY12" i="7" s="1"/>
  <c r="CV12" i="7"/>
  <c r="CX12" i="7"/>
  <c r="CU12" i="7"/>
  <c r="CW11" i="7"/>
  <c r="CV11" i="7"/>
  <c r="CX11" i="7"/>
  <c r="CU11" i="7"/>
  <c r="CW10" i="7"/>
  <c r="CV10" i="7"/>
  <c r="CX10" i="7"/>
  <c r="CY10" i="7"/>
  <c r="CU10" i="7"/>
  <c r="CW9" i="7"/>
  <c r="CV9" i="7"/>
  <c r="CX9" i="7"/>
  <c r="CU9" i="7"/>
  <c r="CS58" i="7"/>
  <c r="CS57" i="7"/>
  <c r="CR39" i="7"/>
  <c r="CQ39" i="7"/>
  <c r="CS39" i="7"/>
  <c r="CT39" i="7"/>
  <c r="CP39" i="7"/>
  <c r="CR37" i="7"/>
  <c r="CQ37" i="7"/>
  <c r="CS37" i="7"/>
  <c r="CP37" i="7"/>
  <c r="CR35" i="7"/>
  <c r="CQ35" i="7"/>
  <c r="CS35" i="7"/>
  <c r="CP35" i="7"/>
  <c r="CR34" i="7"/>
  <c r="CQ34" i="7"/>
  <c r="CS34" i="7"/>
  <c r="CP34" i="7"/>
  <c r="CR33" i="7"/>
  <c r="CQ33" i="7"/>
  <c r="CS33" i="7"/>
  <c r="CP33" i="7"/>
  <c r="CR32" i="7"/>
  <c r="CQ32" i="7"/>
  <c r="CS32" i="7"/>
  <c r="CP32" i="7"/>
  <c r="CR31" i="7"/>
  <c r="CQ31" i="7"/>
  <c r="CS31" i="7"/>
  <c r="CT31" i="7"/>
  <c r="CP31" i="7"/>
  <c r="CR29" i="7"/>
  <c r="CQ29" i="7"/>
  <c r="CS29" i="7"/>
  <c r="CP29" i="7"/>
  <c r="CR28" i="7"/>
  <c r="CQ28" i="7"/>
  <c r="CS28" i="7"/>
  <c r="CP28" i="7"/>
  <c r="CR27" i="7"/>
  <c r="CQ27" i="7"/>
  <c r="CS27" i="7"/>
  <c r="CP27" i="7"/>
  <c r="CR26" i="7"/>
  <c r="CQ26" i="7"/>
  <c r="CS26" i="7"/>
  <c r="CP26" i="7"/>
  <c r="CR25" i="7"/>
  <c r="CQ25" i="7"/>
  <c r="CS25" i="7"/>
  <c r="CP25" i="7"/>
  <c r="CR24" i="7"/>
  <c r="CQ24" i="7"/>
  <c r="CS24" i="7"/>
  <c r="CP24" i="7"/>
  <c r="CR23" i="7"/>
  <c r="CQ23" i="7"/>
  <c r="CS23" i="7"/>
  <c r="CP23" i="7"/>
  <c r="CR21" i="7"/>
  <c r="CQ21" i="7"/>
  <c r="CS21" i="7"/>
  <c r="CP21" i="7"/>
  <c r="CR20" i="7"/>
  <c r="CQ20" i="7"/>
  <c r="CS20" i="7"/>
  <c r="CP20" i="7"/>
  <c r="CR19" i="7"/>
  <c r="CQ19" i="7"/>
  <c r="CS19" i="7"/>
  <c r="CP19" i="7"/>
  <c r="CR18" i="7"/>
  <c r="CQ18" i="7"/>
  <c r="CS18" i="7"/>
  <c r="CP18" i="7"/>
  <c r="CR17" i="7"/>
  <c r="CQ17" i="7"/>
  <c r="CS17" i="7"/>
  <c r="CP17" i="7"/>
  <c r="CR16" i="7"/>
  <c r="CQ16" i="7"/>
  <c r="CS16" i="7"/>
  <c r="CP16" i="7"/>
  <c r="CR15" i="7"/>
  <c r="CQ15" i="7"/>
  <c r="CS15" i="7"/>
  <c r="CT15" i="7"/>
  <c r="CP15" i="7"/>
  <c r="CR14" i="7"/>
  <c r="CQ14" i="7"/>
  <c r="CS14" i="7"/>
  <c r="CP14" i="7"/>
  <c r="CR13" i="7"/>
  <c r="CQ13" i="7"/>
  <c r="CS13" i="7"/>
  <c r="CP13" i="7"/>
  <c r="CR12" i="7"/>
  <c r="CQ12" i="7"/>
  <c r="CS12" i="7"/>
  <c r="CP12" i="7"/>
  <c r="CR11" i="7"/>
  <c r="CQ11" i="7"/>
  <c r="CS11" i="7"/>
  <c r="CP11" i="7"/>
  <c r="CR10" i="7"/>
  <c r="CQ10" i="7"/>
  <c r="CS10" i="7"/>
  <c r="CP10" i="7"/>
  <c r="CR9" i="7"/>
  <c r="CQ9" i="7"/>
  <c r="CS9" i="7"/>
  <c r="CP9" i="7"/>
  <c r="CT43" i="7" s="1"/>
  <c r="CN58" i="7"/>
  <c r="CN57" i="7"/>
  <c r="CM39" i="7"/>
  <c r="CL39" i="7"/>
  <c r="CN39" i="7"/>
  <c r="CK39" i="7"/>
  <c r="CM37" i="7"/>
  <c r="CL37" i="7"/>
  <c r="CN37" i="7"/>
  <c r="CK37" i="7"/>
  <c r="CM35" i="7"/>
  <c r="CL35" i="7"/>
  <c r="CN35" i="7"/>
  <c r="CK35" i="7"/>
  <c r="CM34" i="7"/>
  <c r="CL34" i="7"/>
  <c r="CN34" i="7"/>
  <c r="CK34" i="7"/>
  <c r="CM33" i="7"/>
  <c r="CL33" i="7"/>
  <c r="CN33" i="7"/>
  <c r="CK33" i="7"/>
  <c r="CM32" i="7"/>
  <c r="CL32" i="7"/>
  <c r="CN32" i="7"/>
  <c r="CK32" i="7"/>
  <c r="CM31" i="7"/>
  <c r="CL31" i="7"/>
  <c r="CN31" i="7"/>
  <c r="CK31" i="7"/>
  <c r="CM29" i="7"/>
  <c r="CL29" i="7"/>
  <c r="CN29" i="7"/>
  <c r="CK29" i="7"/>
  <c r="CM28" i="7"/>
  <c r="CL28" i="7"/>
  <c r="CN28" i="7"/>
  <c r="CO28" i="7"/>
  <c r="CK28" i="7"/>
  <c r="CM27" i="7"/>
  <c r="CL27" i="7"/>
  <c r="CN27" i="7"/>
  <c r="CK27" i="7"/>
  <c r="CM26" i="7"/>
  <c r="CL26" i="7"/>
  <c r="CN26" i="7"/>
  <c r="CK26" i="7"/>
  <c r="CM25" i="7"/>
  <c r="CL25" i="7"/>
  <c r="CN25" i="7"/>
  <c r="CK25" i="7"/>
  <c r="CM24" i="7"/>
  <c r="CL24" i="7"/>
  <c r="CN24" i="7"/>
  <c r="CK24" i="7"/>
  <c r="CM23" i="7"/>
  <c r="CL23" i="7"/>
  <c r="CN23" i="7"/>
  <c r="CK23" i="7"/>
  <c r="CM21" i="7"/>
  <c r="CL21" i="7"/>
  <c r="CN21" i="7"/>
  <c r="CK21" i="7"/>
  <c r="CM20" i="7"/>
  <c r="CL20" i="7"/>
  <c r="CN20" i="7"/>
  <c r="CK20" i="7"/>
  <c r="CM19" i="7"/>
  <c r="CL19" i="7"/>
  <c r="CN19" i="7"/>
  <c r="CK19" i="7"/>
  <c r="CM18" i="7"/>
  <c r="CL18" i="7"/>
  <c r="CN18" i="7"/>
  <c r="CK18" i="7"/>
  <c r="CM17" i="7"/>
  <c r="CL17" i="7"/>
  <c r="CN17" i="7"/>
  <c r="CK17" i="7"/>
  <c r="CM16" i="7"/>
  <c r="CL16" i="7"/>
  <c r="CN16" i="7"/>
  <c r="CO16" i="7"/>
  <c r="CK16" i="7"/>
  <c r="CM15" i="7"/>
  <c r="CO15" i="7"/>
  <c r="CL15" i="7"/>
  <c r="CN15" i="7"/>
  <c r="CK15" i="7"/>
  <c r="CM14" i="7"/>
  <c r="CL14" i="7"/>
  <c r="CN14" i="7"/>
  <c r="CK14" i="7"/>
  <c r="CM13" i="7"/>
  <c r="CL13" i="7"/>
  <c r="CN13" i="7"/>
  <c r="CK13" i="7"/>
  <c r="CM12" i="7"/>
  <c r="CO12" i="7" s="1"/>
  <c r="CL12" i="7"/>
  <c r="CN12" i="7"/>
  <c r="CK12" i="7"/>
  <c r="CL11" i="7"/>
  <c r="CN11" i="7"/>
  <c r="CK11" i="7"/>
  <c r="CM10" i="7"/>
  <c r="CL10" i="7"/>
  <c r="CN10" i="7"/>
  <c r="CK10" i="7"/>
  <c r="CL9" i="7"/>
  <c r="CN9" i="7"/>
  <c r="CK9" i="7"/>
  <c r="CH39" i="7"/>
  <c r="CG39" i="7"/>
  <c r="CI39" i="7"/>
  <c r="CJ39" i="7"/>
  <c r="CF39" i="7"/>
  <c r="CH37" i="7"/>
  <c r="CJ37" i="7"/>
  <c r="CG37" i="7"/>
  <c r="CI37" i="7"/>
  <c r="CF37" i="7"/>
  <c r="CH35" i="7"/>
  <c r="CG35" i="7"/>
  <c r="CI35" i="7"/>
  <c r="CJ35" i="7"/>
  <c r="CF35" i="7"/>
  <c r="CH34" i="7"/>
  <c r="CG34" i="7"/>
  <c r="CI34" i="7"/>
  <c r="CF34" i="7"/>
  <c r="CH33" i="7"/>
  <c r="CG33" i="7"/>
  <c r="CI33" i="7"/>
  <c r="CJ33" i="7"/>
  <c r="CF33" i="7"/>
  <c r="CH32" i="7"/>
  <c r="CG32" i="7"/>
  <c r="CI32" i="7"/>
  <c r="CF32" i="7"/>
  <c r="CH31" i="7"/>
  <c r="CG31" i="7"/>
  <c r="CI31" i="7"/>
  <c r="CJ31" i="7"/>
  <c r="CF31" i="7"/>
  <c r="CH29" i="7"/>
  <c r="CG29" i="7"/>
  <c r="CI29" i="7"/>
  <c r="CJ29" i="7"/>
  <c r="CF29" i="7"/>
  <c r="CH28" i="7"/>
  <c r="CG28" i="7"/>
  <c r="CI28" i="7"/>
  <c r="CF28" i="7"/>
  <c r="CH27" i="7"/>
  <c r="CG27" i="7"/>
  <c r="CI27" i="7"/>
  <c r="CJ27" i="7"/>
  <c r="CF27" i="7"/>
  <c r="CH26" i="7"/>
  <c r="CG26" i="7"/>
  <c r="CI26" i="7"/>
  <c r="CF26" i="7"/>
  <c r="CH25" i="7"/>
  <c r="CG25" i="7"/>
  <c r="CI25" i="7"/>
  <c r="CJ25" i="7"/>
  <c r="CF25" i="7"/>
  <c r="CH24" i="7"/>
  <c r="CG24" i="7"/>
  <c r="CI24" i="7"/>
  <c r="CF24" i="7"/>
  <c r="CH23" i="7"/>
  <c r="CG23" i="7"/>
  <c r="CI23" i="7"/>
  <c r="CF23" i="7"/>
  <c r="CH21" i="7"/>
  <c r="CG21" i="7"/>
  <c r="CI21" i="7"/>
  <c r="CJ21" i="7"/>
  <c r="CF21" i="7"/>
  <c r="CH20" i="7"/>
  <c r="CG20" i="7"/>
  <c r="CI20" i="7"/>
  <c r="CF20" i="7"/>
  <c r="CH19" i="7"/>
  <c r="CG19" i="7"/>
  <c r="CI19" i="7"/>
  <c r="CJ19" i="7"/>
  <c r="CF19" i="7"/>
  <c r="CH18" i="7"/>
  <c r="CG18" i="7"/>
  <c r="CI18" i="7"/>
  <c r="CF18" i="7"/>
  <c r="CH17" i="7"/>
  <c r="CG17" i="7"/>
  <c r="CI17" i="7"/>
  <c r="CJ17" i="7"/>
  <c r="CF17" i="7"/>
  <c r="CH16" i="7"/>
  <c r="CG16" i="7"/>
  <c r="CI16" i="7"/>
  <c r="CF16" i="7"/>
  <c r="CH15" i="7"/>
  <c r="CG15" i="7"/>
  <c r="CI15" i="7"/>
  <c r="CF15" i="7"/>
  <c r="CH14" i="7"/>
  <c r="CG14" i="7"/>
  <c r="CI14" i="7"/>
  <c r="CF14" i="7"/>
  <c r="CH13" i="7"/>
  <c r="CJ13" i="7"/>
  <c r="CG13" i="7"/>
  <c r="CI13" i="7"/>
  <c r="CF13" i="7"/>
  <c r="CH12" i="7"/>
  <c r="CJ12" i="7" s="1"/>
  <c r="CG12" i="7"/>
  <c r="CI12" i="7"/>
  <c r="CF12" i="7"/>
  <c r="CH11" i="7"/>
  <c r="CG11" i="7"/>
  <c r="CI11" i="7"/>
  <c r="CF11" i="7"/>
  <c r="CH10" i="7"/>
  <c r="CG10" i="7"/>
  <c r="CI10" i="7"/>
  <c r="CJ10" i="7"/>
  <c r="CF10" i="7"/>
  <c r="CH9" i="7"/>
  <c r="CG9" i="7"/>
  <c r="CI9" i="7"/>
  <c r="CF9" i="7"/>
  <c r="CJ41" i="7" s="1"/>
  <c r="CC39" i="7"/>
  <c r="CB39" i="7"/>
  <c r="CD39" i="7"/>
  <c r="CA39" i="7"/>
  <c r="CC37" i="7"/>
  <c r="CB37" i="7"/>
  <c r="CD37" i="7"/>
  <c r="CA37" i="7"/>
  <c r="CC35" i="7"/>
  <c r="CB35" i="7"/>
  <c r="CD35" i="7"/>
  <c r="CA35" i="7"/>
  <c r="CC34" i="7"/>
  <c r="CB34" i="7"/>
  <c r="CD34" i="7"/>
  <c r="CA34" i="7"/>
  <c r="CC33" i="7"/>
  <c r="CB33" i="7"/>
  <c r="CD33" i="7"/>
  <c r="CA33" i="7"/>
  <c r="CC32" i="7"/>
  <c r="CB32" i="7"/>
  <c r="CD32" i="7"/>
  <c r="CE32" i="7"/>
  <c r="CA32" i="7"/>
  <c r="CC31" i="7"/>
  <c r="CB31" i="7"/>
  <c r="CD31" i="7"/>
  <c r="CA31" i="7"/>
  <c r="CC29" i="7"/>
  <c r="CB29" i="7"/>
  <c r="CD29" i="7"/>
  <c r="CE29" i="7"/>
  <c r="CA29" i="7"/>
  <c r="CC28" i="7"/>
  <c r="CB28" i="7"/>
  <c r="CD28" i="7"/>
  <c r="CA28" i="7"/>
  <c r="CC27" i="7"/>
  <c r="CB27" i="7"/>
  <c r="CD27" i="7"/>
  <c r="CA27" i="7"/>
  <c r="CC26" i="7"/>
  <c r="CB26" i="7"/>
  <c r="CD26" i="7"/>
  <c r="CA26" i="7"/>
  <c r="CC25" i="7"/>
  <c r="CB25" i="7"/>
  <c r="CD25" i="7"/>
  <c r="CE25" i="7"/>
  <c r="CA25" i="7"/>
  <c r="CC24" i="7"/>
  <c r="CB24" i="7"/>
  <c r="CD24" i="7"/>
  <c r="CA24" i="7"/>
  <c r="CC23" i="7"/>
  <c r="CB23" i="7"/>
  <c r="CD23" i="7"/>
  <c r="CA23" i="7"/>
  <c r="CC21" i="7"/>
  <c r="CB21" i="7"/>
  <c r="CD21" i="7"/>
  <c r="CA21" i="7"/>
  <c r="CC20" i="7"/>
  <c r="CB20" i="7"/>
  <c r="CD20" i="7"/>
  <c r="CA20" i="7"/>
  <c r="CC19" i="7"/>
  <c r="CB19" i="7"/>
  <c r="CD19" i="7"/>
  <c r="CA19" i="7"/>
  <c r="CC18" i="7"/>
  <c r="CB18" i="7"/>
  <c r="CD18" i="7"/>
  <c r="CA18" i="7"/>
  <c r="CC17" i="7"/>
  <c r="CB17" i="7"/>
  <c r="CD17" i="7"/>
  <c r="CA17" i="7"/>
  <c r="CC16" i="7"/>
  <c r="CB16" i="7"/>
  <c r="CD16" i="7"/>
  <c r="CE16" i="7"/>
  <c r="CA16" i="7"/>
  <c r="CC15" i="7"/>
  <c r="CB15" i="7"/>
  <c r="CD15" i="7"/>
  <c r="CE15" i="7"/>
  <c r="CA15" i="7"/>
  <c r="CC14" i="7"/>
  <c r="CB14" i="7"/>
  <c r="CD14" i="7"/>
  <c r="CE14" i="7"/>
  <c r="CA14" i="7"/>
  <c r="CC13" i="7"/>
  <c r="CB13" i="7"/>
  <c r="CD13" i="7"/>
  <c r="CE13" i="7"/>
  <c r="CA13" i="7"/>
  <c r="CC12" i="7"/>
  <c r="CE12" i="7"/>
  <c r="CB12" i="7"/>
  <c r="CD12" i="7"/>
  <c r="CA12" i="7"/>
  <c r="CC11" i="7"/>
  <c r="CB11" i="7"/>
  <c r="CD11" i="7"/>
  <c r="CE11" i="7"/>
  <c r="CA11" i="7"/>
  <c r="CC10" i="7"/>
  <c r="CB10" i="7"/>
  <c r="CD10" i="7"/>
  <c r="CE10" i="7"/>
  <c r="CA10" i="7"/>
  <c r="CC9" i="7"/>
  <c r="CB9" i="7"/>
  <c r="CD9" i="7"/>
  <c r="CA9" i="7"/>
  <c r="CE41" i="7"/>
  <c r="B13" i="15" s="1"/>
  <c r="BX39" i="7"/>
  <c r="BZ39" i="7"/>
  <c r="BW39" i="7"/>
  <c r="BY39" i="7"/>
  <c r="BV39" i="7"/>
  <c r="BX37" i="7"/>
  <c r="BW37" i="7"/>
  <c r="BY37" i="7"/>
  <c r="BZ37" i="7"/>
  <c r="BV37" i="7"/>
  <c r="BX35" i="7"/>
  <c r="BW35" i="7"/>
  <c r="BY35" i="7"/>
  <c r="BZ35" i="7"/>
  <c r="BV35" i="7"/>
  <c r="BX34" i="7"/>
  <c r="BW34" i="7"/>
  <c r="BY34" i="7"/>
  <c r="BZ34" i="7"/>
  <c r="BV34" i="7"/>
  <c r="BX33" i="7"/>
  <c r="BZ33" i="7"/>
  <c r="BW33" i="7"/>
  <c r="BY33" i="7"/>
  <c r="BV33" i="7"/>
  <c r="BX32" i="7"/>
  <c r="BW32" i="7"/>
  <c r="BY32" i="7"/>
  <c r="BZ32" i="7"/>
  <c r="BV32" i="7"/>
  <c r="BX31" i="7"/>
  <c r="BW31" i="7"/>
  <c r="BY31" i="7"/>
  <c r="BV31" i="7"/>
  <c r="BX29" i="7"/>
  <c r="BW29" i="7"/>
  <c r="BY29" i="7"/>
  <c r="BZ29" i="7"/>
  <c r="BV29" i="7"/>
  <c r="BX28" i="7"/>
  <c r="BW28" i="7"/>
  <c r="BY28" i="7"/>
  <c r="BV28" i="7"/>
  <c r="BX27" i="7"/>
  <c r="BW27" i="7"/>
  <c r="BY27" i="7"/>
  <c r="BZ27" i="7"/>
  <c r="BV27" i="7"/>
  <c r="BX26" i="7"/>
  <c r="BW26" i="7"/>
  <c r="BY26" i="7"/>
  <c r="BZ26" i="7"/>
  <c r="BV26" i="7"/>
  <c r="BX25" i="7"/>
  <c r="BW25" i="7"/>
  <c r="BY25" i="7"/>
  <c r="BZ25" i="7"/>
  <c r="BV25" i="7"/>
  <c r="BX24" i="7"/>
  <c r="BW24" i="7"/>
  <c r="BY24" i="7"/>
  <c r="BV24" i="7"/>
  <c r="BX23" i="7"/>
  <c r="BW23" i="7"/>
  <c r="BY23" i="7"/>
  <c r="BZ23" i="7"/>
  <c r="BV23" i="7"/>
  <c r="BX21" i="7"/>
  <c r="BW21" i="7"/>
  <c r="BY21" i="7"/>
  <c r="BZ21" i="7"/>
  <c r="BV21" i="7"/>
  <c r="BX20" i="7"/>
  <c r="BW20" i="7"/>
  <c r="BY20" i="7"/>
  <c r="BZ20" i="7"/>
  <c r="BV20" i="7"/>
  <c r="BX19" i="7"/>
  <c r="BZ19" i="7"/>
  <c r="BW19" i="7"/>
  <c r="BY19" i="7"/>
  <c r="BV19" i="7"/>
  <c r="BX18" i="7"/>
  <c r="BW18" i="7"/>
  <c r="BY18" i="7"/>
  <c r="BZ18" i="7"/>
  <c r="BV18" i="7"/>
  <c r="BX17" i="7"/>
  <c r="BW17" i="7"/>
  <c r="BY17" i="7"/>
  <c r="BZ17" i="7"/>
  <c r="BV17" i="7"/>
  <c r="BX16" i="7"/>
  <c r="BW16" i="7"/>
  <c r="BY16" i="7"/>
  <c r="BZ16" i="7"/>
  <c r="BV16" i="7"/>
  <c r="BX15" i="7"/>
  <c r="BW15" i="7"/>
  <c r="BY15" i="7"/>
  <c r="BV15" i="7"/>
  <c r="BX14" i="7"/>
  <c r="BW14" i="7"/>
  <c r="BY14" i="7"/>
  <c r="BV14" i="7"/>
  <c r="BX13" i="7"/>
  <c r="BW13" i="7"/>
  <c r="BY13" i="7"/>
  <c r="BV13" i="7"/>
  <c r="BX12" i="7"/>
  <c r="BZ12" i="7" s="1"/>
  <c r="BW12" i="7"/>
  <c r="BY12" i="7"/>
  <c r="BV12" i="7"/>
  <c r="BX11" i="7"/>
  <c r="BZ11" i="7"/>
  <c r="BW11" i="7"/>
  <c r="BY11" i="7"/>
  <c r="BV11" i="7"/>
  <c r="BX10" i="7"/>
  <c r="BW10" i="7"/>
  <c r="BY10" i="7"/>
  <c r="BZ10" i="7"/>
  <c r="BV10" i="7"/>
  <c r="BX9" i="7"/>
  <c r="BW9" i="7"/>
  <c r="BY9" i="7"/>
  <c r="BV9" i="7"/>
  <c r="BS39" i="7"/>
  <c r="BU39" i="7"/>
  <c r="BR39" i="7"/>
  <c r="BT39" i="7"/>
  <c r="BQ39" i="7"/>
  <c r="BN39" i="7"/>
  <c r="BM39" i="7"/>
  <c r="BO39" i="7"/>
  <c r="BP39" i="7"/>
  <c r="BL39" i="7"/>
  <c r="BS37" i="7"/>
  <c r="BR37" i="7"/>
  <c r="BT37" i="7"/>
  <c r="BQ37" i="7"/>
  <c r="BN37" i="7"/>
  <c r="BP37" i="7"/>
  <c r="BM37" i="7"/>
  <c r="BO37" i="7"/>
  <c r="BL37" i="7"/>
  <c r="BS35" i="7"/>
  <c r="BR35" i="7"/>
  <c r="BT35" i="7"/>
  <c r="BU35" i="7"/>
  <c r="BQ35" i="7"/>
  <c r="BN35" i="7"/>
  <c r="BM35" i="7"/>
  <c r="BO35" i="7"/>
  <c r="BP35" i="7"/>
  <c r="BL35" i="7"/>
  <c r="BS34" i="7"/>
  <c r="BR34" i="7"/>
  <c r="BT34" i="7"/>
  <c r="BU34" i="7"/>
  <c r="BQ34" i="7"/>
  <c r="BN34" i="7"/>
  <c r="BM34" i="7"/>
  <c r="BO34" i="7"/>
  <c r="BP34" i="7"/>
  <c r="BL34" i="7"/>
  <c r="BS33" i="7"/>
  <c r="BR33" i="7"/>
  <c r="BT33" i="7"/>
  <c r="BU33" i="7"/>
  <c r="BQ33" i="7"/>
  <c r="BN33" i="7"/>
  <c r="BM33" i="7"/>
  <c r="BO33" i="7"/>
  <c r="BP33" i="7"/>
  <c r="BL33" i="7"/>
  <c r="BS32" i="7"/>
  <c r="BU32" i="7"/>
  <c r="BR32" i="7"/>
  <c r="BT32" i="7"/>
  <c r="BQ32" i="7"/>
  <c r="BN32" i="7"/>
  <c r="BM32" i="7"/>
  <c r="BO32" i="7"/>
  <c r="BL32" i="7"/>
  <c r="BS31" i="7"/>
  <c r="BR31" i="7"/>
  <c r="BT31" i="7"/>
  <c r="BQ31" i="7"/>
  <c r="BN31" i="7"/>
  <c r="BM31" i="7"/>
  <c r="BO31" i="7"/>
  <c r="BL31" i="7"/>
  <c r="BS29" i="7"/>
  <c r="BR29" i="7"/>
  <c r="BT29" i="7"/>
  <c r="BQ29" i="7"/>
  <c r="BN29" i="7"/>
  <c r="BM29" i="7"/>
  <c r="BO29" i="7"/>
  <c r="BP29" i="7"/>
  <c r="BL29" i="7"/>
  <c r="BS28" i="7"/>
  <c r="BR28" i="7"/>
  <c r="BT28" i="7"/>
  <c r="BQ28" i="7"/>
  <c r="BN28" i="7"/>
  <c r="BM28" i="7"/>
  <c r="BO28" i="7"/>
  <c r="BL28" i="7"/>
  <c r="BS27" i="7"/>
  <c r="BR27" i="7"/>
  <c r="BT27" i="7"/>
  <c r="BU27" i="7"/>
  <c r="BQ27" i="7"/>
  <c r="BN27" i="7"/>
  <c r="BM27" i="7"/>
  <c r="BO27" i="7"/>
  <c r="BP27" i="7"/>
  <c r="BL27" i="7"/>
  <c r="BS26" i="7"/>
  <c r="BR26" i="7"/>
  <c r="BT26" i="7"/>
  <c r="BU26" i="7"/>
  <c r="BQ26" i="7"/>
  <c r="BN26" i="7"/>
  <c r="BM26" i="7"/>
  <c r="BO26" i="7"/>
  <c r="BP26" i="7"/>
  <c r="BL26" i="7"/>
  <c r="BS25" i="7"/>
  <c r="BR25" i="7"/>
  <c r="BT25" i="7"/>
  <c r="BU25" i="7"/>
  <c r="BQ25" i="7"/>
  <c r="BN25" i="7"/>
  <c r="BM25" i="7"/>
  <c r="BO25" i="7"/>
  <c r="BP25" i="7"/>
  <c r="BL25" i="7"/>
  <c r="BS24" i="7"/>
  <c r="BR24" i="7"/>
  <c r="BT24" i="7"/>
  <c r="BU24" i="7"/>
  <c r="BQ24" i="7"/>
  <c r="BN24" i="7"/>
  <c r="BM24" i="7"/>
  <c r="BO24" i="7"/>
  <c r="BP24" i="7"/>
  <c r="BL24" i="7"/>
  <c r="BS23" i="7"/>
  <c r="BR23" i="7"/>
  <c r="BT23" i="7"/>
  <c r="BQ23" i="7"/>
  <c r="BN23" i="7"/>
  <c r="BM23" i="7"/>
  <c r="BO23" i="7"/>
  <c r="BL23" i="7"/>
  <c r="BS21" i="7"/>
  <c r="BU21" i="7"/>
  <c r="BR21" i="7"/>
  <c r="BT21" i="7"/>
  <c r="BQ21" i="7"/>
  <c r="BN21" i="7"/>
  <c r="BM21" i="7"/>
  <c r="BO21" i="7"/>
  <c r="BP21" i="7"/>
  <c r="BL21" i="7"/>
  <c r="BS20" i="7"/>
  <c r="BR20" i="7"/>
  <c r="BT20" i="7"/>
  <c r="BQ20" i="7"/>
  <c r="BN20" i="7"/>
  <c r="BM20" i="7"/>
  <c r="BO20" i="7"/>
  <c r="BL20" i="7"/>
  <c r="BS19" i="7"/>
  <c r="BU19" i="7"/>
  <c r="BR19" i="7"/>
  <c r="BT19" i="7"/>
  <c r="BQ19" i="7"/>
  <c r="BN19" i="7"/>
  <c r="BM19" i="7"/>
  <c r="BO19" i="7"/>
  <c r="BP19" i="7"/>
  <c r="BL19" i="7"/>
  <c r="BS18" i="7"/>
  <c r="BR18" i="7"/>
  <c r="BT18" i="7"/>
  <c r="BQ18" i="7"/>
  <c r="BN18" i="7"/>
  <c r="BM18" i="7"/>
  <c r="BO18" i="7"/>
  <c r="BL18" i="7"/>
  <c r="BR17" i="7"/>
  <c r="BT17" i="7"/>
  <c r="BU17" i="7"/>
  <c r="BQ17" i="7"/>
  <c r="BN17" i="7"/>
  <c r="BM17" i="7"/>
  <c r="BO17" i="7"/>
  <c r="BP17" i="7"/>
  <c r="BL17" i="7"/>
  <c r="BR16" i="7"/>
  <c r="BT16" i="7"/>
  <c r="BQ16" i="7"/>
  <c r="BN16" i="7"/>
  <c r="BM16" i="7"/>
  <c r="BO16" i="7"/>
  <c r="BL16" i="7"/>
  <c r="BS15" i="7"/>
  <c r="BR15" i="7"/>
  <c r="BT15" i="7"/>
  <c r="BQ15" i="7"/>
  <c r="BN15" i="7"/>
  <c r="BM15" i="7"/>
  <c r="BO15" i="7"/>
  <c r="BL15" i="7"/>
  <c r="BS14" i="7"/>
  <c r="BR14" i="7"/>
  <c r="BT14" i="7"/>
  <c r="BU14" i="7"/>
  <c r="BQ14" i="7"/>
  <c r="BN14" i="7"/>
  <c r="BM14" i="7"/>
  <c r="BO14" i="7"/>
  <c r="BL14" i="7"/>
  <c r="BS13" i="7"/>
  <c r="BR13" i="7"/>
  <c r="BT13" i="7"/>
  <c r="BQ13" i="7"/>
  <c r="BN13" i="7"/>
  <c r="BM13" i="7"/>
  <c r="BO13" i="7"/>
  <c r="BL13" i="7"/>
  <c r="BS12" i="7"/>
  <c r="BU12" i="7" s="1"/>
  <c r="BR12" i="7"/>
  <c r="BT12" i="7"/>
  <c r="BQ12" i="7"/>
  <c r="BN12" i="7"/>
  <c r="BM12" i="7"/>
  <c r="BO12" i="7"/>
  <c r="BL12" i="7"/>
  <c r="BS11" i="7"/>
  <c r="BR11" i="7"/>
  <c r="BT11" i="7"/>
  <c r="BU11" i="7"/>
  <c r="BQ11" i="7"/>
  <c r="BN11" i="7"/>
  <c r="BM11" i="7"/>
  <c r="BO11" i="7"/>
  <c r="BP11" i="7"/>
  <c r="BL11" i="7"/>
  <c r="BR10" i="7"/>
  <c r="BT10" i="7"/>
  <c r="BQ10" i="7"/>
  <c r="BN10" i="7"/>
  <c r="BP10" i="7"/>
  <c r="BM10" i="7"/>
  <c r="BO10" i="7"/>
  <c r="BL10" i="7"/>
  <c r="BS9" i="7"/>
  <c r="BR9" i="7"/>
  <c r="BT9" i="7"/>
  <c r="BQ9" i="7"/>
  <c r="BN9" i="7"/>
  <c r="BM9" i="7"/>
  <c r="BO9" i="7"/>
  <c r="BL9" i="7"/>
  <c r="BP49" i="7" s="1"/>
  <c r="BI39" i="7"/>
  <c r="BH39" i="7"/>
  <c r="BJ39" i="7"/>
  <c r="BK39" i="7"/>
  <c r="BG39" i="7"/>
  <c r="BI37" i="7"/>
  <c r="BH37" i="7"/>
  <c r="BJ37" i="7"/>
  <c r="BG37" i="7"/>
  <c r="BI35" i="7"/>
  <c r="BH35" i="7"/>
  <c r="BJ35" i="7"/>
  <c r="BG35" i="7"/>
  <c r="BI34" i="7"/>
  <c r="BH34" i="7"/>
  <c r="BJ34" i="7"/>
  <c r="BG34" i="7"/>
  <c r="BI33" i="7"/>
  <c r="BH33" i="7"/>
  <c r="BJ33" i="7"/>
  <c r="BG33" i="7"/>
  <c r="BI32" i="7"/>
  <c r="BH32" i="7"/>
  <c r="BJ32" i="7"/>
  <c r="BK32" i="7"/>
  <c r="BG32" i="7"/>
  <c r="BI31" i="7"/>
  <c r="BH31" i="7"/>
  <c r="BJ31" i="7"/>
  <c r="BK31" i="7"/>
  <c r="BG31" i="7"/>
  <c r="BI29" i="7"/>
  <c r="BH29" i="7"/>
  <c r="BJ29" i="7"/>
  <c r="BK29" i="7"/>
  <c r="BG29" i="7"/>
  <c r="BI28" i="7"/>
  <c r="BH28" i="7"/>
  <c r="BJ28" i="7"/>
  <c r="BG28" i="7"/>
  <c r="BI27" i="7"/>
  <c r="BH27" i="7"/>
  <c r="BJ27" i="7"/>
  <c r="BG27" i="7"/>
  <c r="BI26" i="7"/>
  <c r="BH26" i="7"/>
  <c r="BJ26" i="7"/>
  <c r="BG26" i="7"/>
  <c r="BI25" i="7"/>
  <c r="BK25" i="7"/>
  <c r="BH25" i="7"/>
  <c r="BJ25" i="7"/>
  <c r="BG25" i="7"/>
  <c r="BI24" i="7"/>
  <c r="BH24" i="7"/>
  <c r="BJ24" i="7"/>
  <c r="BK24" i="7"/>
  <c r="BG24" i="7"/>
  <c r="BI23" i="7"/>
  <c r="BH23" i="7"/>
  <c r="BJ23" i="7"/>
  <c r="BG23" i="7"/>
  <c r="BI21" i="7"/>
  <c r="BH21" i="7"/>
  <c r="BJ21" i="7"/>
  <c r="BG21" i="7"/>
  <c r="BI20" i="7"/>
  <c r="BK20" i="7"/>
  <c r="BH20" i="7"/>
  <c r="BJ20" i="7"/>
  <c r="BG20" i="7"/>
  <c r="BI19" i="7"/>
  <c r="BH19" i="7"/>
  <c r="BJ19" i="7"/>
  <c r="BG19" i="7"/>
  <c r="BI18" i="7"/>
  <c r="BH18" i="7"/>
  <c r="BJ18" i="7"/>
  <c r="BK18" i="7"/>
  <c r="BG18" i="7"/>
  <c r="BI17" i="7"/>
  <c r="BH17" i="7"/>
  <c r="BJ17" i="7"/>
  <c r="BK17" i="7"/>
  <c r="BG17" i="7"/>
  <c r="BI16" i="7"/>
  <c r="BH16" i="7"/>
  <c r="BJ16" i="7"/>
  <c r="BK16" i="7"/>
  <c r="BG16" i="7"/>
  <c r="BI15" i="7"/>
  <c r="BH15" i="7"/>
  <c r="BJ15" i="7"/>
  <c r="BK15" i="7"/>
  <c r="BG15" i="7"/>
  <c r="BI14" i="7"/>
  <c r="BH14" i="7"/>
  <c r="BJ14" i="7"/>
  <c r="BK14" i="7"/>
  <c r="BG14" i="7"/>
  <c r="BI13" i="7"/>
  <c r="BH13" i="7"/>
  <c r="BJ13" i="7"/>
  <c r="BK13" i="7"/>
  <c r="BG13" i="7"/>
  <c r="BI12" i="7"/>
  <c r="BH12" i="7"/>
  <c r="BJ12" i="7"/>
  <c r="BK12" i="7"/>
  <c r="BG12" i="7"/>
  <c r="BI11" i="7"/>
  <c r="BH11" i="7"/>
  <c r="BJ11" i="7"/>
  <c r="BG11" i="7"/>
  <c r="BI10" i="7"/>
  <c r="BH10" i="7"/>
  <c r="BJ10" i="7"/>
  <c r="BG10" i="7"/>
  <c r="BI9" i="7"/>
  <c r="BH9" i="7"/>
  <c r="BJ9" i="7"/>
  <c r="BG9" i="7"/>
  <c r="BK43" i="7"/>
  <c r="D9" i="15" s="1"/>
  <c r="BD39" i="7"/>
  <c r="BC39" i="7"/>
  <c r="BE39" i="7"/>
  <c r="BF39" i="7"/>
  <c r="BB39" i="7"/>
  <c r="BD37" i="7"/>
  <c r="BF37" i="7"/>
  <c r="BC37" i="7"/>
  <c r="BE37" i="7"/>
  <c r="BB37" i="7"/>
  <c r="BD35" i="7"/>
  <c r="BC35" i="7"/>
  <c r="BE35" i="7"/>
  <c r="BF35" i="7"/>
  <c r="BB35" i="7"/>
  <c r="BD34" i="7"/>
  <c r="BC34" i="7"/>
  <c r="BE34" i="7"/>
  <c r="BF34" i="7"/>
  <c r="BB34" i="7"/>
  <c r="BD33" i="7"/>
  <c r="BC33" i="7"/>
  <c r="BE33" i="7"/>
  <c r="BF33" i="7"/>
  <c r="BB33" i="7"/>
  <c r="BD32" i="7"/>
  <c r="BC32" i="7"/>
  <c r="BE32" i="7"/>
  <c r="BB32" i="7"/>
  <c r="BD31" i="7"/>
  <c r="BC31" i="7"/>
  <c r="BE31" i="7"/>
  <c r="BF31" i="7"/>
  <c r="BB31" i="7"/>
  <c r="BD29" i="7"/>
  <c r="BC29" i="7"/>
  <c r="BE29" i="7"/>
  <c r="BB29" i="7"/>
  <c r="BD28" i="7"/>
  <c r="BC28" i="7"/>
  <c r="BE28" i="7"/>
  <c r="BB28" i="7"/>
  <c r="BD27" i="7"/>
  <c r="BC27" i="7"/>
  <c r="BE27" i="7"/>
  <c r="BB27" i="7"/>
  <c r="BD26" i="7"/>
  <c r="BC26" i="7"/>
  <c r="BE26" i="7"/>
  <c r="BF26" i="7"/>
  <c r="BB26" i="7"/>
  <c r="BD25" i="7"/>
  <c r="BC25" i="7"/>
  <c r="BE25" i="7"/>
  <c r="BF25" i="7"/>
  <c r="BB25" i="7"/>
  <c r="BD24" i="7"/>
  <c r="BC24" i="7"/>
  <c r="BE24" i="7"/>
  <c r="BF24" i="7"/>
  <c r="BB24" i="7"/>
  <c r="BD23" i="7"/>
  <c r="BC23" i="7"/>
  <c r="BE23" i="7"/>
  <c r="BB23" i="7"/>
  <c r="BD21" i="7"/>
  <c r="BC21" i="7"/>
  <c r="BE21" i="7"/>
  <c r="BB21" i="7"/>
  <c r="BD20" i="7"/>
  <c r="BC20" i="7"/>
  <c r="BE20" i="7"/>
  <c r="BB20" i="7"/>
  <c r="BD19" i="7"/>
  <c r="BF19" i="7"/>
  <c r="BC19" i="7"/>
  <c r="BE19" i="7"/>
  <c r="BB19" i="7"/>
  <c r="BD18" i="7"/>
  <c r="BC18" i="7"/>
  <c r="BE18" i="7"/>
  <c r="BF18" i="7"/>
  <c r="BB18" i="7"/>
  <c r="BD17" i="7"/>
  <c r="BC17" i="7"/>
  <c r="BE17" i="7"/>
  <c r="BB17" i="7"/>
  <c r="BD16" i="7"/>
  <c r="BC16" i="7"/>
  <c r="BE16" i="7"/>
  <c r="BB16" i="7"/>
  <c r="BD15" i="7"/>
  <c r="BC15" i="7"/>
  <c r="BE15" i="7"/>
  <c r="BB15" i="7"/>
  <c r="BD14" i="7"/>
  <c r="BC14" i="7"/>
  <c r="BE14" i="7"/>
  <c r="BB14" i="7"/>
  <c r="BD13" i="7"/>
  <c r="BC13" i="7"/>
  <c r="BE13" i="7"/>
  <c r="BF13" i="7"/>
  <c r="BB13" i="7"/>
  <c r="BD12" i="7"/>
  <c r="BF12" i="7" s="1"/>
  <c r="BC12" i="7"/>
  <c r="BE12" i="7"/>
  <c r="BB12" i="7"/>
  <c r="BD11" i="7"/>
  <c r="BC11" i="7"/>
  <c r="BE11" i="7"/>
  <c r="BF11" i="7"/>
  <c r="BB11" i="7"/>
  <c r="BD10" i="7"/>
  <c r="BC10" i="7"/>
  <c r="BE10" i="7"/>
  <c r="BB10" i="7"/>
  <c r="BD9" i="7"/>
  <c r="BC9" i="7"/>
  <c r="BE9" i="7"/>
  <c r="BB9" i="7"/>
  <c r="AY39" i="7"/>
  <c r="AX39" i="7"/>
  <c r="AZ39" i="7"/>
  <c r="AW39" i="7"/>
  <c r="AY37" i="7"/>
  <c r="AX37" i="7"/>
  <c r="AZ37" i="7"/>
  <c r="AW37" i="7"/>
  <c r="AY35" i="7"/>
  <c r="AX35" i="7"/>
  <c r="AZ35" i="7"/>
  <c r="BA35" i="7"/>
  <c r="AW35" i="7"/>
  <c r="AY34" i="7"/>
  <c r="AX34" i="7"/>
  <c r="AZ34" i="7"/>
  <c r="AW34" i="7"/>
  <c r="AY33" i="7"/>
  <c r="BA33" i="7"/>
  <c r="AX33" i="7"/>
  <c r="AZ33" i="7"/>
  <c r="AW33" i="7"/>
  <c r="AY32" i="7"/>
  <c r="AX32" i="7"/>
  <c r="AZ32" i="7"/>
  <c r="AW32" i="7"/>
  <c r="AY31" i="7"/>
  <c r="AX31" i="7"/>
  <c r="AZ31" i="7"/>
  <c r="AW31" i="7"/>
  <c r="AY29" i="7"/>
  <c r="AX29" i="7"/>
  <c r="AZ29" i="7"/>
  <c r="AW29" i="7"/>
  <c r="AY28" i="7"/>
  <c r="BA28" i="7"/>
  <c r="AX28" i="7"/>
  <c r="AZ28" i="7"/>
  <c r="AW28" i="7"/>
  <c r="AY27" i="7"/>
  <c r="AX27" i="7"/>
  <c r="AZ27" i="7"/>
  <c r="BA27" i="7"/>
  <c r="AW27" i="7"/>
  <c r="AY26" i="7"/>
  <c r="AX26" i="7"/>
  <c r="AZ26" i="7"/>
  <c r="BA26" i="7"/>
  <c r="AW26" i="7"/>
  <c r="AY25" i="7"/>
  <c r="AX25" i="7"/>
  <c r="AZ25" i="7"/>
  <c r="BA25" i="7"/>
  <c r="AW25" i="7"/>
  <c r="AY24" i="7"/>
  <c r="AX24" i="7"/>
  <c r="AZ24" i="7"/>
  <c r="AW24" i="7"/>
  <c r="AY23" i="7"/>
  <c r="BA23" i="7"/>
  <c r="AX23" i="7"/>
  <c r="AZ23" i="7"/>
  <c r="AW23" i="7"/>
  <c r="AY21" i="7"/>
  <c r="AX21" i="7"/>
  <c r="AZ21" i="7"/>
  <c r="BA21" i="7"/>
  <c r="AW21" i="7"/>
  <c r="AY20" i="7"/>
  <c r="AX20" i="7"/>
  <c r="AZ20" i="7"/>
  <c r="BA20" i="7"/>
  <c r="AW20" i="7"/>
  <c r="AY19" i="7"/>
  <c r="AX19" i="7"/>
  <c r="AZ19" i="7"/>
  <c r="AW19" i="7"/>
  <c r="AY18" i="7"/>
  <c r="BA18" i="7"/>
  <c r="AX18" i="7"/>
  <c r="AZ18" i="7"/>
  <c r="AW18" i="7"/>
  <c r="AY17" i="7"/>
  <c r="AX17" i="7"/>
  <c r="AZ17" i="7"/>
  <c r="BA17" i="7"/>
  <c r="AW17" i="7"/>
  <c r="AY16" i="7"/>
  <c r="BA16" i="7"/>
  <c r="AX16" i="7"/>
  <c r="AZ16" i="7"/>
  <c r="AW16" i="7"/>
  <c r="AY15" i="7"/>
  <c r="AX15" i="7"/>
  <c r="AZ15" i="7"/>
  <c r="AW15" i="7"/>
  <c r="AY14" i="7"/>
  <c r="AX14" i="7"/>
  <c r="AZ14" i="7"/>
  <c r="BA14" i="7"/>
  <c r="AW14" i="7"/>
  <c r="AY13" i="7"/>
  <c r="BA13" i="7"/>
  <c r="AX13" i="7"/>
  <c r="AZ13" i="7"/>
  <c r="AW13" i="7"/>
  <c r="AY12" i="7"/>
  <c r="BA12" i="7" s="1"/>
  <c r="AX12" i="7"/>
  <c r="AZ12" i="7"/>
  <c r="AW12" i="7"/>
  <c r="AY11" i="7"/>
  <c r="AX11" i="7"/>
  <c r="AZ11" i="7"/>
  <c r="AW11" i="7"/>
  <c r="AY10" i="7"/>
  <c r="BA10" i="7"/>
  <c r="AX10" i="7"/>
  <c r="AZ10" i="7"/>
  <c r="AW10" i="7"/>
  <c r="AY9" i="7"/>
  <c r="AX9" i="7"/>
  <c r="AZ9" i="7"/>
  <c r="AW9" i="7"/>
  <c r="AT39" i="7"/>
  <c r="AS39" i="7"/>
  <c r="AU39" i="7"/>
  <c r="AV39" i="7"/>
  <c r="AR39" i="7"/>
  <c r="AT37" i="7"/>
  <c r="AS37" i="7"/>
  <c r="AU37" i="7"/>
  <c r="AR37" i="7"/>
  <c r="AT35" i="7"/>
  <c r="AV35" i="7"/>
  <c r="AS35" i="7"/>
  <c r="AU35" i="7"/>
  <c r="AR35" i="7"/>
  <c r="AT34" i="7"/>
  <c r="AS34" i="7"/>
  <c r="AU34" i="7"/>
  <c r="AR34" i="7"/>
  <c r="AT33" i="7"/>
  <c r="AS33" i="7"/>
  <c r="AU33" i="7"/>
  <c r="AV33" i="7"/>
  <c r="AR33" i="7"/>
  <c r="AT32" i="7"/>
  <c r="AS32" i="7"/>
  <c r="AU32" i="7"/>
  <c r="AR32" i="7"/>
  <c r="AT31" i="7"/>
  <c r="AS31" i="7"/>
  <c r="AU31" i="7"/>
  <c r="AV31" i="7"/>
  <c r="AR31" i="7"/>
  <c r="AT29" i="7"/>
  <c r="AS29" i="7"/>
  <c r="AU29" i="7"/>
  <c r="AV29" i="7"/>
  <c r="AR29" i="7"/>
  <c r="AT28" i="7"/>
  <c r="AV28" i="7"/>
  <c r="AS28" i="7"/>
  <c r="AU28" i="7"/>
  <c r="AR28" i="7"/>
  <c r="AT27" i="7"/>
  <c r="AS27" i="7"/>
  <c r="AU27" i="7"/>
  <c r="AV27" i="7"/>
  <c r="AR27" i="7"/>
  <c r="AT26" i="7"/>
  <c r="AS26" i="7"/>
  <c r="AU26" i="7"/>
  <c r="AV26" i="7"/>
  <c r="AR26" i="7"/>
  <c r="AT25" i="7"/>
  <c r="AV25" i="7"/>
  <c r="AS25" i="7"/>
  <c r="AU25" i="7"/>
  <c r="AR25" i="7"/>
  <c r="AT24" i="7"/>
  <c r="AS24" i="7"/>
  <c r="AU24" i="7"/>
  <c r="AV24" i="7"/>
  <c r="AR24" i="7"/>
  <c r="AT23" i="7"/>
  <c r="AV23" i="7"/>
  <c r="AS23" i="7"/>
  <c r="AU23" i="7"/>
  <c r="AR23" i="7"/>
  <c r="AT21" i="7"/>
  <c r="AS21" i="7"/>
  <c r="AU21" i="7"/>
  <c r="AV21" i="7"/>
  <c r="AR21" i="7"/>
  <c r="AT20" i="7"/>
  <c r="AS20" i="7"/>
  <c r="AU20" i="7"/>
  <c r="AR20" i="7"/>
  <c r="AT19" i="7"/>
  <c r="AV19" i="7"/>
  <c r="AS19" i="7"/>
  <c r="AU19" i="7"/>
  <c r="AR19" i="7"/>
  <c r="AT18" i="7"/>
  <c r="AS18" i="7"/>
  <c r="AU18" i="7"/>
  <c r="AV18" i="7"/>
  <c r="AR18" i="7"/>
  <c r="AT17" i="7"/>
  <c r="AV17" i="7"/>
  <c r="AS17" i="7"/>
  <c r="AU17" i="7"/>
  <c r="AR17" i="7"/>
  <c r="AT16" i="7"/>
  <c r="AS16" i="7"/>
  <c r="AU16" i="7"/>
  <c r="AV16" i="7"/>
  <c r="AR16" i="7"/>
  <c r="AT15" i="7"/>
  <c r="AS15" i="7"/>
  <c r="AU15" i="7"/>
  <c r="AR15" i="7"/>
  <c r="AT14" i="7"/>
  <c r="AV14" i="7"/>
  <c r="AS14" i="7"/>
  <c r="AU14" i="7"/>
  <c r="AR14" i="7"/>
  <c r="AT13" i="7"/>
  <c r="AS13" i="7"/>
  <c r="AU13" i="7"/>
  <c r="AV13" i="7"/>
  <c r="AR13" i="7"/>
  <c r="AT12" i="7"/>
  <c r="AS12" i="7"/>
  <c r="AU12" i="7"/>
  <c r="AR12" i="7"/>
  <c r="AT11" i="7"/>
  <c r="AS11" i="7"/>
  <c r="AU11" i="7"/>
  <c r="AR11" i="7"/>
  <c r="AT10" i="7"/>
  <c r="AS10" i="7"/>
  <c r="AU10" i="7"/>
  <c r="AV10" i="7"/>
  <c r="AR10" i="7"/>
  <c r="AT9" i="7"/>
  <c r="AS9" i="7"/>
  <c r="AU9" i="7"/>
  <c r="AR9" i="7"/>
  <c r="AO39" i="7"/>
  <c r="AN39" i="7"/>
  <c r="AP39" i="7"/>
  <c r="AQ39" i="7"/>
  <c r="AM39" i="7"/>
  <c r="AO37" i="7"/>
  <c r="AN37" i="7"/>
  <c r="AP37" i="7"/>
  <c r="AM37" i="7"/>
  <c r="AO35" i="7"/>
  <c r="AQ35" i="7"/>
  <c r="AN35" i="7"/>
  <c r="AP35" i="7"/>
  <c r="AM35" i="7"/>
  <c r="AO34" i="7"/>
  <c r="AN34" i="7"/>
  <c r="AP34" i="7"/>
  <c r="AQ34" i="7"/>
  <c r="AM34" i="7"/>
  <c r="AO33" i="7"/>
  <c r="AN33" i="7"/>
  <c r="AP33" i="7"/>
  <c r="AM33" i="7"/>
  <c r="AO32" i="7"/>
  <c r="AQ32" i="7"/>
  <c r="AN32" i="7"/>
  <c r="AP32" i="7"/>
  <c r="AM32" i="7"/>
  <c r="AO31" i="7"/>
  <c r="AN31" i="7"/>
  <c r="AP31" i="7"/>
  <c r="AQ31" i="7"/>
  <c r="AM31" i="7"/>
  <c r="AO29" i="7"/>
  <c r="AQ29" i="7"/>
  <c r="AN29" i="7"/>
  <c r="AP29" i="7"/>
  <c r="AM29" i="7"/>
  <c r="AO28" i="7"/>
  <c r="AN28" i="7"/>
  <c r="AP28" i="7"/>
  <c r="AQ28" i="7"/>
  <c r="AM28" i="7"/>
  <c r="AO27" i="7"/>
  <c r="AQ27" i="7"/>
  <c r="AN27" i="7"/>
  <c r="AP27" i="7"/>
  <c r="AM27" i="7"/>
  <c r="AO26" i="7"/>
  <c r="AN26" i="7"/>
  <c r="AP26" i="7"/>
  <c r="AQ26" i="7"/>
  <c r="AM26" i="7"/>
  <c r="AO25" i="7"/>
  <c r="AQ25" i="7"/>
  <c r="AN25" i="7"/>
  <c r="AP25" i="7"/>
  <c r="AM25" i="7"/>
  <c r="AO24" i="7"/>
  <c r="AN24" i="7"/>
  <c r="AP24" i="7"/>
  <c r="AQ24" i="7"/>
  <c r="AM24" i="7"/>
  <c r="AO23" i="7"/>
  <c r="AN23" i="7"/>
  <c r="AP23" i="7"/>
  <c r="AQ23" i="7"/>
  <c r="AM23" i="7"/>
  <c r="AO21" i="7"/>
  <c r="AQ21" i="7"/>
  <c r="AN21" i="7"/>
  <c r="AP21" i="7"/>
  <c r="AM21" i="7"/>
  <c r="AO20" i="7"/>
  <c r="AN20" i="7"/>
  <c r="AP20" i="7"/>
  <c r="AQ20" i="7"/>
  <c r="AM20" i="7"/>
  <c r="AO19" i="7"/>
  <c r="AQ19" i="7"/>
  <c r="AN19" i="7"/>
  <c r="AP19" i="7"/>
  <c r="AM19" i="7"/>
  <c r="AO18" i="7"/>
  <c r="AN18" i="7"/>
  <c r="AP18" i="7"/>
  <c r="AQ18" i="7"/>
  <c r="AM18" i="7"/>
  <c r="AO17" i="7"/>
  <c r="AQ17" i="7"/>
  <c r="AN17" i="7"/>
  <c r="AP17" i="7"/>
  <c r="AM17" i="7"/>
  <c r="AO16" i="7"/>
  <c r="AN16" i="7"/>
  <c r="AP16" i="7"/>
  <c r="AQ16" i="7"/>
  <c r="AM16" i="7"/>
  <c r="AO15" i="7"/>
  <c r="AN15" i="7"/>
  <c r="AP15" i="7"/>
  <c r="AM15" i="7"/>
  <c r="AO14" i="7"/>
  <c r="AN14" i="7"/>
  <c r="AP14" i="7"/>
  <c r="AM14" i="7"/>
  <c r="AO13" i="7"/>
  <c r="AN13" i="7"/>
  <c r="AP13" i="7"/>
  <c r="AQ13" i="7"/>
  <c r="AM13" i="7"/>
  <c r="AO12" i="7"/>
  <c r="AQ12" i="7" s="1"/>
  <c r="AN12" i="7"/>
  <c r="AP12" i="7"/>
  <c r="AM12" i="7"/>
  <c r="AO11" i="7"/>
  <c r="AQ11" i="7"/>
  <c r="AN11" i="7"/>
  <c r="AP11" i="7"/>
  <c r="AM11" i="7"/>
  <c r="AO10" i="7"/>
  <c r="AN10" i="7"/>
  <c r="AP10" i="7"/>
  <c r="AM10" i="7"/>
  <c r="AO9" i="7"/>
  <c r="AN9" i="7"/>
  <c r="AP9" i="7"/>
  <c r="AM9" i="7"/>
  <c r="AJ39" i="7"/>
  <c r="AI39" i="7"/>
  <c r="AK39" i="7"/>
  <c r="AH39" i="7"/>
  <c r="AE39" i="7"/>
  <c r="AD39" i="7"/>
  <c r="AF39" i="7"/>
  <c r="AG39" i="7"/>
  <c r="AC39" i="7"/>
  <c r="AJ37" i="7"/>
  <c r="AI37" i="7"/>
  <c r="AK37" i="7"/>
  <c r="AH37" i="7"/>
  <c r="AE37" i="7"/>
  <c r="AD37" i="7"/>
  <c r="AF37" i="7"/>
  <c r="AG37" i="7"/>
  <c r="AC37" i="7"/>
  <c r="AJ35" i="7"/>
  <c r="AI35" i="7"/>
  <c r="AK35" i="7"/>
  <c r="AH35" i="7"/>
  <c r="AE35" i="7"/>
  <c r="AD35" i="7"/>
  <c r="AF35" i="7"/>
  <c r="AC35" i="7"/>
  <c r="AJ34" i="7"/>
  <c r="AL34" i="7"/>
  <c r="AI34" i="7"/>
  <c r="AK34" i="7"/>
  <c r="AH34" i="7"/>
  <c r="AE34" i="7"/>
  <c r="AG34" i="7"/>
  <c r="AD34" i="7"/>
  <c r="AF34" i="7"/>
  <c r="AC34" i="7"/>
  <c r="AJ33" i="7"/>
  <c r="AI33" i="7"/>
  <c r="AK33" i="7"/>
  <c r="AL33" i="7"/>
  <c r="AH33" i="7"/>
  <c r="AE33" i="7"/>
  <c r="AD33" i="7"/>
  <c r="AF33" i="7"/>
  <c r="AC33" i="7"/>
  <c r="AJ32" i="7"/>
  <c r="AI32" i="7"/>
  <c r="AK32" i="7"/>
  <c r="AH32" i="7"/>
  <c r="AE32" i="7"/>
  <c r="AD32" i="7"/>
  <c r="AF32" i="7"/>
  <c r="AG32" i="7"/>
  <c r="AC32" i="7"/>
  <c r="AJ31" i="7"/>
  <c r="AI31" i="7"/>
  <c r="AK31" i="7"/>
  <c r="AL31" i="7"/>
  <c r="AH31" i="7"/>
  <c r="AE31" i="7"/>
  <c r="AD31" i="7"/>
  <c r="AF31" i="7"/>
  <c r="AC31" i="7"/>
  <c r="AJ29" i="7"/>
  <c r="AI29" i="7"/>
  <c r="AK29" i="7"/>
  <c r="AH29" i="7"/>
  <c r="AE29" i="7"/>
  <c r="AD29" i="7"/>
  <c r="AF29" i="7"/>
  <c r="AC29" i="7"/>
  <c r="AJ28" i="7"/>
  <c r="AI28" i="7"/>
  <c r="AK28" i="7"/>
  <c r="AH28" i="7"/>
  <c r="AE28" i="7"/>
  <c r="AD28" i="7"/>
  <c r="AF28" i="7"/>
  <c r="AC28" i="7"/>
  <c r="AJ27" i="7"/>
  <c r="AI27" i="7"/>
  <c r="AK27" i="7"/>
  <c r="AH27" i="7"/>
  <c r="AE27" i="7"/>
  <c r="AD27" i="7"/>
  <c r="AF27" i="7"/>
  <c r="AC27" i="7"/>
  <c r="AJ26" i="7"/>
  <c r="AI26" i="7"/>
  <c r="AK26" i="7"/>
  <c r="AH26" i="7"/>
  <c r="AE26" i="7"/>
  <c r="AD26" i="7"/>
  <c r="AF26" i="7"/>
  <c r="AG26" i="7"/>
  <c r="AC26" i="7"/>
  <c r="AJ25" i="7"/>
  <c r="AI25" i="7"/>
  <c r="AK25" i="7"/>
  <c r="AL25" i="7"/>
  <c r="AH25" i="7"/>
  <c r="AE25" i="7"/>
  <c r="AD25" i="7"/>
  <c r="AF25" i="7"/>
  <c r="AG25" i="7"/>
  <c r="AC25" i="7"/>
  <c r="AJ24" i="7"/>
  <c r="AI24" i="7"/>
  <c r="AK24" i="7"/>
  <c r="AH24" i="7"/>
  <c r="AE24" i="7"/>
  <c r="AD24" i="7"/>
  <c r="AF24" i="7"/>
  <c r="AG24" i="7"/>
  <c r="AC24" i="7"/>
  <c r="AJ23" i="7"/>
  <c r="AI23" i="7"/>
  <c r="AK23" i="7"/>
  <c r="AH23" i="7"/>
  <c r="AE23" i="7"/>
  <c r="AD23" i="7"/>
  <c r="AF23" i="7"/>
  <c r="AG23" i="7"/>
  <c r="AC23" i="7"/>
  <c r="AJ21" i="7"/>
  <c r="AI21" i="7"/>
  <c r="AK21" i="7"/>
  <c r="AL21" i="7"/>
  <c r="AH21" i="7"/>
  <c r="AE21" i="7"/>
  <c r="AD21" i="7"/>
  <c r="AF21" i="7"/>
  <c r="AC21" i="7"/>
  <c r="AJ20" i="7"/>
  <c r="AI20" i="7"/>
  <c r="AK20" i="7"/>
  <c r="AL20" i="7"/>
  <c r="AH20" i="7"/>
  <c r="AE20" i="7"/>
  <c r="AD20" i="7"/>
  <c r="AF20" i="7"/>
  <c r="AG20" i="7"/>
  <c r="AC20" i="7"/>
  <c r="AJ19" i="7"/>
  <c r="AI19" i="7"/>
  <c r="AK19" i="7"/>
  <c r="AL19" i="7"/>
  <c r="AH19" i="7"/>
  <c r="AE19" i="7"/>
  <c r="AD19" i="7"/>
  <c r="AF19" i="7"/>
  <c r="AG19" i="7"/>
  <c r="AC19" i="7"/>
  <c r="AI18" i="7"/>
  <c r="AK18" i="7"/>
  <c r="AH18" i="7"/>
  <c r="AE18" i="7"/>
  <c r="AD18" i="7"/>
  <c r="AF18" i="7"/>
  <c r="AG18" i="7"/>
  <c r="AC18" i="7"/>
  <c r="AJ17" i="7"/>
  <c r="AI17" i="7"/>
  <c r="AK17" i="7"/>
  <c r="AL17" i="7"/>
  <c r="AH17" i="7"/>
  <c r="AE17" i="7"/>
  <c r="AG17" i="7"/>
  <c r="AD17" i="7"/>
  <c r="AF17" i="7"/>
  <c r="AC17" i="7"/>
  <c r="AJ16" i="7"/>
  <c r="AI16" i="7"/>
  <c r="AK16" i="7"/>
  <c r="AH16" i="7"/>
  <c r="AE16" i="7"/>
  <c r="AD16" i="7"/>
  <c r="AF16" i="7"/>
  <c r="AC16" i="7"/>
  <c r="AJ15" i="7"/>
  <c r="AI15" i="7"/>
  <c r="AK15" i="7"/>
  <c r="AL15" i="7"/>
  <c r="AH15" i="7"/>
  <c r="AE15" i="7"/>
  <c r="AD15" i="7"/>
  <c r="AF15" i="7"/>
  <c r="AC15" i="7"/>
  <c r="AJ14" i="7"/>
  <c r="AI14" i="7"/>
  <c r="AK14" i="7"/>
  <c r="AL14" i="7"/>
  <c r="AH14" i="7"/>
  <c r="AE14" i="7"/>
  <c r="AD14" i="7"/>
  <c r="AF14" i="7"/>
  <c r="AG14" i="7"/>
  <c r="AC14" i="7"/>
  <c r="AJ13" i="7"/>
  <c r="AL13" i="7"/>
  <c r="AI13" i="7"/>
  <c r="AK13" i="7"/>
  <c r="AH13" i="7"/>
  <c r="AE13" i="7"/>
  <c r="AD13" i="7"/>
  <c r="AF13" i="7"/>
  <c r="AG13" i="7"/>
  <c r="AC13" i="7"/>
  <c r="AJ12" i="7"/>
  <c r="AI12" i="7"/>
  <c r="AK12" i="7"/>
  <c r="AH12" i="7"/>
  <c r="AE12" i="7"/>
  <c r="AG12" i="7" s="1"/>
  <c r="AD12" i="7"/>
  <c r="AF12" i="7"/>
  <c r="AC12" i="7"/>
  <c r="AJ11" i="7"/>
  <c r="AI11" i="7"/>
  <c r="AK11" i="7"/>
  <c r="AH11" i="7"/>
  <c r="AE11" i="7"/>
  <c r="AD11" i="7"/>
  <c r="AF11" i="7"/>
  <c r="AG11" i="7"/>
  <c r="AC11" i="7"/>
  <c r="AJ10" i="7"/>
  <c r="AI10" i="7"/>
  <c r="AK10" i="7"/>
  <c r="AH10" i="7"/>
  <c r="AD10" i="7"/>
  <c r="AF10" i="7"/>
  <c r="AC10" i="7"/>
  <c r="AI9" i="7"/>
  <c r="AK9" i="7"/>
  <c r="AH9" i="7"/>
  <c r="AL51" i="7" s="1"/>
  <c r="J39" i="15" s="1"/>
  <c r="AE9" i="7"/>
  <c r="AD9" i="7"/>
  <c r="AF9" i="7"/>
  <c r="AC9" i="7"/>
  <c r="AG47" i="7" s="1"/>
  <c r="G38" i="15" s="1"/>
  <c r="Z39" i="7"/>
  <c r="Z37" i="7"/>
  <c r="Z35" i="7"/>
  <c r="Z34" i="7"/>
  <c r="Z33" i="7"/>
  <c r="Z32" i="7"/>
  <c r="Z31" i="7"/>
  <c r="Z29" i="7"/>
  <c r="Z28" i="7"/>
  <c r="Z27" i="7"/>
  <c r="Z26" i="7"/>
  <c r="Z25" i="7"/>
  <c r="Z24" i="7"/>
  <c r="Z23" i="7"/>
  <c r="Z21" i="7"/>
  <c r="Z20" i="7"/>
  <c r="Z19" i="7"/>
  <c r="Z18" i="7"/>
  <c r="Z17" i="7"/>
  <c r="Z16" i="7"/>
  <c r="Z15" i="7"/>
  <c r="Z14" i="7"/>
  <c r="Z13" i="7"/>
  <c r="Z12" i="7"/>
  <c r="Z11" i="7"/>
  <c r="Z10" i="7"/>
  <c r="Y39" i="7"/>
  <c r="X39" i="7"/>
  <c r="Y37" i="7"/>
  <c r="X37" i="7"/>
  <c r="Y35" i="7"/>
  <c r="X35" i="7"/>
  <c r="Y34" i="7"/>
  <c r="X34" i="7"/>
  <c r="Y33" i="7"/>
  <c r="X33" i="7"/>
  <c r="Y32" i="7"/>
  <c r="X32" i="7"/>
  <c r="Y31" i="7"/>
  <c r="X31" i="7"/>
  <c r="Y29" i="7"/>
  <c r="X29" i="7"/>
  <c r="Y28" i="7"/>
  <c r="X28" i="7"/>
  <c r="Y27" i="7"/>
  <c r="X27" i="7"/>
  <c r="Y26" i="7"/>
  <c r="X26" i="7"/>
  <c r="Y25" i="7"/>
  <c r="X25" i="7"/>
  <c r="Y24" i="7"/>
  <c r="X24" i="7"/>
  <c r="Y23" i="7"/>
  <c r="X23" i="7"/>
  <c r="Y21" i="7"/>
  <c r="X21" i="7"/>
  <c r="Y20" i="7"/>
  <c r="X20" i="7"/>
  <c r="Y19" i="7"/>
  <c r="X19" i="7"/>
  <c r="Y18" i="7"/>
  <c r="X18" i="7"/>
  <c r="Y17" i="7"/>
  <c r="X17" i="7"/>
  <c r="Y16" i="7"/>
  <c r="X16" i="7"/>
  <c r="Y15" i="7"/>
  <c r="X15" i="7"/>
  <c r="Y14" i="7"/>
  <c r="X14" i="7"/>
  <c r="Y13" i="7"/>
  <c r="X13" i="7"/>
  <c r="Y12" i="7"/>
  <c r="X12" i="7"/>
  <c r="Y11" i="7"/>
  <c r="X11" i="7"/>
  <c r="Y10" i="7"/>
  <c r="X10" i="7"/>
  <c r="Y9" i="7"/>
  <c r="AA9" i="7"/>
  <c r="X9" i="7"/>
  <c r="V39" i="7"/>
  <c r="V37" i="7"/>
  <c r="V35" i="7"/>
  <c r="V34" i="7"/>
  <c r="V33" i="7"/>
  <c r="V32" i="7"/>
  <c r="GI32" i="7"/>
  <c r="V31" i="7"/>
  <c r="GD31" i="7"/>
  <c r="V29" i="7"/>
  <c r="V28" i="7"/>
  <c r="V27" i="7"/>
  <c r="V26" i="7"/>
  <c r="V25" i="7"/>
  <c r="V24" i="7"/>
  <c r="V23" i="7"/>
  <c r="V21" i="7"/>
  <c r="V20" i="7"/>
  <c r="V19" i="7"/>
  <c r="V18" i="7"/>
  <c r="AJ18" i="7"/>
  <c r="V17" i="7"/>
  <c r="BS17" i="7"/>
  <c r="V16" i="7"/>
  <c r="BS16" i="7"/>
  <c r="V15" i="7"/>
  <c r="V14" i="7"/>
  <c r="GX14" i="7"/>
  <c r="V13" i="7"/>
  <c r="V12" i="7"/>
  <c r="V11" i="7"/>
  <c r="CM11" i="7"/>
  <c r="V10" i="7"/>
  <c r="AE10" i="7"/>
  <c r="V9" i="7"/>
  <c r="Z9" i="7"/>
  <c r="J3" i="10"/>
  <c r="N49" i="5"/>
  <c r="K37" i="10"/>
  <c r="N48" i="5"/>
  <c r="K36" i="10"/>
  <c r="Q1" i="10"/>
  <c r="GX9" i="7"/>
  <c r="GF21" i="7"/>
  <c r="CM9" i="7"/>
  <c r="CO9" i="7"/>
  <c r="FQ35" i="7"/>
  <c r="FQ37" i="7"/>
  <c r="FV25" i="7"/>
  <c r="FV27" i="7"/>
  <c r="GF24" i="7"/>
  <c r="FQ25" i="7"/>
  <c r="FQ27" i="7"/>
  <c r="FQ29" i="7"/>
  <c r="FQ34" i="7"/>
  <c r="FV35" i="7"/>
  <c r="FV37" i="7"/>
  <c r="GA20" i="7"/>
  <c r="GA27" i="7"/>
  <c r="GA29" i="7"/>
  <c r="GA34" i="7"/>
  <c r="EC27" i="7"/>
  <c r="FV29" i="7"/>
  <c r="FV34" i="7"/>
  <c r="GA35" i="7"/>
  <c r="GA37" i="7"/>
  <c r="GF26" i="7"/>
  <c r="CT37" i="7"/>
  <c r="EC37" i="7"/>
  <c r="GF27" i="7"/>
  <c r="GF28" i="7"/>
  <c r="GF29" i="7"/>
  <c r="GF35" i="7"/>
  <c r="GF37" i="7"/>
  <c r="GF39" i="7"/>
  <c r="EM24" i="7"/>
  <c r="EM28" i="7"/>
  <c r="GA25" i="7"/>
  <c r="GF25" i="7"/>
  <c r="HD11" i="7"/>
  <c r="EC23" i="7"/>
  <c r="FQ23" i="7"/>
  <c r="FV23" i="7"/>
  <c r="GA23" i="7"/>
  <c r="EC18" i="7"/>
  <c r="FQ18" i="7"/>
  <c r="FV18" i="7"/>
  <c r="GA18" i="7"/>
  <c r="GF17" i="7"/>
  <c r="FV16" i="7"/>
  <c r="GA16" i="7"/>
  <c r="GF32" i="7"/>
  <c r="GF34" i="7"/>
  <c r="EC14" i="7"/>
  <c r="FV14" i="7"/>
  <c r="GA14" i="7"/>
  <c r="GF14" i="7"/>
  <c r="GF13" i="7"/>
  <c r="FV12" i="7"/>
  <c r="GA12" i="7"/>
  <c r="FV11" i="7"/>
  <c r="GA11" i="7"/>
  <c r="GF11" i="7"/>
  <c r="BS10" i="7"/>
  <c r="BU10" i="7"/>
  <c r="AJ9" i="7"/>
  <c r="GF10" i="7"/>
  <c r="EM33" i="7"/>
  <c r="FQ32" i="7"/>
  <c r="FV32" i="7"/>
  <c r="GA32" i="7"/>
  <c r="GF33" i="7"/>
  <c r="EC32" i="7"/>
  <c r="GP10" i="7"/>
  <c r="GP11" i="7"/>
  <c r="GP12" i="7"/>
  <c r="GP13" i="7"/>
  <c r="GP14" i="7"/>
  <c r="GP15" i="7"/>
  <c r="GP16" i="7"/>
  <c r="GP17" i="7"/>
  <c r="GP18" i="7"/>
  <c r="GP19" i="7"/>
  <c r="GP20" i="7"/>
  <c r="GP21" i="7"/>
  <c r="GP23" i="7"/>
  <c r="GP24" i="7"/>
  <c r="GP25" i="7"/>
  <c r="GP26" i="7"/>
  <c r="GP27" i="7"/>
  <c r="GP28" i="7"/>
  <c r="GP29" i="7"/>
  <c r="GP32" i="7"/>
  <c r="GP33" i="7"/>
  <c r="GP34" i="7"/>
  <c r="GP35" i="7"/>
  <c r="GP37" i="7"/>
  <c r="GP39" i="7"/>
  <c r="GU10" i="7"/>
  <c r="GU11" i="7"/>
  <c r="GU12" i="7"/>
  <c r="GU13" i="7"/>
  <c r="GU14" i="7"/>
  <c r="GU15" i="7"/>
  <c r="GU16" i="7"/>
  <c r="GU17" i="7"/>
  <c r="GU18" i="7"/>
  <c r="GU19" i="7"/>
  <c r="GU20" i="7"/>
  <c r="GU21" i="7"/>
  <c r="GU23" i="7"/>
  <c r="GU24" i="7"/>
  <c r="GU25" i="7"/>
  <c r="GU26" i="7"/>
  <c r="GU27" i="7"/>
  <c r="GU28" i="7"/>
  <c r="GU29" i="7"/>
  <c r="GU32" i="7"/>
  <c r="GU33" i="7"/>
  <c r="GU34" i="7"/>
  <c r="GU35" i="7"/>
  <c r="GU37" i="7"/>
  <c r="GU39" i="7"/>
  <c r="GK10" i="7"/>
  <c r="GK11" i="7"/>
  <c r="GK12" i="7"/>
  <c r="GK13" i="7"/>
  <c r="GK14" i="7"/>
  <c r="GK15" i="7"/>
  <c r="GK16" i="7"/>
  <c r="GK17" i="7"/>
  <c r="GK18" i="7"/>
  <c r="GK19" i="7"/>
  <c r="GK20" i="7"/>
  <c r="GK21" i="7"/>
  <c r="GK23" i="7"/>
  <c r="GK24" i="7"/>
  <c r="GK25" i="7"/>
  <c r="GK26" i="7"/>
  <c r="GK27" i="7"/>
  <c r="GK28" i="7"/>
  <c r="GK29" i="7"/>
  <c r="GK32" i="7"/>
  <c r="GK33" i="7"/>
  <c r="GK34" i="7"/>
  <c r="GK35" i="7"/>
  <c r="GK37" i="7"/>
  <c r="GK39" i="7"/>
  <c r="GF12" i="7"/>
  <c r="GF16" i="7"/>
  <c r="GF18" i="7"/>
  <c r="GF19" i="7"/>
  <c r="GF20" i="7"/>
  <c r="GF23" i="7"/>
  <c r="DR55" i="7"/>
  <c r="GA10" i="7"/>
  <c r="GA13" i="7"/>
  <c r="GA15" i="7"/>
  <c r="GA17" i="7"/>
  <c r="GA19" i="7"/>
  <c r="GA21" i="7"/>
  <c r="GA24" i="7"/>
  <c r="GA26" i="7"/>
  <c r="GA28" i="7"/>
  <c r="GA33" i="7"/>
  <c r="GA39" i="7"/>
  <c r="FV10" i="7"/>
  <c r="FV13" i="7"/>
  <c r="FV15" i="7"/>
  <c r="FV17" i="7"/>
  <c r="FV19" i="7"/>
  <c r="FV21" i="7"/>
  <c r="FV24" i="7"/>
  <c r="FV26" i="7"/>
  <c r="FV28" i="7"/>
  <c r="FV33" i="7"/>
  <c r="FV39" i="7"/>
  <c r="FQ10" i="7"/>
  <c r="FQ13" i="7"/>
  <c r="FQ15" i="7"/>
  <c r="FQ17" i="7"/>
  <c r="FQ19" i="7"/>
  <c r="FQ21" i="7"/>
  <c r="FQ24" i="7"/>
  <c r="FQ26" i="7"/>
  <c r="FQ28" i="7"/>
  <c r="FQ33" i="7"/>
  <c r="FQ39" i="7"/>
  <c r="FQ11" i="7"/>
  <c r="FQ12" i="7"/>
  <c r="FQ14" i="7"/>
  <c r="FQ16" i="7"/>
  <c r="FQ20" i="7"/>
  <c r="FL10" i="7"/>
  <c r="FL13" i="7"/>
  <c r="FL17" i="7"/>
  <c r="FL19" i="7"/>
  <c r="FL21" i="7"/>
  <c r="FL24" i="7"/>
  <c r="FL26" i="7"/>
  <c r="FL28" i="7"/>
  <c r="FL33" i="7"/>
  <c r="FL39" i="7"/>
  <c r="FL11" i="7"/>
  <c r="FL12" i="7"/>
  <c r="FL14" i="7"/>
  <c r="FL16" i="7"/>
  <c r="FL18" i="7"/>
  <c r="FL20" i="7"/>
  <c r="FL23" i="7"/>
  <c r="FL25" i="7"/>
  <c r="FL27" i="7"/>
  <c r="FL29" i="7"/>
  <c r="FL32" i="7"/>
  <c r="FL34" i="7"/>
  <c r="FL35" i="7"/>
  <c r="FL37" i="7"/>
  <c r="FB10" i="7"/>
  <c r="FA56" i="7"/>
  <c r="FA55" i="7"/>
  <c r="FG19" i="7"/>
  <c r="FG26" i="7"/>
  <c r="FG39" i="7"/>
  <c r="FG11" i="7"/>
  <c r="FG18" i="7"/>
  <c r="FG25" i="7"/>
  <c r="FG29" i="7"/>
  <c r="FG34" i="7"/>
  <c r="FB13" i="7"/>
  <c r="FB17" i="7"/>
  <c r="FB19" i="7"/>
  <c r="FB21" i="7"/>
  <c r="FB24" i="7"/>
  <c r="FB26" i="7"/>
  <c r="FB28" i="7"/>
  <c r="FB33" i="7"/>
  <c r="FB11" i="7"/>
  <c r="FB12" i="7"/>
  <c r="FB14" i="7"/>
  <c r="FB16" i="7"/>
  <c r="FB18" i="7"/>
  <c r="FB20" i="7"/>
  <c r="FB23" i="7"/>
  <c r="FB25" i="7"/>
  <c r="FB27" i="7"/>
  <c r="FB29" i="7"/>
  <c r="FB32" i="7"/>
  <c r="FB34" i="7"/>
  <c r="FB35" i="7"/>
  <c r="EW10" i="7"/>
  <c r="EW17" i="7"/>
  <c r="EW21" i="7"/>
  <c r="EW24" i="7"/>
  <c r="EW28" i="7"/>
  <c r="EW33" i="7"/>
  <c r="EW39" i="7"/>
  <c r="EW11" i="7"/>
  <c r="EW14" i="7"/>
  <c r="EW18" i="7"/>
  <c r="EW25" i="7"/>
  <c r="EW29" i="7"/>
  <c r="EW34" i="7"/>
  <c r="EW37" i="7"/>
  <c r="ER10" i="7"/>
  <c r="ER12" i="7"/>
  <c r="EM35" i="7"/>
  <c r="EM37" i="7"/>
  <c r="EM39" i="7"/>
  <c r="ER14" i="7"/>
  <c r="ER16" i="7"/>
  <c r="ER18" i="7"/>
  <c r="ER20" i="7"/>
  <c r="ER23" i="7"/>
  <c r="ER25" i="7"/>
  <c r="ER27" i="7"/>
  <c r="ER29" i="7"/>
  <c r="ER32" i="7"/>
  <c r="ER34" i="7"/>
  <c r="ER37" i="7"/>
  <c r="EM11" i="7"/>
  <c r="EM13" i="7"/>
  <c r="EM17" i="7"/>
  <c r="EM19" i="7"/>
  <c r="EM21" i="7"/>
  <c r="EM26" i="7"/>
  <c r="EC10" i="7"/>
  <c r="EC19" i="7"/>
  <c r="EC28" i="7"/>
  <c r="EC39" i="7"/>
  <c r="DX37" i="7"/>
  <c r="CY17" i="7"/>
  <c r="CY19" i="7"/>
  <c r="CY33" i="7"/>
  <c r="DR56" i="7"/>
  <c r="BK37" i="7"/>
  <c r="DS14" i="7"/>
  <c r="DS18" i="7"/>
  <c r="DS25" i="7"/>
  <c r="DS29" i="7"/>
  <c r="DS19" i="7"/>
  <c r="DS26" i="7"/>
  <c r="DS35" i="7"/>
  <c r="DI17" i="7"/>
  <c r="DI19" i="7"/>
  <c r="DI28" i="7"/>
  <c r="DI35" i="7"/>
  <c r="DI26" i="7"/>
  <c r="DI11" i="7"/>
  <c r="DI18" i="7"/>
  <c r="DI23" i="7"/>
  <c r="CY14" i="7"/>
  <c r="CY18" i="7"/>
  <c r="CY23" i="7"/>
  <c r="CY27" i="7"/>
  <c r="CY32" i="7"/>
  <c r="CE27" i="7"/>
  <c r="CO35" i="7"/>
  <c r="CO17" i="7"/>
  <c r="CO19" i="7"/>
  <c r="CO26" i="7"/>
  <c r="CO33" i="7"/>
  <c r="CO14" i="7"/>
  <c r="CO18" i="7"/>
  <c r="CO20" i="7"/>
  <c r="CO23" i="7"/>
  <c r="CO25" i="7"/>
  <c r="CO27" i="7"/>
  <c r="CO29" i="7"/>
  <c r="CO32" i="7"/>
  <c r="CO34" i="7"/>
  <c r="CE28" i="7"/>
  <c r="CE33" i="7"/>
  <c r="BU16" i="7"/>
  <c r="AA11" i="7"/>
  <c r="AB11" i="7"/>
  <c r="AA10" i="7"/>
  <c r="AA12" i="7"/>
  <c r="AB12" i="7"/>
  <c r="AA13" i="7"/>
  <c r="AB13" i="7"/>
  <c r="AA14" i="7"/>
  <c r="AB14" i="7"/>
  <c r="AA15" i="7"/>
  <c r="AB15" i="7"/>
  <c r="AA16" i="7"/>
  <c r="AA17" i="7"/>
  <c r="AB17" i="7"/>
  <c r="AA18" i="7"/>
  <c r="AB18" i="7"/>
  <c r="AA19" i="7"/>
  <c r="AB19" i="7"/>
  <c r="AA20" i="7"/>
  <c r="AB20" i="7"/>
  <c r="AA21" i="7"/>
  <c r="AB21" i="7"/>
  <c r="AA23" i="7"/>
  <c r="AB23" i="7"/>
  <c r="AA24" i="7"/>
  <c r="AB24" i="7"/>
  <c r="AA25" i="7"/>
  <c r="AA26" i="7"/>
  <c r="AB26" i="7"/>
  <c r="AA27" i="7"/>
  <c r="AB27" i="7"/>
  <c r="AA28" i="7"/>
  <c r="AB28" i="7"/>
  <c r="AA29" i="7"/>
  <c r="AB29" i="7"/>
  <c r="AA31" i="7"/>
  <c r="AB31" i="7"/>
  <c r="AA32" i="7"/>
  <c r="AB32" i="7"/>
  <c r="AA33" i="7"/>
  <c r="AB33" i="7"/>
  <c r="AA34" i="7"/>
  <c r="AA35" i="7"/>
  <c r="AB35" i="7"/>
  <c r="AA37" i="7"/>
  <c r="AB37" i="7"/>
  <c r="AA39" i="7"/>
  <c r="AB39" i="7"/>
  <c r="CT13" i="7"/>
  <c r="CT17" i="7"/>
  <c r="CT19" i="7"/>
  <c r="CT21" i="7"/>
  <c r="DD24" i="7"/>
  <c r="DD26" i="7"/>
  <c r="DD28" i="7"/>
  <c r="DD33" i="7"/>
  <c r="DD35" i="7"/>
  <c r="DN17" i="7"/>
  <c r="DN21" i="7"/>
  <c r="DN33" i="7"/>
  <c r="DN35" i="7"/>
  <c r="DS10" i="7"/>
  <c r="DX13" i="7"/>
  <c r="DX17" i="7"/>
  <c r="DX21" i="7"/>
  <c r="DN22" i="7"/>
  <c r="BU23" i="7"/>
  <c r="GU22" i="7"/>
  <c r="GP22" i="7"/>
  <c r="GK22" i="7"/>
  <c r="GF22" i="7"/>
  <c r="GA22" i="7"/>
  <c r="FV22" i="7"/>
  <c r="FB22" i="7"/>
  <c r="EW22" i="7"/>
  <c r="ER22" i="7"/>
  <c r="EM22" i="7"/>
  <c r="EH22" i="7"/>
  <c r="CY22" i="7"/>
  <c r="CT22" i="7"/>
  <c r="AL22" i="7"/>
  <c r="AG22" i="7"/>
  <c r="AB22" i="7"/>
  <c r="IA62" i="7"/>
  <c r="IA66" i="7"/>
  <c r="IA96" i="7"/>
  <c r="AQ33" i="7"/>
  <c r="BK10" i="7"/>
  <c r="BK21" i="7"/>
  <c r="BU13" i="7"/>
  <c r="BU20" i="7"/>
  <c r="BU28" i="7"/>
  <c r="BU37" i="7"/>
  <c r="CE23" i="7"/>
  <c r="DX22" i="7"/>
  <c r="DD22" i="7"/>
  <c r="AL10" i="7"/>
  <c r="BF16" i="7"/>
  <c r="BF20" i="7"/>
  <c r="BK23" i="7"/>
  <c r="BK27" i="7"/>
  <c r="BK34" i="7"/>
  <c r="BP18" i="7"/>
  <c r="BZ13" i="7"/>
  <c r="CE37" i="7"/>
  <c r="CO10" i="7"/>
  <c r="CT23" i="7"/>
  <c r="CT25" i="7"/>
  <c r="CT27" i="7"/>
  <c r="CT29" i="7"/>
  <c r="CT32" i="7"/>
  <c r="CT34" i="7"/>
  <c r="CY37" i="7"/>
  <c r="DD11" i="7"/>
  <c r="DD12" i="7"/>
  <c r="DD14" i="7"/>
  <c r="DD16" i="7"/>
  <c r="DD18" i="7"/>
  <c r="DD20" i="7"/>
  <c r="DN25" i="7"/>
  <c r="DN29" i="7"/>
  <c r="DS16" i="7"/>
  <c r="DS20" i="7"/>
  <c r="DS23" i="7"/>
  <c r="DS27" i="7"/>
  <c r="DS32" i="7"/>
  <c r="DX23" i="7"/>
  <c r="DX27" i="7"/>
  <c r="DX32" i="7"/>
  <c r="EW23" i="7"/>
  <c r="EW27" i="7"/>
  <c r="EW32" i="7"/>
  <c r="FB37" i="7"/>
  <c r="FG12" i="7"/>
  <c r="FG16" i="7"/>
  <c r="FG20" i="7"/>
  <c r="BP16" i="7"/>
  <c r="AQ37" i="7"/>
  <c r="AV20" i="7"/>
  <c r="BF17" i="7"/>
  <c r="BF21" i="7"/>
  <c r="BF29" i="7"/>
  <c r="BK26" i="7"/>
  <c r="BK35" i="7"/>
  <c r="BP14" i="7"/>
  <c r="BU15" i="7"/>
  <c r="BU18" i="7"/>
  <c r="BP20" i="7"/>
  <c r="BZ14" i="7"/>
  <c r="CE18" i="7"/>
  <c r="CE19" i="7"/>
  <c r="CE39" i="7"/>
  <c r="CO11" i="7"/>
  <c r="CO37" i="7"/>
  <c r="CT11" i="7"/>
  <c r="CT12" i="7"/>
  <c r="CT14" i="7"/>
  <c r="CT16" i="7"/>
  <c r="CT18" i="7"/>
  <c r="CT20" i="7"/>
  <c r="CT24" i="7"/>
  <c r="CT26" i="7"/>
  <c r="CT28" i="7"/>
  <c r="CT33" i="7"/>
  <c r="CT35" i="7"/>
  <c r="CY39" i="7"/>
  <c r="DD10" i="7"/>
  <c r="DD13" i="7"/>
  <c r="DD17" i="7"/>
  <c r="DD19" i="7"/>
  <c r="DD21" i="7"/>
  <c r="DD23" i="7"/>
  <c r="DD25" i="7"/>
  <c r="DD27" i="7"/>
  <c r="DD29" i="7"/>
  <c r="DD32" i="7"/>
  <c r="DD34" i="7"/>
  <c r="DI37" i="7"/>
  <c r="DN16" i="7"/>
  <c r="DN20" i="7"/>
  <c r="DN26" i="7"/>
  <c r="DN34" i="7"/>
  <c r="DS37" i="7"/>
  <c r="DX14" i="7"/>
  <c r="DX18" i="7"/>
  <c r="DX26" i="7"/>
  <c r="DX35" i="7"/>
  <c r="EW20" i="7"/>
  <c r="EW26" i="7"/>
  <c r="EW35" i="7"/>
  <c r="FB39" i="7"/>
  <c r="FG10" i="7"/>
  <c r="FG13" i="7"/>
  <c r="FG17" i="7"/>
  <c r="FG21" i="7"/>
  <c r="FG23" i="7"/>
  <c r="FG27" i="7"/>
  <c r="FG32" i="7"/>
  <c r="EV56" i="7"/>
  <c r="FF56" i="7"/>
  <c r="EV55" i="7"/>
  <c r="FF55" i="7"/>
  <c r="H85" i="14"/>
  <c r="H42" i="14"/>
  <c r="H76" i="14"/>
  <c r="H33" i="14"/>
  <c r="I85" i="14"/>
  <c r="I42" i="14"/>
  <c r="I76" i="14"/>
  <c r="I33" i="14"/>
  <c r="J85" i="14"/>
  <c r="J42" i="14"/>
  <c r="J76" i="14"/>
  <c r="J33" i="14"/>
  <c r="K85" i="14"/>
  <c r="K42" i="14"/>
  <c r="K76" i="14"/>
  <c r="K33" i="14"/>
  <c r="L85" i="14"/>
  <c r="L42" i="14"/>
  <c r="L76" i="14"/>
  <c r="L33" i="14"/>
  <c r="M85" i="14"/>
  <c r="M42" i="14"/>
  <c r="M76" i="14"/>
  <c r="M33" i="14"/>
  <c r="N85" i="14"/>
  <c r="N42" i="14"/>
  <c r="N76" i="14"/>
  <c r="N33" i="14"/>
  <c r="O85" i="14"/>
  <c r="O42" i="14"/>
  <c r="O76" i="14"/>
  <c r="O33" i="14"/>
  <c r="P85" i="14"/>
  <c r="P42" i="14"/>
  <c r="P76" i="14"/>
  <c r="P33" i="14"/>
  <c r="Q85" i="14"/>
  <c r="Q42" i="14"/>
  <c r="Q76" i="14"/>
  <c r="Q33" i="14"/>
  <c r="CE34" i="7"/>
  <c r="DN37" i="7"/>
  <c r="DS11" i="7"/>
  <c r="DS39" i="7"/>
  <c r="EC12" i="7"/>
  <c r="EC25" i="7"/>
  <c r="CT38" i="7"/>
  <c r="AB10" i="7"/>
  <c r="CE24" i="7"/>
  <c r="DX10" i="7"/>
  <c r="FG33" i="7"/>
  <c r="DI22" i="7"/>
  <c r="IA67" i="7"/>
  <c r="IA97" i="7"/>
  <c r="DS12" i="7"/>
  <c r="FG22" i="7"/>
  <c r="IA92" i="7"/>
  <c r="IA63" i="7"/>
  <c r="HD35" i="7"/>
  <c r="HD18" i="7"/>
  <c r="HD28" i="7"/>
  <c r="HD10" i="7"/>
  <c r="HD32" i="7"/>
  <c r="HD14" i="7"/>
  <c r="HD24" i="7"/>
  <c r="HD27" i="7"/>
  <c r="HD9" i="7"/>
  <c r="HD19" i="7"/>
  <c r="HD38" i="7"/>
  <c r="HD23" i="7"/>
  <c r="HD33" i="7"/>
  <c r="HD16" i="7"/>
  <c r="HD12" i="7"/>
  <c r="AG33" i="7"/>
  <c r="BA19" i="7"/>
  <c r="BA24" i="7"/>
  <c r="HD13" i="7"/>
  <c r="HD20" i="7"/>
  <c r="AL39" i="7"/>
  <c r="BF45" i="7"/>
  <c r="E8" i="15" s="1"/>
  <c r="BF27" i="7"/>
  <c r="HD17" i="7"/>
  <c r="HD25" i="7"/>
  <c r="AV32" i="7"/>
  <c r="AV34" i="7"/>
  <c r="AV37" i="7"/>
  <c r="BF23" i="7"/>
  <c r="HD21" i="7"/>
  <c r="HD29" i="7"/>
  <c r="HV29" i="7" s="1"/>
  <c r="AB16" i="7"/>
  <c r="AB25" i="7"/>
  <c r="AB34" i="7"/>
  <c r="HD26" i="7"/>
  <c r="HD34" i="7"/>
  <c r="AL27" i="7"/>
  <c r="AQ10" i="7"/>
  <c r="AQ14" i="7"/>
  <c r="BA29" i="7"/>
  <c r="BA32" i="7"/>
  <c r="BA34" i="7"/>
  <c r="HD22" i="7"/>
  <c r="HD37" i="7"/>
  <c r="BA37" i="7"/>
  <c r="HD39" i="7"/>
  <c r="AV12" i="7"/>
  <c r="BF14" i="7"/>
  <c r="CE17" i="7"/>
  <c r="CO24" i="7"/>
  <c r="CY21" i="7"/>
  <c r="DN18" i="7"/>
  <c r="BF32" i="7"/>
  <c r="CE20" i="7"/>
  <c r="CE35" i="7"/>
  <c r="CJ14" i="7"/>
  <c r="CJ23" i="7"/>
  <c r="CJ32" i="7"/>
  <c r="DI34" i="7"/>
  <c r="ER35" i="7"/>
  <c r="BA11" i="7"/>
  <c r="BK11" i="7"/>
  <c r="BU29" i="7"/>
  <c r="DI13" i="7"/>
  <c r="BK19" i="7"/>
  <c r="CO13" i="7"/>
  <c r="BK28" i="7"/>
  <c r="BP13" i="7"/>
  <c r="BP23" i="7"/>
  <c r="BP32" i="7"/>
  <c r="CY16" i="7"/>
  <c r="EM29" i="7"/>
  <c r="EW16" i="7"/>
  <c r="EC16" i="7"/>
  <c r="EH21" i="7"/>
  <c r="ER15" i="7"/>
  <c r="CY38" i="7"/>
  <c r="DI39" i="7"/>
  <c r="EH16" i="7"/>
  <c r="EM20" i="7"/>
  <c r="ER33" i="7"/>
  <c r="IB63" i="7"/>
  <c r="IB92" i="7"/>
  <c r="DI29" i="7"/>
  <c r="EC24" i="7"/>
  <c r="EH25" i="7"/>
  <c r="DN24" i="7"/>
  <c r="DS13" i="7"/>
  <c r="EW13" i="7"/>
  <c r="FQ22" i="7"/>
  <c r="IA68" i="7"/>
  <c r="IA98" i="7"/>
  <c r="IB64" i="7"/>
  <c r="IB94" i="7"/>
  <c r="IB93" i="7"/>
  <c r="IA93" i="7"/>
  <c r="IA64" i="7"/>
  <c r="HG28" i="7"/>
  <c r="HS28" i="7"/>
  <c r="HI25" i="7"/>
  <c r="HP17" i="7"/>
  <c r="IB17" i="7"/>
  <c r="HJ33" i="7"/>
  <c r="HV33" i="7"/>
  <c r="HM18" i="7"/>
  <c r="HH16" i="7"/>
  <c r="HT16" i="7" s="1"/>
  <c r="HJ29" i="7"/>
  <c r="HK10" i="7"/>
  <c r="HW10" i="7" s="1"/>
  <c r="HR12" i="7"/>
  <c r="ID12" i="7"/>
  <c r="HM14" i="7"/>
  <c r="HY14" i="7"/>
  <c r="HO29" i="7"/>
  <c r="HR16" i="7"/>
  <c r="ID16" i="7"/>
  <c r="HO19" i="7"/>
  <c r="HL24" i="7"/>
  <c r="HX24" i="7" s="1"/>
  <c r="HQ19" i="7"/>
  <c r="HO13" i="7"/>
  <c r="IA13" i="7"/>
  <c r="HO31" i="7"/>
  <c r="HI29" i="7"/>
  <c r="HR24" i="7"/>
  <c r="ID24" i="7" s="1"/>
  <c r="HN20" i="7"/>
  <c r="HZ20" i="7" s="1"/>
  <c r="HM21" i="7"/>
  <c r="HY21" i="7"/>
  <c r="HO21" i="7"/>
  <c r="IA21" i="7"/>
  <c r="HL32" i="7"/>
  <c r="HX32" i="7" s="1"/>
  <c r="HR14" i="7"/>
  <c r="ID14" i="7" s="1"/>
  <c r="HP16" i="7"/>
  <c r="IB16" i="7"/>
  <c r="HG14" i="7"/>
  <c r="HS14" i="7"/>
  <c r="HN12" i="7"/>
  <c r="HZ12" i="7" s="1"/>
  <c r="HH29" i="7"/>
  <c r="HO27" i="7"/>
  <c r="IA27" i="7"/>
  <c r="HP23" i="7"/>
  <c r="IB23" i="7" s="1"/>
  <c r="HG37" i="7"/>
  <c r="HS37" i="7"/>
  <c r="HO15" i="7"/>
  <c r="HL21" i="7"/>
  <c r="HX21" i="7" s="1"/>
  <c r="HM37" i="7"/>
  <c r="HY37" i="7"/>
  <c r="HN11" i="7"/>
  <c r="HZ11" i="7"/>
  <c r="HR33" i="7"/>
  <c r="ID33" i="7" s="1"/>
  <c r="HM34" i="7"/>
  <c r="HY34" i="7" s="1"/>
  <c r="HJ13" i="7"/>
  <c r="HV13" i="7"/>
  <c r="HJ32" i="7"/>
  <c r="HV32" i="7"/>
  <c r="HO26" i="7"/>
  <c r="IA26" i="7" s="1"/>
  <c r="HH23" i="7"/>
  <c r="HT23" i="7" s="1"/>
  <c r="HG35" i="7"/>
  <c r="HS35" i="7"/>
  <c r="HR20" i="7"/>
  <c r="ID20" i="7"/>
  <c r="HN28" i="7"/>
  <c r="HZ28" i="7" s="1"/>
  <c r="HK24" i="7"/>
  <c r="HW24" i="7" s="1"/>
  <c r="HR39" i="7"/>
  <c r="ID39" i="7"/>
  <c r="HN23" i="7"/>
  <c r="HZ23" i="7"/>
  <c r="HM13" i="7"/>
  <c r="HY13" i="7" s="1"/>
  <c r="HQ12" i="7"/>
  <c r="IC12" i="7" s="1"/>
  <c r="HO17" i="7"/>
  <c r="IA17" i="7"/>
  <c r="HO11" i="7"/>
  <c r="IA11" i="7"/>
  <c r="HK15" i="7"/>
  <c r="HL34" i="7"/>
  <c r="HX34" i="7"/>
  <c r="HR38" i="7"/>
  <c r="HQ22" i="7"/>
  <c r="IC22" i="7"/>
  <c r="HR19" i="7"/>
  <c r="HI23" i="7"/>
  <c r="HU23" i="7" s="1"/>
  <c r="HK16" i="7"/>
  <c r="HI34" i="7"/>
  <c r="HU34" i="7"/>
  <c r="HN14" i="7"/>
  <c r="HZ14" i="7" s="1"/>
  <c r="HH12" i="7"/>
  <c r="HP14" i="7"/>
  <c r="IB14" i="7" s="1"/>
  <c r="HK23" i="7"/>
  <c r="HW23" i="7" s="1"/>
  <c r="HK21" i="7"/>
  <c r="HW21" i="7"/>
  <c r="HM32" i="7"/>
  <c r="HY32" i="7"/>
  <c r="HH25" i="7"/>
  <c r="HT25" i="7" s="1"/>
  <c r="HJ26" i="7"/>
  <c r="HO18" i="7"/>
  <c r="HR28" i="7"/>
  <c r="ID28" i="7"/>
  <c r="HL18" i="7"/>
  <c r="HO20" i="7"/>
  <c r="IA20" i="7" s="1"/>
  <c r="HP19" i="7"/>
  <c r="HQ31" i="7"/>
  <c r="HQ34" i="7"/>
  <c r="HQ25" i="7"/>
  <c r="IC25" i="7"/>
  <c r="HQ21" i="7"/>
  <c r="IC21" i="7" s="1"/>
  <c r="HO28" i="7"/>
  <c r="IA28" i="7" s="1"/>
  <c r="HH37" i="7"/>
  <c r="HT37" i="7"/>
  <c r="HN38" i="7"/>
  <c r="HM10" i="7"/>
  <c r="HY10" i="7"/>
  <c r="HL15" i="7"/>
  <c r="HI20" i="7"/>
  <c r="HU20" i="7" s="1"/>
  <c r="HL28" i="7"/>
  <c r="HX28" i="7"/>
  <c r="HL12" i="7"/>
  <c r="HX12" i="7"/>
  <c r="HJ16" i="7"/>
  <c r="HV16" i="7" s="1"/>
  <c r="HP37" i="7"/>
  <c r="IB37" i="7" s="1"/>
  <c r="HR32" i="7"/>
  <c r="ID32" i="7"/>
  <c r="HL17" i="7"/>
  <c r="HX17" i="7"/>
  <c r="HP31" i="7"/>
  <c r="IB31" i="7" s="1"/>
  <c r="HH34" i="7"/>
  <c r="HT34" i="7"/>
  <c r="HK27" i="7"/>
  <c r="HW27" i="7"/>
  <c r="HO22" i="7"/>
  <c r="IA22" i="7" s="1"/>
  <c r="HP13" i="7"/>
  <c r="IB13" i="7"/>
  <c r="HH26" i="7"/>
  <c r="HT26" i="7"/>
  <c r="HJ25" i="7"/>
  <c r="HR37" i="7"/>
  <c r="ID37" i="7"/>
  <c r="HK26" i="7"/>
  <c r="HW26" i="7"/>
  <c r="HH31" i="7"/>
  <c r="HT31" i="7" s="1"/>
  <c r="HL11" i="7"/>
  <c r="HX11" i="7"/>
  <c r="HM15" i="7"/>
  <c r="HG33" i="7"/>
  <c r="HS33" i="7"/>
  <c r="HQ23" i="7"/>
  <c r="IC23" i="7"/>
  <c r="HM11" i="7"/>
  <c r="HY11" i="7" s="1"/>
  <c r="HR25" i="7"/>
  <c r="ID25" i="7" s="1"/>
  <c r="HO23" i="7"/>
  <c r="IA23" i="7"/>
  <c r="HG19" i="7"/>
  <c r="HR21" i="7"/>
  <c r="ID21" i="7" s="1"/>
  <c r="HM22" i="7"/>
  <c r="HY22" i="7" s="1"/>
  <c r="HK33" i="7"/>
  <c r="HW33" i="7"/>
  <c r="HQ11" i="7"/>
  <c r="IC11" i="7"/>
  <c r="HR18" i="7"/>
  <c r="HQ29" i="7"/>
  <c r="IC29" i="7" s="1"/>
  <c r="HQ33" i="7"/>
  <c r="IC33" i="7"/>
  <c r="HJ21" i="7"/>
  <c r="HV21" i="7"/>
  <c r="HG17" i="7"/>
  <c r="HS17" i="7" s="1"/>
  <c r="HP15" i="7"/>
  <c r="HI35" i="7"/>
  <c r="HU35" i="7"/>
  <c r="HG10" i="7"/>
  <c r="HS10" i="7" s="1"/>
  <c r="HL23" i="7"/>
  <c r="HX23" i="7"/>
  <c r="HM20" i="7"/>
  <c r="HL25" i="7"/>
  <c r="HX25" i="7" s="1"/>
  <c r="HI24" i="7"/>
  <c r="HU24" i="7"/>
  <c r="HK11" i="7"/>
  <c r="HW11" i="7"/>
  <c r="HK32" i="7"/>
  <c r="HW32" i="7" s="1"/>
  <c r="HJ23" i="7"/>
  <c r="HV23" i="7" s="1"/>
  <c r="HQ13" i="7"/>
  <c r="IC13" i="7"/>
  <c r="HI12" i="7"/>
  <c r="HU12" i="7"/>
  <c r="HR29" i="7"/>
  <c r="ID29" i="7" s="1"/>
  <c r="HQ39" i="7"/>
  <c r="IC39" i="7"/>
  <c r="HR35" i="7"/>
  <c r="ID35" i="7"/>
  <c r="HL26" i="7"/>
  <c r="HX26" i="7" s="1"/>
  <c r="HI37" i="7"/>
  <c r="HU37" i="7"/>
  <c r="HK28" i="7"/>
  <c r="HW28" i="7"/>
  <c r="HG20" i="7"/>
  <c r="HS20" i="7"/>
  <c r="HQ37" i="7"/>
  <c r="IC37" i="7" s="1"/>
  <c r="HI31" i="7"/>
  <c r="HM39" i="7"/>
  <c r="HY39" i="7" s="1"/>
  <c r="HK34" i="7"/>
  <c r="HW34" i="7"/>
  <c r="HG22" i="7"/>
  <c r="HS22" i="7"/>
  <c r="HI33" i="7"/>
  <c r="HU33" i="7" s="1"/>
  <c r="HK25" i="7"/>
  <c r="HJ24" i="7"/>
  <c r="HV24" i="7" s="1"/>
  <c r="HG26" i="7"/>
  <c r="HS26" i="7" s="1"/>
  <c r="HK37" i="7"/>
  <c r="HW37" i="7"/>
  <c r="HP24" i="7"/>
  <c r="IB24" i="7"/>
  <c r="HM38" i="7"/>
  <c r="HY38" i="7" s="1"/>
  <c r="HG32" i="7"/>
  <c r="HS32" i="7"/>
  <c r="HL22" i="7"/>
  <c r="HX22" i="7"/>
  <c r="HQ10" i="7"/>
  <c r="IC10" i="7" s="1"/>
  <c r="HI13" i="7"/>
  <c r="HU13" i="7"/>
  <c r="HP18" i="7"/>
  <c r="HH24" i="7"/>
  <c r="HT24" i="7"/>
  <c r="HO33" i="7"/>
  <c r="IA33" i="7" s="1"/>
  <c r="HM25" i="7"/>
  <c r="HK39" i="7"/>
  <c r="HW39" i="7" s="1"/>
  <c r="HK12" i="7"/>
  <c r="HH27" i="7"/>
  <c r="HT27" i="7"/>
  <c r="HJ11" i="7"/>
  <c r="HV11" i="7" s="1"/>
  <c r="HP26" i="7"/>
  <c r="IB26" i="7"/>
  <c r="HG25" i="7"/>
  <c r="HI16" i="7"/>
  <c r="HO10" i="7"/>
  <c r="IA10" i="7"/>
  <c r="HG12" i="7"/>
  <c r="HQ14" i="7"/>
  <c r="IC14" i="7"/>
  <c r="HQ32" i="7"/>
  <c r="IC32" i="7" s="1"/>
  <c r="HO32" i="7"/>
  <c r="IA32" i="7" s="1"/>
  <c r="HN18" i="7"/>
  <c r="HP11" i="7"/>
  <c r="IB11" i="7"/>
  <c r="HM35" i="7"/>
  <c r="HY35" i="7" s="1"/>
  <c r="HR23" i="7"/>
  <c r="ID23" i="7" s="1"/>
  <c r="HP39" i="7"/>
  <c r="HR22" i="7"/>
  <c r="ID22" i="7" s="1"/>
  <c r="HI26" i="7"/>
  <c r="HU26" i="7"/>
  <c r="HJ27" i="7"/>
  <c r="HV27" i="7"/>
  <c r="HH20" i="7"/>
  <c r="HH28" i="7"/>
  <c r="HT28" i="7"/>
  <c r="HN31" i="7"/>
  <c r="HL29" i="7"/>
  <c r="HX29" i="7"/>
  <c r="HR34" i="7"/>
  <c r="HK38" i="7"/>
  <c r="HR26" i="7"/>
  <c r="ID26" i="7"/>
  <c r="HN21" i="7"/>
  <c r="HZ21" i="7" s="1"/>
  <c r="HQ9" i="7"/>
  <c r="HG21" i="7"/>
  <c r="HS21" i="7" s="1"/>
  <c r="HK13" i="7"/>
  <c r="HW13" i="7" s="1"/>
  <c r="HI10" i="7"/>
  <c r="HU10" i="7"/>
  <c r="HQ17" i="7"/>
  <c r="IC17" i="7"/>
  <c r="HI27" i="7"/>
  <c r="HU27" i="7" s="1"/>
  <c r="HN27" i="7"/>
  <c r="HZ27" i="7" s="1"/>
  <c r="HH33" i="7"/>
  <c r="HT33" i="7"/>
  <c r="HP20" i="7"/>
  <c r="IB20" i="7"/>
  <c r="HH17" i="7"/>
  <c r="HT17" i="7" s="1"/>
  <c r="HM33" i="7"/>
  <c r="HY33" i="7" s="1"/>
  <c r="HP12" i="7"/>
  <c r="IB12" i="7"/>
  <c r="HJ20" i="7"/>
  <c r="HR13" i="7"/>
  <c r="ID13" i="7"/>
  <c r="HR11" i="7"/>
  <c r="ID11" i="7"/>
  <c r="HQ28" i="7"/>
  <c r="IC28" i="7"/>
  <c r="HJ12" i="7"/>
  <c r="HQ24" i="7"/>
  <c r="IC24" i="7"/>
  <c r="HG27" i="7"/>
  <c r="HS27" i="7" s="1"/>
  <c r="HG39" i="7"/>
  <c r="HS39" i="7" s="1"/>
  <c r="HH35" i="7"/>
  <c r="HT35" i="7"/>
  <c r="HH38" i="7"/>
  <c r="HJ37" i="7"/>
  <c r="HV37" i="7"/>
  <c r="HM27" i="7"/>
  <c r="HY27" i="7"/>
  <c r="HQ35" i="7"/>
  <c r="IC35" i="7"/>
  <c r="HJ34" i="7"/>
  <c r="HV34" i="7" s="1"/>
  <c r="HK18" i="7"/>
  <c r="HK22" i="7"/>
  <c r="HW22" i="7"/>
  <c r="HI18" i="7"/>
  <c r="HO14" i="7"/>
  <c r="IA14" i="7" s="1"/>
  <c r="HN25" i="7"/>
  <c r="HG34" i="7"/>
  <c r="HS34" i="7" s="1"/>
  <c r="HO35" i="7"/>
  <c r="IA35" i="7" s="1"/>
  <c r="HQ38" i="7"/>
  <c r="HM9" i="7"/>
  <c r="HL20" i="7"/>
  <c r="HX20" i="7"/>
  <c r="HL35" i="7"/>
  <c r="HX35" i="7" s="1"/>
  <c r="HG31" i="7"/>
  <c r="HM12" i="7"/>
  <c r="HL19" i="7"/>
  <c r="HO34" i="7"/>
  <c r="HH18" i="7"/>
  <c r="HO24" i="7"/>
  <c r="IA24" i="7"/>
  <c r="HL37" i="7"/>
  <c r="HX37" i="7"/>
  <c r="HJ10" i="7"/>
  <c r="HV10" i="7" s="1"/>
  <c r="HO16" i="7"/>
  <c r="IA16" i="7"/>
  <c r="HJ14" i="7"/>
  <c r="HV14" i="7"/>
  <c r="HP25" i="7"/>
  <c r="IB25" i="7"/>
  <c r="HJ28" i="7"/>
  <c r="HV28" i="7" s="1"/>
  <c r="HK17" i="7"/>
  <c r="HW17" i="7"/>
  <c r="HI21" i="7"/>
  <c r="HU21" i="7"/>
  <c r="HN24" i="7"/>
  <c r="HZ24" i="7"/>
  <c r="HP33" i="7"/>
  <c r="IB33" i="7" s="1"/>
  <c r="HP21" i="7"/>
  <c r="IB21" i="7"/>
  <c r="HO38" i="7"/>
  <c r="HL31" i="7"/>
  <c r="HM29" i="7"/>
  <c r="HK14" i="7"/>
  <c r="HW14" i="7"/>
  <c r="HJ31" i="7"/>
  <c r="HJ35" i="7"/>
  <c r="HV35" i="7"/>
  <c r="HK20" i="7"/>
  <c r="HN22" i="7"/>
  <c r="HZ22" i="7" s="1"/>
  <c r="HN19" i="7"/>
  <c r="HH39" i="7"/>
  <c r="HT39" i="7"/>
  <c r="HJ19" i="7"/>
  <c r="HQ26" i="7"/>
  <c r="IC26" i="7" s="1"/>
  <c r="HR31" i="7"/>
  <c r="HK29" i="7"/>
  <c r="HK35" i="7"/>
  <c r="HW35" i="7"/>
  <c r="HN13" i="7"/>
  <c r="HZ13" i="7" s="1"/>
  <c r="HN26" i="7"/>
  <c r="HZ26" i="7" s="1"/>
  <c r="HQ27" i="7"/>
  <c r="IC27" i="7"/>
  <c r="HI14" i="7"/>
  <c r="HU14" i="7"/>
  <c r="HR10" i="7"/>
  <c r="ID10" i="7" s="1"/>
  <c r="HL16" i="7"/>
  <c r="HN10" i="7"/>
  <c r="HZ10" i="7"/>
  <c r="HN35" i="7"/>
  <c r="HZ35" i="7" s="1"/>
  <c r="HL13" i="7"/>
  <c r="HX13" i="7"/>
  <c r="HO25" i="7"/>
  <c r="HP27" i="7"/>
  <c r="IB27" i="7" s="1"/>
  <c r="HN16" i="7"/>
  <c r="HJ22" i="7"/>
  <c r="HV22" i="7" s="1"/>
  <c r="HG18" i="7"/>
  <c r="HH32" i="7"/>
  <c r="HT32" i="7"/>
  <c r="HP10" i="7"/>
  <c r="IB10" i="7"/>
  <c r="HL27" i="7"/>
  <c r="HX27" i="7" s="1"/>
  <c r="HP22" i="7"/>
  <c r="IB22" i="7"/>
  <c r="HQ16" i="7"/>
  <c r="HI38" i="7"/>
  <c r="HN29" i="7"/>
  <c r="HR17" i="7"/>
  <c r="ID17" i="7"/>
  <c r="HL33" i="7"/>
  <c r="HX33" i="7"/>
  <c r="HH14" i="7"/>
  <c r="HT14" i="7" s="1"/>
  <c r="HI32" i="7"/>
  <c r="HU32" i="7" s="1"/>
  <c r="HN34" i="7"/>
  <c r="HJ39" i="7"/>
  <c r="HV39" i="7" s="1"/>
  <c r="HG23" i="7"/>
  <c r="HS23" i="7"/>
  <c r="HG16" i="7"/>
  <c r="HS16" i="7"/>
  <c r="HM17" i="7"/>
  <c r="HY17" i="7"/>
  <c r="HM24" i="7"/>
  <c r="HY24" i="7" s="1"/>
  <c r="HI17" i="7"/>
  <c r="HU17" i="7"/>
  <c r="HO12" i="7"/>
  <c r="IA12" i="7"/>
  <c r="HJ17" i="7"/>
  <c r="HV17" i="7"/>
  <c r="HG29" i="7"/>
  <c r="HS29" i="7" s="1"/>
  <c r="HN32" i="7"/>
  <c r="HZ32" i="7"/>
  <c r="HG24" i="7"/>
  <c r="HS24" i="7"/>
  <c r="HI22" i="7"/>
  <c r="HU22" i="7"/>
  <c r="HH21" i="7"/>
  <c r="HT21" i="7" s="1"/>
  <c r="HH10" i="7"/>
  <c r="HT10" i="7"/>
  <c r="HJ38" i="7"/>
  <c r="HH13" i="7"/>
  <c r="HT13" i="7" s="1"/>
  <c r="HI28" i="7"/>
  <c r="HU28" i="7"/>
  <c r="HQ20" i="7"/>
  <c r="IC20" i="7"/>
  <c r="HN37" i="7"/>
  <c r="HZ37" i="7" s="1"/>
  <c r="HM19" i="7"/>
  <c r="HR27" i="7"/>
  <c r="ID27" i="7"/>
  <c r="HI39" i="7"/>
  <c r="HU39" i="7"/>
  <c r="HL38" i="7"/>
  <c r="HX38" i="7" s="1"/>
  <c r="HI11" i="7"/>
  <c r="HU11" i="7"/>
  <c r="HI19" i="7"/>
  <c r="HL39" i="7"/>
  <c r="HX39" i="7" s="1"/>
  <c r="HP34" i="7"/>
  <c r="HP29" i="7"/>
  <c r="IB29" i="7" s="1"/>
  <c r="HG11" i="7"/>
  <c r="HS11" i="7" s="1"/>
  <c r="HL14" i="7"/>
  <c r="HX14" i="7"/>
  <c r="HG38" i="7"/>
  <c r="HQ18" i="7"/>
  <c r="HK19" i="7"/>
  <c r="HP38" i="7"/>
  <c r="HP35" i="7"/>
  <c r="IB35" i="7"/>
  <c r="HP28" i="7"/>
  <c r="IB28" i="7"/>
  <c r="HM23" i="7"/>
  <c r="HY23" i="7" s="1"/>
  <c r="HL10" i="7"/>
  <c r="HX10" i="7" s="1"/>
  <c r="HH19" i="7"/>
  <c r="HO39" i="7"/>
  <c r="HN33" i="7"/>
  <c r="HZ33" i="7"/>
  <c r="HM16" i="7"/>
  <c r="HY16" i="7"/>
  <c r="HH11" i="7"/>
  <c r="HT11" i="7"/>
  <c r="HN39" i="7"/>
  <c r="HZ39" i="7" s="1"/>
  <c r="HJ18" i="7"/>
  <c r="HN17" i="7"/>
  <c r="HZ17" i="7"/>
  <c r="HG13" i="7"/>
  <c r="HS13" i="7"/>
  <c r="HM28" i="7"/>
  <c r="HY28" i="7" s="1"/>
  <c r="HO37" i="7"/>
  <c r="IA37" i="7"/>
  <c r="HM26" i="7"/>
  <c r="HY26" i="7"/>
  <c r="HI15" i="7"/>
  <c r="HH22" i="7"/>
  <c r="HT22" i="7"/>
  <c r="HP32" i="7"/>
  <c r="IB32" i="7"/>
  <c r="IA94" i="7"/>
  <c r="AL26" i="7"/>
  <c r="AL32" i="7"/>
  <c r="AL11" i="7"/>
  <c r="AL12" i="7"/>
  <c r="AL16" i="7"/>
  <c r="AL18" i="7"/>
  <c r="AL24" i="7"/>
  <c r="AL35" i="7"/>
  <c r="AG21" i="7"/>
  <c r="AG35" i="7"/>
  <c r="AG10" i="7"/>
  <c r="AG16" i="7"/>
  <c r="AG27" i="7"/>
  <c r="AG28" i="7"/>
  <c r="AG29" i="7"/>
  <c r="IA25" i="7"/>
  <c r="HX16" i="7"/>
  <c r="HZ16" i="7"/>
  <c r="IC16" i="7"/>
  <c r="HT29" i="7"/>
  <c r="HU29" i="7"/>
  <c r="IA29" i="7"/>
  <c r="HU25" i="7"/>
  <c r="IA39" i="7"/>
  <c r="AL23" i="7"/>
  <c r="AL28" i="7"/>
  <c r="AL29" i="7"/>
  <c r="AL37" i="7"/>
  <c r="AV11" i="7"/>
  <c r="BA39" i="7"/>
  <c r="BF10" i="7"/>
  <c r="BF28" i="7"/>
  <c r="BK33" i="7"/>
  <c r="BP12" i="7"/>
  <c r="BP15" i="7"/>
  <c r="BP28" i="7"/>
  <c r="BZ24" i="7"/>
  <c r="BZ28" i="7"/>
  <c r="CJ16" i="7"/>
  <c r="CJ28" i="7"/>
  <c r="CO21" i="7"/>
  <c r="CT10" i="7"/>
  <c r="CY20" i="7"/>
  <c r="CY25" i="7"/>
  <c r="CY28" i="7"/>
  <c r="DN13" i="7"/>
  <c r="IB34" i="7"/>
  <c r="HZ34" i="7"/>
  <c r="HZ29" i="7"/>
  <c r="HW29" i="7"/>
  <c r="HW20" i="7"/>
  <c r="HY29" i="7"/>
  <c r="IA34" i="7"/>
  <c r="HY12" i="7"/>
  <c r="HZ25" i="7"/>
  <c r="HV12" i="7"/>
  <c r="HV20" i="7"/>
  <c r="ID34" i="7"/>
  <c r="HT20" i="7"/>
  <c r="IB39" i="7"/>
  <c r="HS12" i="7"/>
  <c r="HU16" i="7"/>
  <c r="HS25" i="7"/>
  <c r="HW12" i="7"/>
  <c r="HY25" i="7"/>
  <c r="HW25" i="7"/>
  <c r="HY20" i="7"/>
  <c r="HV25" i="7"/>
  <c r="IC34" i="7"/>
  <c r="CE21" i="7"/>
  <c r="CE26" i="7"/>
  <c r="CJ11" i="7"/>
  <c r="CJ18" i="7"/>
  <c r="CJ20" i="7"/>
  <c r="CJ24" i="7"/>
  <c r="CJ26" i="7"/>
  <c r="CJ34" i="7"/>
  <c r="CO39" i="7"/>
  <c r="CY11" i="7"/>
  <c r="CY35" i="7"/>
  <c r="DD37" i="7"/>
  <c r="DI16" i="7"/>
  <c r="DI21" i="7"/>
  <c r="DN39" i="7"/>
  <c r="DS28" i="7"/>
  <c r="DS34" i="7"/>
  <c r="DX25" i="7"/>
  <c r="DX34" i="7"/>
  <c r="EC13" i="7"/>
  <c r="EC29" i="7"/>
  <c r="EC35" i="7"/>
  <c r="EH10" i="7"/>
  <c r="EH14" i="7"/>
  <c r="EH23" i="7"/>
  <c r="EH28" i="7"/>
  <c r="EH35" i="7"/>
  <c r="EH39" i="7"/>
  <c r="ER13" i="7"/>
  <c r="EM16" i="7"/>
  <c r="ER21" i="7"/>
  <c r="ER28" i="7"/>
  <c r="EM32" i="7"/>
  <c r="ER39" i="7"/>
  <c r="EW19" i="7"/>
  <c r="FG24" i="7"/>
  <c r="DS15" i="7"/>
  <c r="DS21" i="7"/>
  <c r="DX12" i="7"/>
  <c r="DX20" i="7"/>
  <c r="DX29" i="7"/>
  <c r="EC17" i="7"/>
  <c r="EC33" i="7"/>
  <c r="EH12" i="7"/>
  <c r="EH17" i="7"/>
  <c r="EH26" i="7"/>
  <c r="EH33" i="7"/>
  <c r="ER11" i="7"/>
  <c r="ER26" i="7"/>
  <c r="EW12" i="7"/>
  <c r="FG35" i="7"/>
  <c r="FG37" i="7"/>
  <c r="ER38" i="7"/>
  <c r="HV26" i="7"/>
  <c r="HT12" i="7"/>
  <c r="HW16" i="7"/>
  <c r="AB38" i="7"/>
  <c r="AG38" i="7"/>
  <c r="CE38" i="7"/>
  <c r="CJ38" i="7"/>
  <c r="DS38" i="7"/>
  <c r="EW38" i="7"/>
  <c r="FB38" i="7"/>
  <c r="FV38" i="7"/>
  <c r="GP38" i="7"/>
  <c r="ID38" i="7"/>
  <c r="AL38" i="7"/>
  <c r="AV38" i="7"/>
  <c r="BU38" i="7"/>
  <c r="CO38" i="7"/>
  <c r="GK38" i="7"/>
  <c r="BK38" i="7"/>
  <c r="DI38" i="7"/>
  <c r="EC38" i="7"/>
  <c r="EM38" i="7"/>
  <c r="FL38" i="7"/>
  <c r="GF38" i="7"/>
  <c r="IB38" i="7"/>
  <c r="HS38" i="7"/>
  <c r="HV38" i="7"/>
  <c r="HU38" i="7"/>
  <c r="IA38" i="7"/>
  <c r="IC38" i="7"/>
  <c r="HT38" i="7"/>
  <c r="HW38" i="7"/>
  <c r="HZ38" i="7"/>
  <c r="AB9" i="7"/>
  <c r="AQ9" i="7"/>
  <c r="AV9" i="7"/>
  <c r="BF9" i="7"/>
  <c r="BK9" i="7"/>
  <c r="BP9" i="7"/>
  <c r="BU9" i="7"/>
  <c r="BZ9" i="7"/>
  <c r="EC9" i="7"/>
  <c r="EM9" i="7"/>
  <c r="FQ9" i="7"/>
  <c r="GF9" i="7"/>
  <c r="AL9" i="7"/>
  <c r="HH9" i="7"/>
  <c r="HJ9" i="7"/>
  <c r="HP9" i="7"/>
  <c r="IB9" i="7" s="1"/>
  <c r="DI9" i="7"/>
  <c r="GU9" i="7"/>
  <c r="CY43" i="7"/>
  <c r="D17" i="15" s="1"/>
  <c r="HA42" i="7"/>
  <c r="C31" i="15" s="1"/>
  <c r="BK45" i="7"/>
  <c r="E9" i="15" s="1"/>
  <c r="GU48" i="7"/>
  <c r="H40" i="15" s="1"/>
  <c r="BK41" i="7"/>
  <c r="B9" i="15" s="1"/>
  <c r="FG53" i="7"/>
  <c r="GX51" i="7"/>
  <c r="J30" i="15" s="1"/>
  <c r="GP49" i="7"/>
  <c r="I36" i="15" s="1"/>
  <c r="GU42" i="7"/>
  <c r="C40" i="15" s="1"/>
  <c r="BK48" i="7"/>
  <c r="H9" i="15" s="1"/>
  <c r="GF41" i="7"/>
  <c r="B41" i="15" s="1"/>
  <c r="HA47" i="7"/>
  <c r="G31" i="15" s="1"/>
  <c r="GU43" i="7"/>
  <c r="D40" i="15" s="1"/>
  <c r="AB43" i="7"/>
  <c r="D37" i="15" s="1"/>
  <c r="AQ53" i="7"/>
  <c r="AV52" i="7"/>
  <c r="K6" i="15" s="1"/>
  <c r="BA49" i="7"/>
  <c r="I7" i="15" s="1"/>
  <c r="BU53" i="7"/>
  <c r="BZ41" i="7"/>
  <c r="B12" i="15" s="1"/>
  <c r="DN49" i="7"/>
  <c r="I20" i="15" s="1"/>
  <c r="DX42" i="7"/>
  <c r="C22" i="15" s="1"/>
  <c r="EC41" i="7"/>
  <c r="B23" i="15" s="1"/>
  <c r="EH45" i="7"/>
  <c r="E24" i="15" s="1"/>
  <c r="FG41" i="7"/>
  <c r="B29" i="15" s="1"/>
  <c r="HA51" i="7"/>
  <c r="J31" i="15" s="1"/>
  <c r="FQ52" i="7"/>
  <c r="K33" i="15" s="1"/>
  <c r="GA47" i="7"/>
  <c r="G35" i="15" s="1"/>
  <c r="GP41" i="7"/>
  <c r="B36" i="15" s="1"/>
  <c r="GP47" i="7"/>
  <c r="G36" i="15" s="1"/>
  <c r="GK31" i="7"/>
  <c r="HM31" i="7"/>
  <c r="HY31" i="7"/>
  <c r="HK31" i="7"/>
  <c r="BU31" i="7"/>
  <c r="CE31" i="7"/>
  <c r="CO31" i="7"/>
  <c r="DD31" i="7"/>
  <c r="DI31" i="7"/>
  <c r="DS31" i="7"/>
  <c r="EW31" i="7"/>
  <c r="FG31" i="7"/>
  <c r="HA48" i="7"/>
  <c r="H31" i="15" s="1"/>
  <c r="DX52" i="7"/>
  <c r="K22" i="15" s="1"/>
  <c r="GP9" i="7"/>
  <c r="AB47" i="7"/>
  <c r="G37" i="15" s="1"/>
  <c r="HA41" i="7"/>
  <c r="B31" i="15" s="1"/>
  <c r="FG45" i="7"/>
  <c r="E29" i="15" s="1"/>
  <c r="EW53" i="7"/>
  <c r="AV48" i="7"/>
  <c r="H6" i="15" s="1"/>
  <c r="HO9" i="7"/>
  <c r="HN9" i="7"/>
  <c r="HI9" i="7"/>
  <c r="HR9" i="7"/>
  <c r="HK9" i="7"/>
  <c r="HW9" i="7" s="1"/>
  <c r="HL9" i="7"/>
  <c r="EW47" i="7"/>
  <c r="G27" i="15" s="1"/>
  <c r="CE9" i="7"/>
  <c r="CJ9" i="7"/>
  <c r="CY9" i="7"/>
  <c r="DN9" i="7"/>
  <c r="DX9" i="7"/>
  <c r="EW9" i="7"/>
  <c r="FG9" i="7"/>
  <c r="FL9" i="7"/>
  <c r="EC51" i="7"/>
  <c r="J23" i="15" s="1"/>
  <c r="HA49" i="7"/>
  <c r="I31" i="15" s="1"/>
  <c r="HA43" i="7"/>
  <c r="D31" i="15" s="1"/>
  <c r="HA46" i="7"/>
  <c r="F31" i="15" s="1"/>
  <c r="FG46" i="7"/>
  <c r="F29" i="15" s="1"/>
  <c r="EC53" i="7"/>
  <c r="HA53" i="7"/>
  <c r="BU41" i="7"/>
  <c r="B11" i="15" s="1"/>
  <c r="HA45" i="7"/>
  <c r="E31" i="15" s="1"/>
  <c r="AL53" i="7"/>
  <c r="CE53" i="7"/>
  <c r="DX45" i="7"/>
  <c r="E22" i="15" s="1"/>
  <c r="FQ48" i="7"/>
  <c r="H33" i="15" s="1"/>
  <c r="IA31" i="7"/>
  <c r="IM82" i="7" s="1"/>
  <c r="N64" i="14" s="1"/>
  <c r="DX41" i="7"/>
  <c r="B22" i="15" s="1"/>
  <c r="DX43" i="7"/>
  <c r="DX48" i="7"/>
  <c r="H22" i="15" s="1"/>
  <c r="CE46" i="7"/>
  <c r="F13" i="15" s="1"/>
  <c r="GP53" i="7"/>
  <c r="FQ46" i="7"/>
  <c r="F33" i="15" s="1"/>
  <c r="AL48" i="7"/>
  <c r="H39" i="15" s="1"/>
  <c r="DS47" i="7"/>
  <c r="G21" i="15" s="1"/>
  <c r="FQ47" i="7"/>
  <c r="G33" i="15" s="1"/>
  <c r="BA31" i="7"/>
  <c r="DN42" i="7"/>
  <c r="C20" i="15" s="1"/>
  <c r="DX31" i="7"/>
  <c r="EC31" i="7"/>
  <c r="ER31" i="7"/>
  <c r="FB31" i="7"/>
  <c r="FL31" i="7"/>
  <c r="FQ31" i="7"/>
  <c r="GA31" i="7"/>
  <c r="GX42" i="7"/>
  <c r="C30" i="15" s="1"/>
  <c r="EC48" i="7"/>
  <c r="H23" i="15" s="1"/>
  <c r="EC45" i="7"/>
  <c r="E23" i="15" s="1"/>
  <c r="GK46" i="7"/>
  <c r="F42" i="15" s="1"/>
  <c r="EC49" i="7"/>
  <c r="I23" i="15" s="1"/>
  <c r="FV49" i="7"/>
  <c r="I34" i="15" s="1"/>
  <c r="AB48" i="7"/>
  <c r="H37" i="15" s="1"/>
  <c r="AQ52" i="7"/>
  <c r="K5" i="15" s="1"/>
  <c r="CY51" i="7"/>
  <c r="J17" i="15" s="1"/>
  <c r="CY49" i="7"/>
  <c r="I17" i="15" s="1"/>
  <c r="GX52" i="7"/>
  <c r="K30" i="15" s="1"/>
  <c r="FB53" i="7"/>
  <c r="FB49" i="7"/>
  <c r="I28" i="15" s="1"/>
  <c r="AV41" i="7"/>
  <c r="FB46" i="7"/>
  <c r="F28" i="15"/>
  <c r="GK43" i="7"/>
  <c r="D42" i="15" s="1"/>
  <c r="GK49" i="7"/>
  <c r="I42" i="15" s="1"/>
  <c r="AV47" i="7"/>
  <c r="G6" i="15" s="1"/>
  <c r="FV45" i="7"/>
  <c r="E34" i="15" s="1"/>
  <c r="GA46" i="7"/>
  <c r="F35" i="15" s="1"/>
  <c r="ER9" i="7"/>
  <c r="FB9" i="7"/>
  <c r="AB46" i="7"/>
  <c r="F37" i="15" s="1"/>
  <c r="AG49" i="7"/>
  <c r="I38" i="15" s="1"/>
  <c r="BA47" i="7"/>
  <c r="G7" i="15" s="1"/>
  <c r="CO47" i="7"/>
  <c r="G15" i="15" s="1"/>
  <c r="DD48" i="7"/>
  <c r="H18" i="15" s="1"/>
  <c r="DI49" i="7"/>
  <c r="I19" i="15" s="1"/>
  <c r="DN53" i="7"/>
  <c r="EC47" i="7"/>
  <c r="G23" i="15" s="1"/>
  <c r="EC52" i="7"/>
  <c r="K23" i="15" s="1"/>
  <c r="ER49" i="7"/>
  <c r="I26" i="15" s="1"/>
  <c r="FB41" i="7"/>
  <c r="B28" i="15" s="1"/>
  <c r="GX48" i="7"/>
  <c r="H30" i="15" s="1"/>
  <c r="GX49" i="7"/>
  <c r="I30" i="15" s="1"/>
  <c r="FL47" i="7"/>
  <c r="G32" i="15" s="1"/>
  <c r="GA51" i="7"/>
  <c r="J35" i="15" s="1"/>
  <c r="AQ45" i="7"/>
  <c r="E5" i="15" s="1"/>
  <c r="AV45" i="7"/>
  <c r="E6" i="15" s="1"/>
  <c r="BF52" i="7"/>
  <c r="K8" i="15" s="1"/>
  <c r="BK47" i="7"/>
  <c r="BK46" i="7"/>
  <c r="F9" i="15" s="1"/>
  <c r="BU51" i="7"/>
  <c r="J11" i="15" s="1"/>
  <c r="CT49" i="7"/>
  <c r="I16" i="15" s="1"/>
  <c r="EH53" i="7"/>
  <c r="EH47" i="7"/>
  <c r="G24" i="15" s="1"/>
  <c r="EM53" i="7"/>
  <c r="EW52" i="7"/>
  <c r="K27" i="15" s="1"/>
  <c r="FG52" i="7"/>
  <c r="K29" i="15" s="1"/>
  <c r="HA52" i="7"/>
  <c r="K31" i="15" s="1"/>
  <c r="FV43" i="7"/>
  <c r="D34" i="15" s="1"/>
  <c r="FV46" i="7"/>
  <c r="F34" i="15" s="1"/>
  <c r="GF48" i="7"/>
  <c r="GF51" i="7"/>
  <c r="J41" i="15" s="1"/>
  <c r="GU51" i="7"/>
  <c r="J40" i="15" s="1"/>
  <c r="IM76" i="7"/>
  <c r="N57" i="14" s="1"/>
  <c r="IM95" i="7"/>
  <c r="N86" i="14" s="1"/>
  <c r="IN90" i="7"/>
  <c r="O74" i="14" s="1"/>
  <c r="IN85" i="7"/>
  <c r="O68" i="14" s="1"/>
  <c r="IC31" i="7"/>
  <c r="HV31" i="7"/>
  <c r="IN95" i="7"/>
  <c r="O86" i="14" s="1"/>
  <c r="HU31" i="7"/>
  <c r="HZ31" i="7"/>
  <c r="ID31" i="7"/>
  <c r="HX31" i="7"/>
  <c r="HS31" i="7"/>
  <c r="HW31" i="7"/>
  <c r="II91" i="7" s="1"/>
  <c r="J77" i="14" s="1"/>
  <c r="BP31" i="7"/>
  <c r="BZ31" i="7"/>
  <c r="CY31" i="7"/>
  <c r="IE80" i="7"/>
  <c r="F62" i="14" s="1"/>
  <c r="IJ74" i="7"/>
  <c r="K54" i="14" s="1"/>
  <c r="IJ80" i="7"/>
  <c r="K62" i="14" s="1"/>
  <c r="IJ78" i="7"/>
  <c r="K59" i="14" s="1"/>
  <c r="IJ79" i="7"/>
  <c r="K61" i="14" s="1"/>
  <c r="IJ77" i="7"/>
  <c r="K58" i="14" s="1"/>
  <c r="IJ92" i="7"/>
  <c r="K78" i="14" s="1"/>
  <c r="AG31" i="7"/>
  <c r="BP53" i="7"/>
  <c r="BZ43" i="7"/>
  <c r="D12" i="15" s="1"/>
  <c r="BZ51" i="7"/>
  <c r="J12" i="15" s="1"/>
  <c r="EH31" i="7"/>
  <c r="AV49" i="7"/>
  <c r="I6" i="15" s="1"/>
  <c r="AV53" i="7"/>
  <c r="AL42" i="7"/>
  <c r="C39" i="15" s="1"/>
  <c r="BK52" i="7"/>
  <c r="K9" i="15" s="1"/>
  <c r="AQ42" i="7"/>
  <c r="C5" i="15"/>
  <c r="BK49" i="7"/>
  <c r="I9" i="15" s="1"/>
  <c r="DI43" i="7"/>
  <c r="D19" i="15" s="1"/>
  <c r="DI52" i="7"/>
  <c r="K19" i="15" s="1"/>
  <c r="DS42" i="7"/>
  <c r="C21" i="15" s="1"/>
  <c r="DI53" i="7"/>
  <c r="CO51" i="7"/>
  <c r="J15" i="15" s="1"/>
  <c r="DN51" i="7"/>
  <c r="J20" i="15" s="1"/>
  <c r="DN43" i="7"/>
  <c r="D20" i="15" s="1"/>
  <c r="DN47" i="7"/>
  <c r="G20" i="15" s="1"/>
  <c r="BU46" i="7"/>
  <c r="F11" i="15" s="1"/>
  <c r="BU49" i="7"/>
  <c r="I11" i="15" s="1"/>
  <c r="BU52" i="7"/>
  <c r="K11" i="15" s="1"/>
  <c r="DS45" i="7"/>
  <c r="E21" i="15" s="1"/>
  <c r="FQ49" i="7"/>
  <c r="I33" i="15" s="1"/>
  <c r="FQ41" i="7"/>
  <c r="B33" i="15"/>
  <c r="BZ47" i="7"/>
  <c r="G12" i="15" s="1"/>
  <c r="BZ46" i="7"/>
  <c r="F12" i="15" s="1"/>
  <c r="GX47" i="7"/>
  <c r="G30" i="15" s="1"/>
  <c r="GX45" i="7"/>
  <c r="E30" i="15" s="1"/>
  <c r="CY42" i="7"/>
  <c r="C17" i="15" s="1"/>
  <c r="EW48" i="7"/>
  <c r="H27" i="15"/>
  <c r="FB43" i="7"/>
  <c r="D28" i="15" s="1"/>
  <c r="EW45" i="7"/>
  <c r="E27" i="15" s="1"/>
  <c r="CE45" i="7"/>
  <c r="BP43" i="7"/>
  <c r="D10" i="15" s="1"/>
  <c r="GF43" i="7"/>
  <c r="D41" i="15" s="1"/>
  <c r="GF52" i="7"/>
  <c r="K41" i="15" s="1"/>
  <c r="GF47" i="7"/>
  <c r="G41" i="15" s="1"/>
  <c r="GF45" i="7"/>
  <c r="E41" i="15" s="1"/>
  <c r="FG43" i="7"/>
  <c r="D29" i="15" s="1"/>
  <c r="FG49" i="7"/>
  <c r="I29" i="15" s="1"/>
  <c r="FB47" i="7"/>
  <c r="G28" i="15" s="1"/>
  <c r="FB45" i="7"/>
  <c r="E28" i="15" s="1"/>
  <c r="EW46" i="7"/>
  <c r="F27" i="15" s="1"/>
  <c r="CE43" i="7"/>
  <c r="D13" i="15" s="1"/>
  <c r="CE51" i="7"/>
  <c r="J13" i="15" s="1"/>
  <c r="BP46" i="7"/>
  <c r="F10" i="15" s="1"/>
  <c r="FV53" i="7"/>
  <c r="AB51" i="7"/>
  <c r="J37" i="15" s="1"/>
  <c r="AB41" i="7"/>
  <c r="B37" i="15" s="1"/>
  <c r="GP51" i="7"/>
  <c r="J36" i="15" s="1"/>
  <c r="GP45" i="7"/>
  <c r="E36" i="15" s="1"/>
  <c r="BF49" i="7"/>
  <c r="I8" i="15" s="1"/>
  <c r="GU52" i="7"/>
  <c r="GU68" i="7"/>
  <c r="BF42" i="7"/>
  <c r="C8" i="15" s="1"/>
  <c r="GU53" i="7"/>
  <c r="CT52" i="7"/>
  <c r="K16" i="15" s="1"/>
  <c r="DD49" i="7"/>
  <c r="I18" i="15" s="1"/>
  <c r="DD43" i="7"/>
  <c r="D18" i="15" s="1"/>
  <c r="FL41" i="7"/>
  <c r="B32" i="15" s="1"/>
  <c r="EM51" i="7"/>
  <c r="J25" i="15" s="1"/>
  <c r="DD51" i="7"/>
  <c r="J18" i="15" s="1"/>
  <c r="CT45" i="7"/>
  <c r="E16" i="15" s="1"/>
  <c r="AG52" i="7"/>
  <c r="K38" i="15" s="1"/>
  <c r="AB53" i="7"/>
  <c r="BP51" i="7"/>
  <c r="J10" i="15" s="1"/>
  <c r="CE52" i="7"/>
  <c r="K13" i="15" s="1"/>
  <c r="BZ45" i="7"/>
  <c r="E12" i="15" s="1"/>
  <c r="DD46" i="7"/>
  <c r="F18" i="15" s="1"/>
  <c r="FV48" i="7"/>
  <c r="H34" i="15" s="1"/>
  <c r="GF42" i="7"/>
  <c r="C41" i="15" s="1"/>
  <c r="GX43" i="7"/>
  <c r="D30" i="15" s="1"/>
  <c r="BP52" i="7"/>
  <c r="K10" i="15" s="1"/>
  <c r="BP48" i="7"/>
  <c r="H10" i="15" s="1"/>
  <c r="FG47" i="7"/>
  <c r="G29" i="15" s="1"/>
  <c r="FG48" i="7"/>
  <c r="H29" i="15" s="1"/>
  <c r="FG51" i="7"/>
  <c r="J29" i="15" s="1"/>
  <c r="FG42" i="7"/>
  <c r="C29" i="15" s="1"/>
  <c r="FB42" i="7"/>
  <c r="C28" i="15" s="1"/>
  <c r="FB48" i="7"/>
  <c r="H28" i="15" s="1"/>
  <c r="FB51" i="7"/>
  <c r="J28" i="15" s="1"/>
  <c r="EW43" i="7"/>
  <c r="D27" i="15" s="1"/>
  <c r="EW42" i="7"/>
  <c r="C27" i="15" s="1"/>
  <c r="CE48" i="7"/>
  <c r="H13" i="15" s="1"/>
  <c r="CE49" i="7"/>
  <c r="I13" i="15" s="1"/>
  <c r="CE42" i="7"/>
  <c r="C13" i="15" s="1"/>
  <c r="CE47" i="7"/>
  <c r="G13" i="15" s="1"/>
  <c r="BP45" i="7"/>
  <c r="E10" i="15" s="1"/>
  <c r="BP47" i="7"/>
  <c r="G10" i="15" s="1"/>
  <c r="FL53" i="7"/>
  <c r="GP52" i="7"/>
  <c r="K36" i="15" s="1"/>
  <c r="BF47" i="7"/>
  <c r="G8" i="15" s="1"/>
  <c r="FL51" i="7"/>
  <c r="J32" i="15" s="1"/>
  <c r="DD45" i="7"/>
  <c r="E18" i="15" s="1"/>
  <c r="GU41" i="7"/>
  <c r="B40" i="15" s="1"/>
  <c r="GA53" i="7"/>
  <c r="GU46" i="7"/>
  <c r="F40" i="15" s="1"/>
  <c r="BF48" i="7"/>
  <c r="H8" i="15" s="1"/>
  <c r="CT51" i="7"/>
  <c r="J16" i="15" s="1"/>
  <c r="CT47" i="7"/>
  <c r="G16" i="15" s="1"/>
  <c r="CY41" i="7"/>
  <c r="B17" i="15" s="1"/>
  <c r="FL43" i="7"/>
  <c r="D32" i="15" s="1"/>
  <c r="CT53" i="7"/>
  <c r="BF41" i="7"/>
  <c r="B8" i="15" s="1"/>
  <c r="BF51" i="7"/>
  <c r="J8" i="15" s="1"/>
  <c r="BZ52" i="7"/>
  <c r="K12" i="15" s="1"/>
  <c r="BZ53" i="7"/>
  <c r="BP41" i="7"/>
  <c r="B10" i="15" s="1"/>
  <c r="BZ49" i="7"/>
  <c r="I12" i="15" s="1"/>
  <c r="BZ48" i="7"/>
  <c r="H12" i="15" s="1"/>
  <c r="BZ42" i="7"/>
  <c r="C12" i="15" s="1"/>
  <c r="GA43" i="7"/>
  <c r="D35" i="15" s="1"/>
  <c r="GU49" i="7"/>
  <c r="I40" i="15" s="1"/>
  <c r="EC43" i="7"/>
  <c r="D23" i="15" s="1"/>
  <c r="DX53" i="7"/>
  <c r="DX47" i="7"/>
  <c r="G22" i="15" s="1"/>
  <c r="DX51" i="7"/>
  <c r="J22" i="15" s="1"/>
  <c r="AV46" i="7"/>
  <c r="F6" i="15" s="1"/>
  <c r="AV42" i="7"/>
  <c r="C6" i="15" s="1"/>
  <c r="AV43" i="7"/>
  <c r="D6" i="15"/>
  <c r="AV51" i="7"/>
  <c r="J6" i="15" s="1"/>
  <c r="AL43" i="7"/>
  <c r="D39" i="15" s="1"/>
  <c r="AL45" i="7"/>
  <c r="E39" i="15" s="1"/>
  <c r="DS46" i="7"/>
  <c r="F21" i="15" s="1"/>
  <c r="DS48" i="7"/>
  <c r="H21" i="15" s="1"/>
  <c r="DS52" i="7"/>
  <c r="K21" i="15" s="1"/>
  <c r="DS43" i="7"/>
  <c r="D21" i="15" s="1"/>
  <c r="DS49" i="7"/>
  <c r="I21" i="15" s="1"/>
  <c r="AQ49" i="7"/>
  <c r="I5" i="15" s="1"/>
  <c r="CJ49" i="7"/>
  <c r="I14" i="15" s="1"/>
  <c r="FQ51" i="7"/>
  <c r="J33" i="15" s="1"/>
  <c r="FQ42" i="7"/>
  <c r="C33" i="15" s="1"/>
  <c r="CJ52" i="7"/>
  <c r="K14" i="15" s="1"/>
  <c r="DI51" i="7"/>
  <c r="J19" i="15" s="1"/>
  <c r="AQ48" i="7"/>
  <c r="H5" i="15" s="1"/>
  <c r="CJ53" i="7"/>
  <c r="DN52" i="7"/>
  <c r="K20" i="15" s="1"/>
  <c r="DN45" i="7"/>
  <c r="E20" i="15" s="1"/>
  <c r="DN41" i="7"/>
  <c r="B20" i="15" s="1"/>
  <c r="DN48" i="7"/>
  <c r="H20" i="15" s="1"/>
  <c r="DN46" i="7"/>
  <c r="F20" i="15" s="1"/>
  <c r="BU47" i="7"/>
  <c r="G11" i="15"/>
  <c r="BU43" i="7"/>
  <c r="D11" i="15" s="1"/>
  <c r="BU45" i="7"/>
  <c r="E11" i="15" s="1"/>
  <c r="BU48" i="7"/>
  <c r="H11" i="15"/>
  <c r="BU42" i="7"/>
  <c r="DI45" i="7"/>
  <c r="E19" i="15" s="1"/>
  <c r="FQ45" i="7"/>
  <c r="E33" i="15"/>
  <c r="DI47" i="7"/>
  <c r="G19" i="15" s="1"/>
  <c r="FQ43" i="7"/>
  <c r="D33" i="15" s="1"/>
  <c r="BA53" i="7"/>
  <c r="CO53" i="7"/>
  <c r="DX46" i="7"/>
  <c r="F22" i="15" s="1"/>
  <c r="HA63" i="7"/>
  <c r="M31" i="15" s="1"/>
  <c r="AL41" i="7"/>
  <c r="B39" i="15" s="1"/>
  <c r="FQ53" i="7"/>
  <c r="G9" i="15"/>
  <c r="B6" i="15"/>
  <c r="BK53" i="7"/>
  <c r="BK42" i="7"/>
  <c r="C9" i="15" s="1"/>
  <c r="CY48" i="7"/>
  <c r="H17" i="15" s="1"/>
  <c r="EC42" i="7"/>
  <c r="GX53" i="7"/>
  <c r="FV52" i="7"/>
  <c r="K34" i="15" s="1"/>
  <c r="EC46" i="7"/>
  <c r="F23" i="15" s="1"/>
  <c r="CY52" i="7"/>
  <c r="K17" i="15" s="1"/>
  <c r="CO41" i="7"/>
  <c r="B15" i="15" s="1"/>
  <c r="CO46" i="7"/>
  <c r="F15" i="15" s="1"/>
  <c r="CO43" i="7"/>
  <c r="D15" i="15" s="1"/>
  <c r="BK51" i="7"/>
  <c r="J9" i="15" s="1"/>
  <c r="BA51" i="7"/>
  <c r="J7" i="15" s="1"/>
  <c r="AG42" i="7"/>
  <c r="C38" i="15" s="1"/>
  <c r="DX49" i="7"/>
  <c r="I22" i="15" s="1"/>
  <c r="BA45" i="7"/>
  <c r="E7" i="15" s="1"/>
  <c r="GX46" i="7"/>
  <c r="F30" i="15" s="1"/>
  <c r="AV15" i="7"/>
  <c r="BA52" i="7"/>
  <c r="K7" i="15" s="1"/>
  <c r="CY15" i="7"/>
  <c r="EC15" i="7"/>
  <c r="EM15" i="7"/>
  <c r="GF15" i="7"/>
  <c r="AG15" i="7"/>
  <c r="AQ47" i="7"/>
  <c r="G5" i="15" s="1"/>
  <c r="AQ41" i="7"/>
  <c r="B5" i="15" s="1"/>
  <c r="AQ43" i="7"/>
  <c r="D5" i="15" s="1"/>
  <c r="AQ46" i="7"/>
  <c r="F5" i="15" s="1"/>
  <c r="AQ15" i="7"/>
  <c r="CJ48" i="7"/>
  <c r="H14" i="15" s="1"/>
  <c r="CJ46" i="7"/>
  <c r="F14" i="15" s="1"/>
  <c r="CJ45" i="7"/>
  <c r="E14" i="15" s="1"/>
  <c r="CJ51" i="7"/>
  <c r="J14" i="15" s="1"/>
  <c r="CT41" i="7"/>
  <c r="B16" i="15" s="1"/>
  <c r="CT42" i="7"/>
  <c r="C16" i="15" s="1"/>
  <c r="DX15" i="7"/>
  <c r="EH15" i="7"/>
  <c r="ER53" i="7"/>
  <c r="EM47" i="7"/>
  <c r="G25" i="15" s="1"/>
  <c r="EM41" i="7"/>
  <c r="B25" i="15" s="1"/>
  <c r="EM49" i="7"/>
  <c r="I25" i="15" s="1"/>
  <c r="EM46" i="7"/>
  <c r="F25" i="15" s="1"/>
  <c r="FV42" i="7"/>
  <c r="FV47" i="7"/>
  <c r="G34" i="15" s="1"/>
  <c r="AB45" i="7"/>
  <c r="AB49" i="7"/>
  <c r="I37" i="15" s="1"/>
  <c r="AG51" i="7"/>
  <c r="J38" i="15" s="1"/>
  <c r="AG53" i="7"/>
  <c r="AG48" i="7"/>
  <c r="H38" i="15" s="1"/>
  <c r="AG43" i="7"/>
  <c r="D38" i="15" s="1"/>
  <c r="BA15" i="7"/>
  <c r="BF43" i="7"/>
  <c r="BF53" i="7"/>
  <c r="BF15" i="7"/>
  <c r="BZ15" i="7"/>
  <c r="CJ15" i="7"/>
  <c r="CO45" i="7"/>
  <c r="E15" i="15" s="1"/>
  <c r="CO49" i="7"/>
  <c r="I15" i="15" s="1"/>
  <c r="CO52" i="7"/>
  <c r="K15" i="15" s="1"/>
  <c r="CY47" i="7"/>
  <c r="G17" i="15" s="1"/>
  <c r="CY45" i="7"/>
  <c r="E17" i="15" s="1"/>
  <c r="CY53" i="7"/>
  <c r="DI15" i="7"/>
  <c r="DN15" i="7"/>
  <c r="ER43" i="7"/>
  <c r="D26" i="15" s="1"/>
  <c r="ER51" i="7"/>
  <c r="J26" i="15" s="1"/>
  <c r="ER41" i="7"/>
  <c r="B26" i="15" s="1"/>
  <c r="ER48" i="7"/>
  <c r="H26" i="15" s="1"/>
  <c r="ER46" i="7"/>
  <c r="F26" i="15" s="1"/>
  <c r="EW15" i="7"/>
  <c r="HD15" i="7"/>
  <c r="HJ15" i="7"/>
  <c r="HQ15" i="7"/>
  <c r="HR15" i="7"/>
  <c r="HG15" i="7"/>
  <c r="HN15" i="7"/>
  <c r="HH15" i="7"/>
  <c r="FL48" i="7"/>
  <c r="H32" i="15" s="1"/>
  <c r="FL42" i="7"/>
  <c r="C32" i="15" s="1"/>
  <c r="GP48" i="7"/>
  <c r="H36" i="15" s="1"/>
  <c r="GA49" i="7"/>
  <c r="I35" i="15" s="1"/>
  <c r="GP42" i="7"/>
  <c r="C36" i="15" s="1"/>
  <c r="GA41" i="7"/>
  <c r="B35" i="15" s="1"/>
  <c r="GA48" i="7"/>
  <c r="H35" i="15" s="1"/>
  <c r="E37" i="15"/>
  <c r="H41" i="15"/>
  <c r="GF70" i="7"/>
  <c r="F52" i="10" s="1"/>
  <c r="H52" i="10" s="1"/>
  <c r="Q52" i="10" s="1"/>
  <c r="AG46" i="7"/>
  <c r="F38" i="15" s="1"/>
  <c r="AG41" i="7"/>
  <c r="B38" i="15" s="1"/>
  <c r="AG45" i="7"/>
  <c r="E38" i="15" s="1"/>
  <c r="AB52" i="7"/>
  <c r="K37" i="15" s="1"/>
  <c r="EM45" i="7"/>
  <c r="E25" i="15" s="1"/>
  <c r="GA45" i="7"/>
  <c r="E35" i="15" s="1"/>
  <c r="GU45" i="7"/>
  <c r="E40" i="15" s="1"/>
  <c r="BF46" i="7"/>
  <c r="BF63" i="7" s="1"/>
  <c r="CT46" i="7"/>
  <c r="F16" i="15" s="1"/>
  <c r="EH46" i="7"/>
  <c r="F24" i="15" s="1"/>
  <c r="FL46" i="7"/>
  <c r="F32" i="15" s="1"/>
  <c r="GP46" i="7"/>
  <c r="F36" i="15" s="1"/>
  <c r="GU47" i="7"/>
  <c r="G40" i="15" s="1"/>
  <c r="CT48" i="7"/>
  <c r="H16" i="15" s="1"/>
  <c r="EH48" i="7"/>
  <c r="H24" i="15" s="1"/>
  <c r="GP43" i="7"/>
  <c r="D36" i="15" s="1"/>
  <c r="GA42" i="7"/>
  <c r="C35" i="15" s="1"/>
  <c r="ER45" i="7"/>
  <c r="E26" i="15" s="1"/>
  <c r="ER47" i="7"/>
  <c r="G26" i="15" s="1"/>
  <c r="EH49" i="7"/>
  <c r="I24" i="15" s="1"/>
  <c r="AQ51" i="7"/>
  <c r="J5" i="15" s="1"/>
  <c r="CY46" i="7"/>
  <c r="DD52" i="7"/>
  <c r="K18" i="15" s="1"/>
  <c r="EH51" i="7"/>
  <c r="J24" i="15" s="1"/>
  <c r="EM42" i="7"/>
  <c r="C25" i="15" s="1"/>
  <c r="FL49" i="7"/>
  <c r="I32" i="15" s="1"/>
  <c r="FV51" i="7"/>
  <c r="J34" i="15" s="1"/>
  <c r="GA52" i="7"/>
  <c r="K35" i="15" s="1"/>
  <c r="EM43" i="7"/>
  <c r="D25" i="15" s="1"/>
  <c r="EH42" i="7"/>
  <c r="DD42" i="7"/>
  <c r="C18" i="15" s="1"/>
  <c r="EM48" i="7"/>
  <c r="H25" i="15" s="1"/>
  <c r="EH52" i="7"/>
  <c r="K24" i="15" s="1"/>
  <c r="EM52" i="7"/>
  <c r="K25" i="15" s="1"/>
  <c r="HX9" i="7"/>
  <c r="ID9" i="7"/>
  <c r="IC9" i="7"/>
  <c r="HV9" i="7"/>
  <c r="HZ9" i="7"/>
  <c r="EH43" i="7"/>
  <c r="D24" i="15" s="1"/>
  <c r="EH41" i="7"/>
  <c r="B24" i="15" s="1"/>
  <c r="DD41" i="7"/>
  <c r="B18" i="15" s="1"/>
  <c r="BA42" i="7"/>
  <c r="C7" i="15" s="1"/>
  <c r="AB42" i="7"/>
  <c r="AB62" i="7" s="1"/>
  <c r="L37" i="15" s="1"/>
  <c r="DD47" i="7"/>
  <c r="G18" i="15" s="1"/>
  <c r="ER42" i="7"/>
  <c r="C26" i="15" s="1"/>
  <c r="ER52" i="7"/>
  <c r="K26" i="15" s="1"/>
  <c r="DD53" i="7"/>
  <c r="AG9" i="7"/>
  <c r="DD9" i="7"/>
  <c r="EH9" i="7"/>
  <c r="FV9" i="7"/>
  <c r="GA9" i="7"/>
  <c r="GK9" i="7"/>
  <c r="BA46" i="7"/>
  <c r="BA48" i="7"/>
  <c r="H7" i="15" s="1"/>
  <c r="BA41" i="7"/>
  <c r="B7" i="15" s="1"/>
  <c r="BA43" i="7"/>
  <c r="D7" i="15" s="1"/>
  <c r="DI42" i="7"/>
  <c r="C19" i="15" s="1"/>
  <c r="DI48" i="7"/>
  <c r="DI41" i="7"/>
  <c r="B19" i="15" s="1"/>
  <c r="DS9" i="7"/>
  <c r="HT9" i="7"/>
  <c r="IA9" i="7"/>
  <c r="HU9" i="7"/>
  <c r="HY9" i="7"/>
  <c r="BA9" i="7"/>
  <c r="CO48" i="7"/>
  <c r="H15" i="15" s="1"/>
  <c r="CO42" i="7"/>
  <c r="CO62" i="7" s="1"/>
  <c r="CT9" i="7"/>
  <c r="E13" i="15"/>
  <c r="D22" i="15"/>
  <c r="DX62" i="7"/>
  <c r="L22" i="15" s="1"/>
  <c r="CE62" i="7"/>
  <c r="L13" i="15" s="1"/>
  <c r="BK63" i="7"/>
  <c r="M9" i="15" s="1"/>
  <c r="BZ62" i="7"/>
  <c r="L12" i="15" s="1"/>
  <c r="HA62" i="7"/>
  <c r="L31" i="15" s="1"/>
  <c r="K40" i="15"/>
  <c r="FQ63" i="7"/>
  <c r="M33" i="15" s="1"/>
  <c r="FG62" i="7"/>
  <c r="L29" i="15" s="1"/>
  <c r="CY62" i="7"/>
  <c r="L17" i="15" s="1"/>
  <c r="AL62" i="7"/>
  <c r="L39" i="15" s="1"/>
  <c r="GP66" i="7"/>
  <c r="O36" i="15" s="1"/>
  <c r="BZ63" i="7"/>
  <c r="M12" i="15" s="1"/>
  <c r="IK74" i="7"/>
  <c r="L54" i="14" s="1"/>
  <c r="IK83" i="7"/>
  <c r="L66" i="14" s="1"/>
  <c r="IK90" i="7"/>
  <c r="L74" i="14" s="1"/>
  <c r="IK81" i="7"/>
  <c r="L63" i="14" s="1"/>
  <c r="IK76" i="7"/>
  <c r="L57" i="14" s="1"/>
  <c r="IK75" i="7"/>
  <c r="L56" i="14" s="1"/>
  <c r="IK96" i="7"/>
  <c r="L87" i="14" s="1"/>
  <c r="IK87" i="7"/>
  <c r="L71" i="14" s="1"/>
  <c r="IK73" i="7"/>
  <c r="L53" i="14" s="1"/>
  <c r="IK93" i="7"/>
  <c r="L79" i="14" s="1"/>
  <c r="IK98" i="7"/>
  <c r="L89" i="14" s="1"/>
  <c r="IK72" i="7"/>
  <c r="L52" i="14" s="1"/>
  <c r="IK86" i="7"/>
  <c r="L69" i="14" s="1"/>
  <c r="IK77" i="7"/>
  <c r="L58" i="14" s="1"/>
  <c r="IK79" i="7"/>
  <c r="L61" i="14" s="1"/>
  <c r="IK92" i="7"/>
  <c r="L78" i="14" s="1"/>
  <c r="IK88" i="7"/>
  <c r="L72" i="14" s="1"/>
  <c r="IK97" i="7"/>
  <c r="L88" i="14" s="1"/>
  <c r="IK78" i="7"/>
  <c r="L59" i="14" s="1"/>
  <c r="IK71" i="7"/>
  <c r="L51" i="14" s="1"/>
  <c r="IK94" i="7"/>
  <c r="L80" i="14" s="1"/>
  <c r="IK85" i="7"/>
  <c r="L68" i="14" s="1"/>
  <c r="IK89" i="7"/>
  <c r="L73" i="14" s="1"/>
  <c r="IK95" i="7"/>
  <c r="L86" i="14" s="1"/>
  <c r="L90" i="14"/>
  <c r="EC63" i="7"/>
  <c r="M23" i="15"/>
  <c r="AV63" i="7"/>
  <c r="M6" i="15" s="1"/>
  <c r="IM78" i="7"/>
  <c r="N59" i="14" s="1"/>
  <c r="IM86" i="7"/>
  <c r="N69" i="14" s="1"/>
  <c r="IM72" i="7"/>
  <c r="N52" i="14" s="1"/>
  <c r="IM83" i="7"/>
  <c r="N66" i="14" s="1"/>
  <c r="IM77" i="7"/>
  <c r="N58" i="14" s="1"/>
  <c r="IM91" i="7"/>
  <c r="N77" i="14" s="1"/>
  <c r="IM90" i="7"/>
  <c r="N74" i="14" s="1"/>
  <c r="IM87" i="7"/>
  <c r="N71" i="14" s="1"/>
  <c r="IM79" i="7"/>
  <c r="N61" i="14" s="1"/>
  <c r="IM81" i="7"/>
  <c r="N63" i="14" s="1"/>
  <c r="IM88" i="7"/>
  <c r="N72" i="14" s="1"/>
  <c r="IM73" i="7"/>
  <c r="N53" i="14" s="1"/>
  <c r="IM92" i="7"/>
  <c r="N78" i="14" s="1"/>
  <c r="IM75" i="7"/>
  <c r="N56" i="14" s="1"/>
  <c r="IM89" i="7"/>
  <c r="N73" i="14" s="1"/>
  <c r="IM97" i="7"/>
  <c r="N88" i="14" s="1"/>
  <c r="IN79" i="7"/>
  <c r="O61" i="14" s="1"/>
  <c r="IN72" i="7"/>
  <c r="O52" i="14" s="1"/>
  <c r="D8" i="15"/>
  <c r="IO93" i="7"/>
  <c r="P79" i="14" s="1"/>
  <c r="IO80" i="7"/>
  <c r="P62" i="14" s="1"/>
  <c r="IO71" i="7"/>
  <c r="P51" i="14" s="1"/>
  <c r="IO77" i="7"/>
  <c r="P58" i="14"/>
  <c r="IO87" i="7"/>
  <c r="P71" i="14" s="1"/>
  <c r="IO82" i="7"/>
  <c r="P64" i="14" s="1"/>
  <c r="IO79" i="7"/>
  <c r="P61" i="14" s="1"/>
  <c r="IO83" i="7"/>
  <c r="P66" i="14" s="1"/>
  <c r="IO86" i="7"/>
  <c r="P69" i="14" s="1"/>
  <c r="IO92" i="7"/>
  <c r="P78" i="14" s="1"/>
  <c r="IO98" i="7"/>
  <c r="P89" i="14" s="1"/>
  <c r="IO95" i="7"/>
  <c r="P86" i="14" s="1"/>
  <c r="IO88" i="7"/>
  <c r="P72" i="14" s="1"/>
  <c r="IO73" i="7"/>
  <c r="P53" i="14" s="1"/>
  <c r="IO97" i="7"/>
  <c r="P88" i="14" s="1"/>
  <c r="IO76" i="7"/>
  <c r="P57" i="14" s="1"/>
  <c r="IO81" i="7"/>
  <c r="P63" i="14" s="1"/>
  <c r="IO91" i="7"/>
  <c r="P77" i="14" s="1"/>
  <c r="IO89" i="7"/>
  <c r="P73" i="14" s="1"/>
  <c r="IO85" i="7"/>
  <c r="P68" i="14" s="1"/>
  <c r="IO75" i="7"/>
  <c r="P56" i="14" s="1"/>
  <c r="IO72" i="7"/>
  <c r="P52" i="14" s="1"/>
  <c r="IO74" i="7"/>
  <c r="P54" i="14" s="1"/>
  <c r="IO94" i="7"/>
  <c r="P80" i="14" s="1"/>
  <c r="IO78" i="7"/>
  <c r="P59" i="14" s="1"/>
  <c r="IO96" i="7"/>
  <c r="P87" i="14" s="1"/>
  <c r="IO84" i="7"/>
  <c r="P67" i="14" s="1"/>
  <c r="IO90" i="7"/>
  <c r="P74" i="14" s="1"/>
  <c r="II88" i="7"/>
  <c r="J72" i="14" s="1"/>
  <c r="II94" i="7"/>
  <c r="J80" i="14" s="1"/>
  <c r="II92" i="7"/>
  <c r="J78" i="14" s="1"/>
  <c r="II79" i="7"/>
  <c r="J61" i="14"/>
  <c r="II83" i="7"/>
  <c r="J66" i="14" s="1"/>
  <c r="II78" i="7"/>
  <c r="J59" i="14" s="1"/>
  <c r="II87" i="7"/>
  <c r="J71" i="14" s="1"/>
  <c r="II95" i="7"/>
  <c r="J86" i="14"/>
  <c r="II80" i="7"/>
  <c r="J62" i="14" s="1"/>
  <c r="II76" i="7"/>
  <c r="J57" i="14" s="1"/>
  <c r="II81" i="7"/>
  <c r="J63" i="14" s="1"/>
  <c r="IH94" i="7"/>
  <c r="I80" i="14" s="1"/>
  <c r="IH95" i="7"/>
  <c r="I86" i="14"/>
  <c r="IH73" i="7"/>
  <c r="I53" i="14" s="1"/>
  <c r="IH80" i="7"/>
  <c r="I62" i="14" s="1"/>
  <c r="IH74" i="7"/>
  <c r="I54" i="14" s="1"/>
  <c r="IH97" i="7"/>
  <c r="I88" i="14"/>
  <c r="IH72" i="7"/>
  <c r="I52" i="14" s="1"/>
  <c r="IH85" i="7"/>
  <c r="I68" i="14" s="1"/>
  <c r="IH86" i="7"/>
  <c r="I69" i="14" s="1"/>
  <c r="IH84" i="7"/>
  <c r="I67" i="14"/>
  <c r="IH83" i="7"/>
  <c r="I66" i="14" s="1"/>
  <c r="IH75" i="7"/>
  <c r="I56" i="14" s="1"/>
  <c r="IH98" i="7"/>
  <c r="I89" i="14" s="1"/>
  <c r="II73" i="7"/>
  <c r="J53" i="14"/>
  <c r="II89" i="7"/>
  <c r="J73" i="14"/>
  <c r="II82" i="7"/>
  <c r="J64" i="14" s="1"/>
  <c r="II75" i="7"/>
  <c r="J56" i="14" s="1"/>
  <c r="IJ98" i="7"/>
  <c r="K89" i="14"/>
  <c r="IJ94" i="7"/>
  <c r="K80" i="14"/>
  <c r="IJ93" i="7"/>
  <c r="K79" i="14" s="1"/>
  <c r="IL96" i="7"/>
  <c r="M87" i="14" s="1"/>
  <c r="IL72" i="7"/>
  <c r="M52" i="14" s="1"/>
  <c r="IL98" i="7"/>
  <c r="M89" i="14" s="1"/>
  <c r="IL87" i="7"/>
  <c r="M71" i="14" s="1"/>
  <c r="IL94" i="7"/>
  <c r="M80" i="14" s="1"/>
  <c r="IL86" i="7"/>
  <c r="M69" i="14" s="1"/>
  <c r="IL91" i="7"/>
  <c r="M77" i="14" s="1"/>
  <c r="IG94" i="7"/>
  <c r="H80" i="14"/>
  <c r="IG89" i="7"/>
  <c r="H73" i="14"/>
  <c r="IG80" i="7"/>
  <c r="H62" i="14"/>
  <c r="IG77" i="7"/>
  <c r="H58" i="14"/>
  <c r="IG96" i="7"/>
  <c r="H87" i="14"/>
  <c r="IG88" i="7"/>
  <c r="H72" i="14"/>
  <c r="IG83" i="7"/>
  <c r="H66" i="14"/>
  <c r="IG85" i="7"/>
  <c r="H68" i="14"/>
  <c r="IG90" i="7"/>
  <c r="H74" i="14"/>
  <c r="IG91" i="7"/>
  <c r="H77" i="14" s="1"/>
  <c r="IG95" i="7"/>
  <c r="H86" i="14"/>
  <c r="IG73" i="7"/>
  <c r="H53" i="14"/>
  <c r="IG78" i="7"/>
  <c r="H59" i="14"/>
  <c r="IG93" i="7"/>
  <c r="H79" i="14" s="1"/>
  <c r="IG76" i="7"/>
  <c r="H57" i="14" s="1"/>
  <c r="IG75" i="7"/>
  <c r="H56" i="14"/>
  <c r="IG86" i="7"/>
  <c r="H69" i="14"/>
  <c r="IG84" i="7"/>
  <c r="H67" i="14" s="1"/>
  <c r="IG71" i="7"/>
  <c r="H51" i="14" s="1"/>
  <c r="IG74" i="7"/>
  <c r="H54" i="14"/>
  <c r="IG98" i="7"/>
  <c r="H89" i="14" s="1"/>
  <c r="IG72" i="7"/>
  <c r="H52" i="14" s="1"/>
  <c r="IG82" i="7"/>
  <c r="H64" i="14" s="1"/>
  <c r="IG79" i="7"/>
  <c r="H61" i="14"/>
  <c r="IG92" i="7"/>
  <c r="H78" i="14" s="1"/>
  <c r="H81" i="14" s="1"/>
  <c r="IG87" i="7"/>
  <c r="H71" i="14" s="1"/>
  <c r="IG81" i="7"/>
  <c r="H63" i="14" s="1"/>
  <c r="IG97" i="7"/>
  <c r="H88" i="14"/>
  <c r="IE71" i="7"/>
  <c r="F51" i="14" s="1"/>
  <c r="IE81" i="7"/>
  <c r="F63" i="14" s="1"/>
  <c r="IE92" i="7"/>
  <c r="F78" i="14" s="1"/>
  <c r="IE98" i="7"/>
  <c r="F89" i="14"/>
  <c r="IE97" i="7"/>
  <c r="F88" i="14" s="1"/>
  <c r="IE94" i="7"/>
  <c r="F80" i="14"/>
  <c r="IE93" i="7"/>
  <c r="F79" i="14" s="1"/>
  <c r="IP97" i="7"/>
  <c r="Q88" i="14" s="1"/>
  <c r="IP77" i="7"/>
  <c r="Q58" i="14"/>
  <c r="IP79" i="7"/>
  <c r="Q61" i="14"/>
  <c r="IP96" i="7"/>
  <c r="Q87" i="14" s="1"/>
  <c r="IP86" i="7"/>
  <c r="Q69" i="14" s="1"/>
  <c r="IP87" i="7"/>
  <c r="Q71" i="14"/>
  <c r="IP89" i="7"/>
  <c r="Q73" i="14"/>
  <c r="IP72" i="7"/>
  <c r="Q52" i="14" s="1"/>
  <c r="IP95" i="7"/>
  <c r="Q86" i="14" s="1"/>
  <c r="IP83" i="7"/>
  <c r="Q66" i="14"/>
  <c r="IP74" i="7"/>
  <c r="Q54" i="14"/>
  <c r="IP80" i="7"/>
  <c r="Q62" i="14" s="1"/>
  <c r="IP81" i="7"/>
  <c r="Q63" i="14" s="1"/>
  <c r="IP88" i="7"/>
  <c r="Q72" i="14" s="1"/>
  <c r="IP84" i="7"/>
  <c r="Q67" i="14"/>
  <c r="IP93" i="7"/>
  <c r="Q79" i="14" s="1"/>
  <c r="IP94" i="7"/>
  <c r="Q80" i="14" s="1"/>
  <c r="IP98" i="7"/>
  <c r="Q89" i="14" s="1"/>
  <c r="IP90" i="7"/>
  <c r="Q74" i="14"/>
  <c r="IP75" i="7"/>
  <c r="Q56" i="14" s="1"/>
  <c r="IP78" i="7"/>
  <c r="Q59" i="14" s="1"/>
  <c r="IP92" i="7"/>
  <c r="Q78" i="14" s="1"/>
  <c r="IP76" i="7"/>
  <c r="Q57" i="14"/>
  <c r="IP71" i="7"/>
  <c r="Q51" i="14" s="1"/>
  <c r="IP91" i="7"/>
  <c r="Q77" i="14" s="1"/>
  <c r="IP82" i="7"/>
  <c r="Q64" i="14" s="1"/>
  <c r="IP73" i="7"/>
  <c r="Q53" i="14" s="1"/>
  <c r="IP85" i="7"/>
  <c r="Q68" i="14" s="1"/>
  <c r="IF89" i="7"/>
  <c r="G73" i="14" s="1"/>
  <c r="IF97" i="7"/>
  <c r="G88" i="14" s="1"/>
  <c r="IF79" i="7"/>
  <c r="G61" i="14" s="1"/>
  <c r="IF84" i="7"/>
  <c r="G67" i="14" s="1"/>
  <c r="IF74" i="7"/>
  <c r="G54" i="14" s="1"/>
  <c r="IF75" i="7"/>
  <c r="G56" i="14" s="1"/>
  <c r="IF95" i="7"/>
  <c r="G86" i="14" s="1"/>
  <c r="IF86" i="7"/>
  <c r="G69" i="14" s="1"/>
  <c r="IF76" i="7"/>
  <c r="G57" i="14" s="1"/>
  <c r="IF96" i="7"/>
  <c r="G87" i="14" s="1"/>
  <c r="IF73" i="7"/>
  <c r="G53" i="14" s="1"/>
  <c r="IF91" i="7"/>
  <c r="G77" i="14" s="1"/>
  <c r="IF93" i="7"/>
  <c r="G79" i="14" s="1"/>
  <c r="IF98" i="7"/>
  <c r="G89" i="14" s="1"/>
  <c r="G90" i="14" s="1"/>
  <c r="G92" i="14" s="1"/>
  <c r="IF88" i="7"/>
  <c r="G72" i="14" s="1"/>
  <c r="IF83" i="7"/>
  <c r="G66" i="14" s="1"/>
  <c r="IF78" i="7"/>
  <c r="G59" i="14" s="1"/>
  <c r="IF80" i="7"/>
  <c r="G62" i="14" s="1"/>
  <c r="IF90" i="7"/>
  <c r="G74" i="14" s="1"/>
  <c r="IF81" i="7"/>
  <c r="G63" i="14" s="1"/>
  <c r="IF77" i="7"/>
  <c r="G58" i="14" s="1"/>
  <c r="IF82" i="7"/>
  <c r="G64" i="14" s="1"/>
  <c r="IF92" i="7"/>
  <c r="G78" i="14" s="1"/>
  <c r="IF94" i="7"/>
  <c r="G80" i="14" s="1"/>
  <c r="IF72" i="7"/>
  <c r="G52" i="14" s="1"/>
  <c r="IF71" i="7"/>
  <c r="G51" i="14" s="1"/>
  <c r="IF87" i="7"/>
  <c r="G71" i="14" s="1"/>
  <c r="IF85" i="7"/>
  <c r="G68" i="14" s="1"/>
  <c r="L91" i="14"/>
  <c r="DS63" i="7"/>
  <c r="M21" i="15" s="1"/>
  <c r="AQ63" i="7"/>
  <c r="M5" i="15" s="1"/>
  <c r="F50" i="10"/>
  <c r="H50" i="10" s="1"/>
  <c r="Q50" i="10" s="1"/>
  <c r="Q40" i="15"/>
  <c r="AQ62" i="7"/>
  <c r="L5" i="15" s="1"/>
  <c r="C11" i="15"/>
  <c r="BU63" i="7"/>
  <c r="M11" i="15" s="1"/>
  <c r="C23" i="15"/>
  <c r="EC62" i="7"/>
  <c r="L23" i="15" s="1"/>
  <c r="IA15" i="7"/>
  <c r="HW15" i="7"/>
  <c r="HX15" i="7"/>
  <c r="HY15" i="7"/>
  <c r="IB15" i="7"/>
  <c r="HV15" i="7"/>
  <c r="HS15" i="7"/>
  <c r="HT15" i="7"/>
  <c r="IC15" i="7"/>
  <c r="ID15" i="7"/>
  <c r="HZ15" i="7"/>
  <c r="HU15" i="7"/>
  <c r="Q81" i="14"/>
  <c r="P81" i="14"/>
  <c r="P90" i="14"/>
  <c r="P92" i="14" s="1"/>
  <c r="Q90" i="14"/>
  <c r="G81" i="14"/>
  <c r="G84" i="14" s="1"/>
  <c r="H90" i="14"/>
  <c r="H92" i="14" s="1"/>
  <c r="P82" i="14"/>
  <c r="P83" i="14"/>
  <c r="P84" i="14"/>
  <c r="P93" i="14"/>
  <c r="H93" i="14"/>
  <c r="H91" i="14"/>
  <c r="Q93" i="14"/>
  <c r="Q92" i="14"/>
  <c r="Q91" i="14"/>
  <c r="G82" i="14"/>
  <c r="G83" i="14"/>
  <c r="H83" i="14"/>
  <c r="G91" i="14"/>
  <c r="G93" i="14"/>
  <c r="IP49" i="7" l="1"/>
  <c r="Q18" i="14" s="1"/>
  <c r="IP59" i="7"/>
  <c r="Q30" i="14" s="1"/>
  <c r="IF54" i="7"/>
  <c r="G24" i="14" s="1"/>
  <c r="IF52" i="7"/>
  <c r="G21" i="14" s="1"/>
  <c r="IF43" i="7"/>
  <c r="G10" i="14" s="1"/>
  <c r="HY18" i="7"/>
  <c r="ID18" i="7"/>
  <c r="IP46" i="7" s="1"/>
  <c r="Q14" i="14" s="1"/>
  <c r="IB18" i="7"/>
  <c r="IA18" i="7"/>
  <c r="HU18" i="7"/>
  <c r="HZ18" i="7"/>
  <c r="HX18" i="7"/>
  <c r="HS18" i="7"/>
  <c r="IC18" i="7"/>
  <c r="HW18" i="7"/>
  <c r="HT18" i="7"/>
  <c r="IF53" i="7" s="1"/>
  <c r="G23" i="14" s="1"/>
  <c r="HV18" i="7"/>
  <c r="IE49" i="7"/>
  <c r="F18" i="14" s="1"/>
  <c r="IE66" i="7"/>
  <c r="F44" i="14" s="1"/>
  <c r="IE60" i="7"/>
  <c r="F31" i="14" s="1"/>
  <c r="HV19" i="7"/>
  <c r="HW19" i="7"/>
  <c r="IC19" i="7"/>
  <c r="IB19" i="7"/>
  <c r="HY19" i="7"/>
  <c r="HU19" i="7"/>
  <c r="HX19" i="7"/>
  <c r="HZ19" i="7"/>
  <c r="HT19" i="7"/>
  <c r="IF44" i="7" s="1"/>
  <c r="G11" i="14" s="1"/>
  <c r="IA19" i="7"/>
  <c r="ID19" i="7"/>
  <c r="HS19" i="7"/>
  <c r="IE43" i="7" s="1"/>
  <c r="F10" i="14" s="1"/>
  <c r="Q83" i="14"/>
  <c r="Q84" i="14"/>
  <c r="IF57" i="7"/>
  <c r="G28" i="14" s="1"/>
  <c r="H84" i="14"/>
  <c r="H82" i="14"/>
  <c r="Q82" i="14"/>
  <c r="IL43" i="7"/>
  <c r="M10" i="14" s="1"/>
  <c r="IL54" i="7"/>
  <c r="M24" i="14" s="1"/>
  <c r="IL49" i="7"/>
  <c r="M18" i="14" s="1"/>
  <c r="IL58" i="7"/>
  <c r="M29" i="14" s="1"/>
  <c r="IL47" i="7"/>
  <c r="M15" i="14" s="1"/>
  <c r="IL62" i="7"/>
  <c r="M35" i="14" s="1"/>
  <c r="IL65" i="7"/>
  <c r="M43" i="14" s="1"/>
  <c r="IL61" i="7"/>
  <c r="M34" i="14" s="1"/>
  <c r="IL68" i="7"/>
  <c r="M46" i="14" s="1"/>
  <c r="IL51" i="7"/>
  <c r="M20" i="14" s="1"/>
  <c r="IL53" i="7"/>
  <c r="M23" i="14" s="1"/>
  <c r="IL64" i="7"/>
  <c r="M37" i="14" s="1"/>
  <c r="IL63" i="7"/>
  <c r="M36" i="14" s="1"/>
  <c r="IL55" i="7"/>
  <c r="M25" i="14" s="1"/>
  <c r="P91" i="14"/>
  <c r="IL95" i="7"/>
  <c r="M86" i="14" s="1"/>
  <c r="IL82" i="7"/>
  <c r="M64" i="14" s="1"/>
  <c r="IL80" i="7"/>
  <c r="M62" i="14" s="1"/>
  <c r="IL90" i="7"/>
  <c r="M74" i="14" s="1"/>
  <c r="IL81" i="7"/>
  <c r="M63" i="14" s="1"/>
  <c r="IL97" i="7"/>
  <c r="M88" i="14" s="1"/>
  <c r="IL73" i="7"/>
  <c r="M53" i="14" s="1"/>
  <c r="IL71" i="7"/>
  <c r="M51" i="14" s="1"/>
  <c r="IL85" i="7"/>
  <c r="M68" i="14" s="1"/>
  <c r="IL74" i="7"/>
  <c r="M54" i="14" s="1"/>
  <c r="IL92" i="7"/>
  <c r="M78" i="14" s="1"/>
  <c r="M81" i="14" s="1"/>
  <c r="IL89" i="7"/>
  <c r="M73" i="14" s="1"/>
  <c r="IL84" i="7"/>
  <c r="M67" i="14" s="1"/>
  <c r="IL76" i="7"/>
  <c r="M57" i="14" s="1"/>
  <c r="IL78" i="7"/>
  <c r="M59" i="14" s="1"/>
  <c r="IL79" i="7"/>
  <c r="M61" i="14" s="1"/>
  <c r="IL88" i="7"/>
  <c r="M72" i="14" s="1"/>
  <c r="IL93" i="7"/>
  <c r="M79" i="14" s="1"/>
  <c r="IL75" i="7"/>
  <c r="M56" i="14" s="1"/>
  <c r="IL77" i="7"/>
  <c r="M58" i="14" s="1"/>
  <c r="IL83" i="7"/>
  <c r="M66" i="14" s="1"/>
  <c r="L93" i="14"/>
  <c r="L92" i="14"/>
  <c r="IJ72" i="7"/>
  <c r="K52" i="14" s="1"/>
  <c r="IJ85" i="7"/>
  <c r="K68" i="14" s="1"/>
  <c r="IJ89" i="7"/>
  <c r="K73" i="14" s="1"/>
  <c r="IJ73" i="7"/>
  <c r="K53" i="14" s="1"/>
  <c r="IJ91" i="7"/>
  <c r="K77" i="14" s="1"/>
  <c r="K81" i="14" s="1"/>
  <c r="IJ87" i="7"/>
  <c r="K71" i="14" s="1"/>
  <c r="IJ97" i="7"/>
  <c r="K88" i="14" s="1"/>
  <c r="IJ90" i="7"/>
  <c r="K74" i="14" s="1"/>
  <c r="IJ75" i="7"/>
  <c r="K56" i="14" s="1"/>
  <c r="IJ83" i="7"/>
  <c r="K66" i="14" s="1"/>
  <c r="IJ84" i="7"/>
  <c r="K67" i="14" s="1"/>
  <c r="IJ96" i="7"/>
  <c r="K87" i="14" s="1"/>
  <c r="IJ95" i="7"/>
  <c r="K86" i="14" s="1"/>
  <c r="IJ82" i="7"/>
  <c r="K64" i="14" s="1"/>
  <c r="IJ88" i="7"/>
  <c r="K72" i="14" s="1"/>
  <c r="IJ86" i="7"/>
  <c r="K69" i="14" s="1"/>
  <c r="IJ76" i="7"/>
  <c r="K57" i="14" s="1"/>
  <c r="IJ81" i="7"/>
  <c r="K63" i="14" s="1"/>
  <c r="IJ71" i="7"/>
  <c r="K51" i="14" s="1"/>
  <c r="IN75" i="7"/>
  <c r="O56" i="14" s="1"/>
  <c r="IN80" i="7"/>
  <c r="O62" i="14" s="1"/>
  <c r="IN78" i="7"/>
  <c r="O59" i="14" s="1"/>
  <c r="IN88" i="7"/>
  <c r="O72" i="14" s="1"/>
  <c r="IN97" i="7"/>
  <c r="O88" i="14" s="1"/>
  <c r="IN81" i="7"/>
  <c r="O63" i="14" s="1"/>
  <c r="IN86" i="7"/>
  <c r="O69" i="14" s="1"/>
  <c r="IN91" i="7"/>
  <c r="O77" i="14" s="1"/>
  <c r="IN94" i="7"/>
  <c r="O80" i="14" s="1"/>
  <c r="IN87" i="7"/>
  <c r="O71" i="14" s="1"/>
  <c r="IN98" i="7"/>
  <c r="O89" i="14" s="1"/>
  <c r="IN83" i="7"/>
  <c r="O66" i="14" s="1"/>
  <c r="IN73" i="7"/>
  <c r="O53" i="14" s="1"/>
  <c r="IN84" i="7"/>
  <c r="O67" i="14" s="1"/>
  <c r="IN77" i="7"/>
  <c r="O58" i="14" s="1"/>
  <c r="IN74" i="7"/>
  <c r="O54" i="14" s="1"/>
  <c r="IN89" i="7"/>
  <c r="O73" i="14" s="1"/>
  <c r="IN93" i="7"/>
  <c r="O79" i="14" s="1"/>
  <c r="IN76" i="7"/>
  <c r="O57" i="14" s="1"/>
  <c r="IN92" i="7"/>
  <c r="O78" i="14" s="1"/>
  <c r="IN96" i="7"/>
  <c r="O87" i="14" s="1"/>
  <c r="O90" i="14" s="1"/>
  <c r="IN82" i="7"/>
  <c r="O64" i="14" s="1"/>
  <c r="IN71" i="7"/>
  <c r="O51" i="14" s="1"/>
  <c r="IE84" i="7"/>
  <c r="F67" i="14" s="1"/>
  <c r="IE90" i="7"/>
  <c r="F74" i="14" s="1"/>
  <c r="IE73" i="7"/>
  <c r="F53" i="14" s="1"/>
  <c r="IE89" i="7"/>
  <c r="F73" i="14" s="1"/>
  <c r="IE82" i="7"/>
  <c r="F64" i="14" s="1"/>
  <c r="IE96" i="7"/>
  <c r="F87" i="14" s="1"/>
  <c r="IE77" i="7"/>
  <c r="F58" i="14" s="1"/>
  <c r="IE79" i="7"/>
  <c r="F61" i="14" s="1"/>
  <c r="R61" i="14" s="1"/>
  <c r="U61" i="14" s="1"/>
  <c r="IE88" i="7"/>
  <c r="F72" i="14" s="1"/>
  <c r="IE86" i="7"/>
  <c r="F69" i="14" s="1"/>
  <c r="IE83" i="7"/>
  <c r="F66" i="14" s="1"/>
  <c r="IE95" i="7"/>
  <c r="F86" i="14" s="1"/>
  <c r="F90" i="14" s="1"/>
  <c r="IE76" i="7"/>
  <c r="F57" i="14" s="1"/>
  <c r="R57" i="14" s="1"/>
  <c r="U57" i="14" s="1"/>
  <c r="IE78" i="7"/>
  <c r="F59" i="14" s="1"/>
  <c r="IE72" i="7"/>
  <c r="F52" i="14" s="1"/>
  <c r="IE74" i="7"/>
  <c r="F54" i="14" s="1"/>
  <c r="IE87" i="7"/>
  <c r="F71" i="14" s="1"/>
  <c r="R71" i="14" s="1"/>
  <c r="U71" i="14" s="1"/>
  <c r="IE75" i="7"/>
  <c r="F56" i="14" s="1"/>
  <c r="R56" i="14" s="1"/>
  <c r="U56" i="14" s="1"/>
  <c r="IE85" i="7"/>
  <c r="F68" i="14" s="1"/>
  <c r="IE91" i="7"/>
  <c r="F77" i="14" s="1"/>
  <c r="F81" i="14" s="1"/>
  <c r="IH82" i="7"/>
  <c r="I64" i="14" s="1"/>
  <c r="IH81" i="7"/>
  <c r="I63" i="14" s="1"/>
  <c r="R63" i="14" s="1"/>
  <c r="U63" i="14" s="1"/>
  <c r="IH93" i="7"/>
  <c r="I79" i="14" s="1"/>
  <c r="IH92" i="7"/>
  <c r="I78" i="14" s="1"/>
  <c r="IH90" i="7"/>
  <c r="I74" i="14" s="1"/>
  <c r="IH88" i="7"/>
  <c r="I72" i="14" s="1"/>
  <c r="IH91" i="7"/>
  <c r="I77" i="14" s="1"/>
  <c r="IH77" i="7"/>
  <c r="I58" i="14" s="1"/>
  <c r="IH71" i="7"/>
  <c r="I51" i="14" s="1"/>
  <c r="R51" i="14" s="1"/>
  <c r="U51" i="14" s="1"/>
  <c r="IH79" i="7"/>
  <c r="I61" i="14" s="1"/>
  <c r="IH87" i="7"/>
  <c r="I71" i="14" s="1"/>
  <c r="IH89" i="7"/>
  <c r="I73" i="14" s="1"/>
  <c r="IH78" i="7"/>
  <c r="I59" i="14" s="1"/>
  <c r="IH76" i="7"/>
  <c r="I57" i="14" s="1"/>
  <c r="IH96" i="7"/>
  <c r="I87" i="14" s="1"/>
  <c r="I90" i="14" s="1"/>
  <c r="IK80" i="7"/>
  <c r="L62" i="14" s="1"/>
  <c r="R62" i="14" s="1"/>
  <c r="U62" i="14" s="1"/>
  <c r="IK91" i="7"/>
  <c r="L77" i="14" s="1"/>
  <c r="L81" i="14" s="1"/>
  <c r="IK82" i="7"/>
  <c r="L64" i="14" s="1"/>
  <c r="IK84" i="7"/>
  <c r="L67" i="14" s="1"/>
  <c r="IM71" i="7"/>
  <c r="N51" i="14" s="1"/>
  <c r="IM80" i="7"/>
  <c r="N62" i="14" s="1"/>
  <c r="IM94" i="7"/>
  <c r="N80" i="14" s="1"/>
  <c r="IM93" i="7"/>
  <c r="N79" i="14" s="1"/>
  <c r="IM96" i="7"/>
  <c r="N87" i="14" s="1"/>
  <c r="N90" i="14" s="1"/>
  <c r="IM84" i="7"/>
  <c r="N67" i="14" s="1"/>
  <c r="IM98" i="7"/>
  <c r="N89" i="14" s="1"/>
  <c r="IM85" i="7"/>
  <c r="N68" i="14" s="1"/>
  <c r="IM74" i="7"/>
  <c r="N54" i="14" s="1"/>
  <c r="II96" i="7"/>
  <c r="J87" i="14" s="1"/>
  <c r="J90" i="14" s="1"/>
  <c r="II86" i="7"/>
  <c r="J69" i="14" s="1"/>
  <c r="II98" i="7"/>
  <c r="J89" i="14" s="1"/>
  <c r="II74" i="7"/>
  <c r="J54" i="14" s="1"/>
  <c r="II85" i="7"/>
  <c r="J68" i="14" s="1"/>
  <c r="II77" i="7"/>
  <c r="J58" i="14" s="1"/>
  <c r="II97" i="7"/>
  <c r="J88" i="14" s="1"/>
  <c r="II93" i="7"/>
  <c r="J79" i="14" s="1"/>
  <c r="J81" i="14" s="1"/>
  <c r="II90" i="7"/>
  <c r="J74" i="14" s="1"/>
  <c r="II84" i="7"/>
  <c r="J67" i="14" s="1"/>
  <c r="II72" i="7"/>
  <c r="J52" i="14" s="1"/>
  <c r="II71" i="7"/>
  <c r="J51" i="14" s="1"/>
  <c r="AL46" i="7"/>
  <c r="GK47" i="7"/>
  <c r="G42" i="15" s="1"/>
  <c r="GF46" i="7"/>
  <c r="F41" i="15" s="1"/>
  <c r="AL49" i="7"/>
  <c r="I39" i="15" s="1"/>
  <c r="BP42" i="7"/>
  <c r="C10" i="15" s="1"/>
  <c r="CJ47" i="7"/>
  <c r="G14" i="15" s="1"/>
  <c r="AL52" i="7"/>
  <c r="K39" i="15" s="1"/>
  <c r="GF49" i="7"/>
  <c r="I41" i="15" s="1"/>
  <c r="AG62" i="7"/>
  <c r="L38" i="15" s="1"/>
  <c r="BA63" i="7"/>
  <c r="M7" i="15" s="1"/>
  <c r="FV62" i="7"/>
  <c r="L34" i="15" s="1"/>
  <c r="BU62" i="7"/>
  <c r="L11" i="15" s="1"/>
  <c r="GK52" i="7"/>
  <c r="K42" i="15" s="1"/>
  <c r="FL45" i="7"/>
  <c r="E32" i="15" s="1"/>
  <c r="AL47" i="7"/>
  <c r="G39" i="15" s="1"/>
  <c r="F8" i="15"/>
  <c r="EW41" i="7"/>
  <c r="EW49" i="7"/>
  <c r="AQ64" i="7"/>
  <c r="N5" i="15" s="1"/>
  <c r="FQ62" i="7"/>
  <c r="L33" i="15" s="1"/>
  <c r="FG63" i="7"/>
  <c r="M29" i="15" s="1"/>
  <c r="DI63" i="7"/>
  <c r="M19" i="15" s="1"/>
  <c r="GK45" i="7"/>
  <c r="E42" i="15" s="1"/>
  <c r="GK48" i="7"/>
  <c r="GK51" i="7"/>
  <c r="J42" i="15" s="1"/>
  <c r="I10" i="15"/>
  <c r="BP63" i="7"/>
  <c r="M10" i="15" s="1"/>
  <c r="B14" i="15"/>
  <c r="D16" i="15"/>
  <c r="CT62" i="7"/>
  <c r="L16" i="15" s="1"/>
  <c r="B30" i="15"/>
  <c r="GX62" i="7"/>
  <c r="L30" i="15" s="1"/>
  <c r="EH62" i="7"/>
  <c r="GK42" i="7"/>
  <c r="C42" i="15" s="1"/>
  <c r="DD63" i="7"/>
  <c r="M18" i="15" s="1"/>
  <c r="FV63" i="7"/>
  <c r="M34" i="15" s="1"/>
  <c r="AV62" i="7"/>
  <c r="L6" i="15" s="1"/>
  <c r="DN62" i="7"/>
  <c r="DS53" i="7"/>
  <c r="F7" i="15"/>
  <c r="DN63" i="7"/>
  <c r="M20" i="15" s="1"/>
  <c r="CY63" i="7"/>
  <c r="M17" i="15" s="1"/>
  <c r="CJ43" i="7"/>
  <c r="D14" i="15" s="1"/>
  <c r="GK41" i="7"/>
  <c r="B42" i="15" s="1"/>
  <c r="CJ42" i="7"/>
  <c r="C14" i="15" s="1"/>
  <c r="DS41" i="7"/>
  <c r="FL63" i="7"/>
  <c r="M32" i="15" s="1"/>
  <c r="AG63" i="7"/>
  <c r="M38" i="15" s="1"/>
  <c r="GA63" i="7"/>
  <c r="M35" i="15" s="1"/>
  <c r="CT63" i="7"/>
  <c r="M16" i="15" s="1"/>
  <c r="CJ63" i="7"/>
  <c r="M14" i="15" s="1"/>
  <c r="FL62" i="7"/>
  <c r="L32" i="15" s="1"/>
  <c r="BF62" i="7"/>
  <c r="L8" i="15" s="1"/>
  <c r="GA62" i="7"/>
  <c r="L35" i="15" s="1"/>
  <c r="AB63" i="7"/>
  <c r="R41" i="15"/>
  <c r="F43" i="10"/>
  <c r="H43" i="10" s="1"/>
  <c r="Q43" i="10" s="1"/>
  <c r="C37" i="15"/>
  <c r="C34" i="15"/>
  <c r="CE63" i="7"/>
  <c r="M13" i="15" s="1"/>
  <c r="BK62" i="7"/>
  <c r="L9" i="15" s="1"/>
  <c r="FB63" i="7"/>
  <c r="M28" i="15" s="1"/>
  <c r="FB62" i="7"/>
  <c r="L28" i="15" s="1"/>
  <c r="DX63" i="7"/>
  <c r="M22" i="15" s="1"/>
  <c r="F7" i="10"/>
  <c r="H7" i="10" s="1"/>
  <c r="EC64" i="7"/>
  <c r="FQ64" i="7"/>
  <c r="GX63" i="7"/>
  <c r="M30" i="15" s="1"/>
  <c r="BP62" i="7"/>
  <c r="GU67" i="7"/>
  <c r="EH63" i="7"/>
  <c r="M24" i="15" s="1"/>
  <c r="H19" i="15"/>
  <c r="EM62" i="7"/>
  <c r="EM63" i="7"/>
  <c r="M25" i="15" s="1"/>
  <c r="GA64" i="7"/>
  <c r="FL64" i="7"/>
  <c r="BA62" i="7"/>
  <c r="C15" i="15"/>
  <c r="ER62" i="7"/>
  <c r="L26" i="15" s="1"/>
  <c r="FG64" i="7"/>
  <c r="L24" i="15"/>
  <c r="L15" i="15"/>
  <c r="DI62" i="7"/>
  <c r="F17" i="15"/>
  <c r="M8" i="15"/>
  <c r="BZ64" i="7"/>
  <c r="C24" i="15"/>
  <c r="CO63" i="7"/>
  <c r="M15" i="15" s="1"/>
  <c r="AV64" i="7"/>
  <c r="DD62" i="7"/>
  <c r="ER63" i="7"/>
  <c r="M26" i="15" s="1"/>
  <c r="BU64" i="7"/>
  <c r="HA64" i="7"/>
  <c r="CT64" i="7"/>
  <c r="N16" i="15" s="1"/>
  <c r="FV64" i="7"/>
  <c r="M82" i="14" l="1"/>
  <c r="M84" i="14"/>
  <c r="M83" i="14"/>
  <c r="L83" i="14"/>
  <c r="L84" i="14"/>
  <c r="L82" i="14"/>
  <c r="IP41" i="7"/>
  <c r="Q8" i="14" s="1"/>
  <c r="N91" i="14"/>
  <c r="N93" i="14"/>
  <c r="N92" i="14"/>
  <c r="F82" i="14"/>
  <c r="F83" i="14"/>
  <c r="F84" i="14"/>
  <c r="F92" i="14"/>
  <c r="F91" i="14"/>
  <c r="F93" i="14"/>
  <c r="R73" i="14"/>
  <c r="U73" i="14" s="1"/>
  <c r="IE58" i="7"/>
  <c r="F29" i="14" s="1"/>
  <c r="IE67" i="7"/>
  <c r="F45" i="14" s="1"/>
  <c r="IE68" i="7"/>
  <c r="F46" i="14" s="1"/>
  <c r="IO68" i="7"/>
  <c r="P46" i="14" s="1"/>
  <c r="IO55" i="7"/>
  <c r="P25" i="14" s="1"/>
  <c r="IO60" i="7"/>
  <c r="P31" i="14" s="1"/>
  <c r="IO47" i="7"/>
  <c r="P15" i="14" s="1"/>
  <c r="IO49" i="7"/>
  <c r="P18" i="14" s="1"/>
  <c r="IO54" i="7"/>
  <c r="P24" i="14" s="1"/>
  <c r="IO67" i="7"/>
  <c r="P45" i="14" s="1"/>
  <c r="IO53" i="7"/>
  <c r="P23" i="14" s="1"/>
  <c r="IO50" i="7"/>
  <c r="P19" i="14" s="1"/>
  <c r="IO41" i="7"/>
  <c r="P8" i="14" s="1"/>
  <c r="IO44" i="7"/>
  <c r="P11" i="14" s="1"/>
  <c r="IO45" i="7"/>
  <c r="P13" i="14" s="1"/>
  <c r="IO59" i="7"/>
  <c r="P30" i="14" s="1"/>
  <c r="IO56" i="7"/>
  <c r="P26" i="14" s="1"/>
  <c r="IO65" i="7"/>
  <c r="P43" i="14" s="1"/>
  <c r="IO52" i="7"/>
  <c r="P21" i="14" s="1"/>
  <c r="IO61" i="7"/>
  <c r="P34" i="14" s="1"/>
  <c r="IO64" i="7"/>
  <c r="P37" i="14" s="1"/>
  <c r="IO58" i="7"/>
  <c r="P29" i="14" s="1"/>
  <c r="IO57" i="7"/>
  <c r="P28" i="14" s="1"/>
  <c r="IO43" i="7"/>
  <c r="P10" i="14" s="1"/>
  <c r="IO66" i="7"/>
  <c r="P44" i="14" s="1"/>
  <c r="IO62" i="7"/>
  <c r="P35" i="14" s="1"/>
  <c r="IO51" i="7"/>
  <c r="P20" i="14" s="1"/>
  <c r="IO63" i="7"/>
  <c r="P36" i="14" s="1"/>
  <c r="IO48" i="7"/>
  <c r="P16" i="14" s="1"/>
  <c r="IO42" i="7"/>
  <c r="P9" i="14" s="1"/>
  <c r="IO46" i="7"/>
  <c r="P14" i="14" s="1"/>
  <c r="IK52" i="7"/>
  <c r="L21" i="14" s="1"/>
  <c r="IK56" i="7"/>
  <c r="L26" i="14" s="1"/>
  <c r="IK51" i="7"/>
  <c r="L20" i="14" s="1"/>
  <c r="IK63" i="7"/>
  <c r="L36" i="14" s="1"/>
  <c r="IK58" i="7"/>
  <c r="L29" i="14" s="1"/>
  <c r="IK44" i="7"/>
  <c r="L11" i="14" s="1"/>
  <c r="R11" i="14" s="1"/>
  <c r="U11" i="14" s="1"/>
  <c r="IK59" i="7"/>
  <c r="L30" i="14" s="1"/>
  <c r="IK53" i="7"/>
  <c r="L23" i="14" s="1"/>
  <c r="IK57" i="7"/>
  <c r="L28" i="14" s="1"/>
  <c r="IK48" i="7"/>
  <c r="L16" i="14" s="1"/>
  <c r="IK65" i="7"/>
  <c r="L43" i="14" s="1"/>
  <c r="IK54" i="7"/>
  <c r="L24" i="14" s="1"/>
  <c r="IK43" i="7"/>
  <c r="L10" i="14" s="1"/>
  <c r="IK41" i="7"/>
  <c r="L8" i="14" s="1"/>
  <c r="IK47" i="7"/>
  <c r="L15" i="14" s="1"/>
  <c r="IK45" i="7"/>
  <c r="L13" i="14" s="1"/>
  <c r="IK55" i="7"/>
  <c r="L25" i="14" s="1"/>
  <c r="IK68" i="7"/>
  <c r="L46" i="14" s="1"/>
  <c r="IK64" i="7"/>
  <c r="L37" i="14" s="1"/>
  <c r="IK50" i="7"/>
  <c r="L19" i="14" s="1"/>
  <c r="IK60" i="7"/>
  <c r="L31" i="14" s="1"/>
  <c r="IK46" i="7"/>
  <c r="L14" i="14" s="1"/>
  <c r="IK42" i="7"/>
  <c r="L9" i="14" s="1"/>
  <c r="IK61" i="7"/>
  <c r="L34" i="14" s="1"/>
  <c r="IK67" i="7"/>
  <c r="L45" i="14" s="1"/>
  <c r="IK62" i="7"/>
  <c r="L35" i="14" s="1"/>
  <c r="IK66" i="7"/>
  <c r="L44" i="14" s="1"/>
  <c r="IK49" i="7"/>
  <c r="L18" i="14" s="1"/>
  <c r="IF59" i="7"/>
  <c r="G30" i="14" s="1"/>
  <c r="IF47" i="7"/>
  <c r="G15" i="14" s="1"/>
  <c r="IF58" i="7"/>
  <c r="G29" i="14" s="1"/>
  <c r="IP53" i="7"/>
  <c r="Q23" i="14" s="1"/>
  <c r="IP51" i="7"/>
  <c r="Q20" i="14" s="1"/>
  <c r="IP44" i="7"/>
  <c r="Q11" i="14" s="1"/>
  <c r="R64" i="14"/>
  <c r="U64" i="14" s="1"/>
  <c r="N81" i="14"/>
  <c r="I93" i="14"/>
  <c r="I91" i="14"/>
  <c r="I92" i="14"/>
  <c r="I81" i="14"/>
  <c r="U81" i="14" s="1"/>
  <c r="C76" i="14" s="1"/>
  <c r="R68" i="14"/>
  <c r="U68" i="14" s="1"/>
  <c r="R66" i="14"/>
  <c r="U66" i="14" s="1"/>
  <c r="R53" i="14"/>
  <c r="U53" i="14" s="1"/>
  <c r="K90" i="14"/>
  <c r="U90" i="14" s="1"/>
  <c r="C85" i="14" s="1"/>
  <c r="K83" i="14"/>
  <c r="K84" i="14"/>
  <c r="K82" i="14"/>
  <c r="IE61" i="7"/>
  <c r="F34" i="14" s="1"/>
  <c r="IE63" i="7"/>
  <c r="F36" i="14" s="1"/>
  <c r="IE51" i="7"/>
  <c r="F20" i="14" s="1"/>
  <c r="IF42" i="7"/>
  <c r="G9" i="14" s="1"/>
  <c r="IF49" i="7"/>
  <c r="G18" i="14" s="1"/>
  <c r="IF45" i="7"/>
  <c r="G13" i="14" s="1"/>
  <c r="IF68" i="7"/>
  <c r="G46" i="14" s="1"/>
  <c r="IP48" i="7"/>
  <c r="Q16" i="14" s="1"/>
  <c r="IP61" i="7"/>
  <c r="Q34" i="14" s="1"/>
  <c r="IP68" i="7"/>
  <c r="Q46" i="14" s="1"/>
  <c r="R69" i="14"/>
  <c r="U69" i="14" s="1"/>
  <c r="R74" i="14"/>
  <c r="U74" i="14" s="1"/>
  <c r="IE48" i="7"/>
  <c r="F16" i="14" s="1"/>
  <c r="IE65" i="7"/>
  <c r="F43" i="14" s="1"/>
  <c r="F47" i="14" s="1"/>
  <c r="IE53" i="7"/>
  <c r="F23" i="14" s="1"/>
  <c r="IE42" i="7"/>
  <c r="F9" i="14" s="1"/>
  <c r="IJ50" i="7"/>
  <c r="K19" i="14" s="1"/>
  <c r="IJ58" i="7"/>
  <c r="K29" i="14" s="1"/>
  <c r="IJ48" i="7"/>
  <c r="K16" i="14" s="1"/>
  <c r="IJ62" i="7"/>
  <c r="K35" i="14" s="1"/>
  <c r="IJ61" i="7"/>
  <c r="K34" i="14" s="1"/>
  <c r="K38" i="14" s="1"/>
  <c r="IJ65" i="7"/>
  <c r="K43" i="14" s="1"/>
  <c r="IJ59" i="7"/>
  <c r="K30" i="14" s="1"/>
  <c r="IJ55" i="7"/>
  <c r="K25" i="14" s="1"/>
  <c r="IJ60" i="7"/>
  <c r="K31" i="14" s="1"/>
  <c r="IJ68" i="7"/>
  <c r="K46" i="14" s="1"/>
  <c r="IJ57" i="7"/>
  <c r="K28" i="14" s="1"/>
  <c r="IJ52" i="7"/>
  <c r="K21" i="14" s="1"/>
  <c r="IJ49" i="7"/>
  <c r="K18" i="14" s="1"/>
  <c r="IJ47" i="7"/>
  <c r="K15" i="14" s="1"/>
  <c r="IJ46" i="7"/>
  <c r="K14" i="14" s="1"/>
  <c r="IJ64" i="7"/>
  <c r="K37" i="14" s="1"/>
  <c r="IJ66" i="7"/>
  <c r="K44" i="14" s="1"/>
  <c r="IJ54" i="7"/>
  <c r="K24" i="14" s="1"/>
  <c r="IJ67" i="7"/>
  <c r="K45" i="14" s="1"/>
  <c r="IJ51" i="7"/>
  <c r="K20" i="14" s="1"/>
  <c r="IJ42" i="7"/>
  <c r="K9" i="14" s="1"/>
  <c r="IJ44" i="7"/>
  <c r="K11" i="14" s="1"/>
  <c r="IJ53" i="7"/>
  <c r="K23" i="14" s="1"/>
  <c r="IJ63" i="7"/>
  <c r="K36" i="14" s="1"/>
  <c r="IJ41" i="7"/>
  <c r="K8" i="14" s="1"/>
  <c r="IJ43" i="7"/>
  <c r="K10" i="14" s="1"/>
  <c r="IJ45" i="7"/>
  <c r="K13" i="14" s="1"/>
  <c r="IJ56" i="7"/>
  <c r="K26" i="14" s="1"/>
  <c r="IF66" i="7"/>
  <c r="G44" i="14" s="1"/>
  <c r="IF60" i="7"/>
  <c r="G31" i="14" s="1"/>
  <c r="IF51" i="7"/>
  <c r="G20" i="14" s="1"/>
  <c r="IF50" i="7"/>
  <c r="G19" i="14" s="1"/>
  <c r="IP50" i="7"/>
  <c r="Q19" i="14" s="1"/>
  <c r="IP47" i="7"/>
  <c r="Q15" i="14" s="1"/>
  <c r="IP43" i="7"/>
  <c r="Q10" i="14" s="1"/>
  <c r="J91" i="14"/>
  <c r="J93" i="14"/>
  <c r="J92" i="14"/>
  <c r="R72" i="14"/>
  <c r="U72" i="14" s="1"/>
  <c r="U75" i="14" s="1"/>
  <c r="R67" i="14"/>
  <c r="U67" i="14" s="1"/>
  <c r="O81" i="14"/>
  <c r="IP45" i="7"/>
  <c r="Q13" i="14" s="1"/>
  <c r="IE64" i="7"/>
  <c r="F37" i="14" s="1"/>
  <c r="IE62" i="7"/>
  <c r="F35" i="14" s="1"/>
  <c r="IE59" i="7"/>
  <c r="F30" i="14" s="1"/>
  <c r="IE52" i="7"/>
  <c r="F21" i="14" s="1"/>
  <c r="IL56" i="7"/>
  <c r="M26" i="14" s="1"/>
  <c r="IL46" i="7"/>
  <c r="M14" i="14" s="1"/>
  <c r="IL60" i="7"/>
  <c r="M31" i="14" s="1"/>
  <c r="IL44" i="7"/>
  <c r="M11" i="14" s="1"/>
  <c r="IL42" i="7"/>
  <c r="M9" i="14" s="1"/>
  <c r="IL41" i="7"/>
  <c r="M8" i="14" s="1"/>
  <c r="IL50" i="7"/>
  <c r="M19" i="14" s="1"/>
  <c r="IL45" i="7"/>
  <c r="M13" i="14" s="1"/>
  <c r="IL57" i="7"/>
  <c r="M28" i="14" s="1"/>
  <c r="IL59" i="7"/>
  <c r="M30" i="14" s="1"/>
  <c r="IL48" i="7"/>
  <c r="M16" i="14" s="1"/>
  <c r="IL52" i="7"/>
  <c r="M21" i="14" s="1"/>
  <c r="IL67" i="7"/>
  <c r="M45" i="14" s="1"/>
  <c r="IL66" i="7"/>
  <c r="M44" i="14" s="1"/>
  <c r="M47" i="14" s="1"/>
  <c r="IF61" i="7"/>
  <c r="G34" i="14" s="1"/>
  <c r="IF67" i="7"/>
  <c r="G45" i="14" s="1"/>
  <c r="IF64" i="7"/>
  <c r="G37" i="14" s="1"/>
  <c r="IF56" i="7"/>
  <c r="G26" i="14" s="1"/>
  <c r="IP54" i="7"/>
  <c r="Q24" i="14" s="1"/>
  <c r="IP65" i="7"/>
  <c r="Q43" i="14" s="1"/>
  <c r="IP63" i="7"/>
  <c r="Q36" i="14" s="1"/>
  <c r="R54" i="14"/>
  <c r="U54" i="14" s="1"/>
  <c r="U65" i="14"/>
  <c r="IE56" i="7"/>
  <c r="F26" i="14" s="1"/>
  <c r="IE46" i="7"/>
  <c r="F14" i="14" s="1"/>
  <c r="IE57" i="7"/>
  <c r="F28" i="14" s="1"/>
  <c r="IE47" i="7"/>
  <c r="F15" i="14" s="1"/>
  <c r="IG45" i="7"/>
  <c r="H13" i="14" s="1"/>
  <c r="IG55" i="7"/>
  <c r="H25" i="14" s="1"/>
  <c r="IG61" i="7"/>
  <c r="H34" i="14" s="1"/>
  <c r="H38" i="14" s="1"/>
  <c r="IG43" i="7"/>
  <c r="H10" i="14" s="1"/>
  <c r="IG44" i="7"/>
  <c r="H11" i="14" s="1"/>
  <c r="IG53" i="7"/>
  <c r="H23" i="14" s="1"/>
  <c r="IG62" i="7"/>
  <c r="H35" i="14" s="1"/>
  <c r="IG60" i="7"/>
  <c r="H31" i="14" s="1"/>
  <c r="IG57" i="7"/>
  <c r="H28" i="14" s="1"/>
  <c r="IG52" i="7"/>
  <c r="H21" i="14" s="1"/>
  <c r="IG41" i="7"/>
  <c r="H8" i="14" s="1"/>
  <c r="IG48" i="7"/>
  <c r="H16" i="14" s="1"/>
  <c r="IG59" i="7"/>
  <c r="H30" i="14" s="1"/>
  <c r="IG49" i="7"/>
  <c r="H18" i="14" s="1"/>
  <c r="IG58" i="7"/>
  <c r="H29" i="14" s="1"/>
  <c r="IG51" i="7"/>
  <c r="H20" i="14" s="1"/>
  <c r="IG56" i="7"/>
  <c r="H26" i="14" s="1"/>
  <c r="IG68" i="7"/>
  <c r="H46" i="14" s="1"/>
  <c r="IG66" i="7"/>
  <c r="H44" i="14" s="1"/>
  <c r="IG47" i="7"/>
  <c r="H15" i="14" s="1"/>
  <c r="IG46" i="7"/>
  <c r="H14" i="14" s="1"/>
  <c r="IG67" i="7"/>
  <c r="H45" i="14" s="1"/>
  <c r="IG63" i="7"/>
  <c r="H36" i="14" s="1"/>
  <c r="IG42" i="7"/>
  <c r="H9" i="14" s="1"/>
  <c r="IG64" i="7"/>
  <c r="H37" i="14" s="1"/>
  <c r="IG65" i="7"/>
  <c r="H43" i="14" s="1"/>
  <c r="IG50" i="7"/>
  <c r="H19" i="14" s="1"/>
  <c r="IG54" i="7"/>
  <c r="H24" i="14" s="1"/>
  <c r="IF65" i="7"/>
  <c r="G43" i="14" s="1"/>
  <c r="IF41" i="7"/>
  <c r="G8" i="14" s="1"/>
  <c r="IF46" i="7"/>
  <c r="G14" i="14" s="1"/>
  <c r="IP57" i="7"/>
  <c r="Q28" i="14" s="1"/>
  <c r="IP60" i="7"/>
  <c r="Q31" i="14" s="1"/>
  <c r="IP64" i="7"/>
  <c r="Q37" i="14" s="1"/>
  <c r="IP42" i="7"/>
  <c r="Q9" i="14" s="1"/>
  <c r="J83" i="14"/>
  <c r="J82" i="14"/>
  <c r="J84" i="14"/>
  <c r="R52" i="14"/>
  <c r="U52" i="14" s="1"/>
  <c r="U55" i="14" s="1"/>
  <c r="R58" i="14"/>
  <c r="U58" i="14" s="1"/>
  <c r="U60" i="14" s="1"/>
  <c r="M90" i="14"/>
  <c r="M38" i="14"/>
  <c r="IE54" i="7"/>
  <c r="F24" i="14" s="1"/>
  <c r="IE44" i="7"/>
  <c r="F11" i="14" s="1"/>
  <c r="IE41" i="7"/>
  <c r="F8" i="14" s="1"/>
  <c r="IH59" i="7"/>
  <c r="I30" i="14" s="1"/>
  <c r="IH54" i="7"/>
  <c r="I24" i="14" s="1"/>
  <c r="IH53" i="7"/>
  <c r="I23" i="14" s="1"/>
  <c r="IH57" i="7"/>
  <c r="I28" i="14" s="1"/>
  <c r="IH63" i="7"/>
  <c r="I36" i="14" s="1"/>
  <c r="IH52" i="7"/>
  <c r="I21" i="14" s="1"/>
  <c r="IH65" i="7"/>
  <c r="I43" i="14" s="1"/>
  <c r="IH67" i="7"/>
  <c r="I45" i="14" s="1"/>
  <c r="IH60" i="7"/>
  <c r="I31" i="14" s="1"/>
  <c r="IH46" i="7"/>
  <c r="I14" i="14" s="1"/>
  <c r="IH61" i="7"/>
  <c r="I34" i="14" s="1"/>
  <c r="IH58" i="7"/>
  <c r="I29" i="14" s="1"/>
  <c r="IH48" i="7"/>
  <c r="I16" i="14" s="1"/>
  <c r="IH47" i="7"/>
  <c r="I15" i="14" s="1"/>
  <c r="IH43" i="7"/>
  <c r="I10" i="14" s="1"/>
  <c r="IH64" i="7"/>
  <c r="I37" i="14" s="1"/>
  <c r="IH45" i="7"/>
  <c r="I13" i="14" s="1"/>
  <c r="IH42" i="7"/>
  <c r="I9" i="14" s="1"/>
  <c r="IH56" i="7"/>
  <c r="I26" i="14" s="1"/>
  <c r="IH51" i="7"/>
  <c r="I20" i="14" s="1"/>
  <c r="IH44" i="7"/>
  <c r="I11" i="14" s="1"/>
  <c r="IH68" i="7"/>
  <c r="I46" i="14" s="1"/>
  <c r="IH55" i="7"/>
  <c r="I25" i="14" s="1"/>
  <c r="IH50" i="7"/>
  <c r="I19" i="14" s="1"/>
  <c r="IH41" i="7"/>
  <c r="I8" i="14" s="1"/>
  <c r="IH66" i="7"/>
  <c r="I44" i="14" s="1"/>
  <c r="IH62" i="7"/>
  <c r="I35" i="14" s="1"/>
  <c r="IH49" i="7"/>
  <c r="I18" i="14" s="1"/>
  <c r="IM49" i="7"/>
  <c r="N18" i="14" s="1"/>
  <c r="IM67" i="7"/>
  <c r="N45" i="14" s="1"/>
  <c r="IM48" i="7"/>
  <c r="N16" i="14" s="1"/>
  <c r="IM58" i="7"/>
  <c r="N29" i="14" s="1"/>
  <c r="IM61" i="7"/>
  <c r="N34" i="14" s="1"/>
  <c r="IM42" i="7"/>
  <c r="N9" i="14" s="1"/>
  <c r="IM60" i="7"/>
  <c r="N31" i="14" s="1"/>
  <c r="IM43" i="7"/>
  <c r="N10" i="14" s="1"/>
  <c r="IM52" i="7"/>
  <c r="N21" i="14" s="1"/>
  <c r="IM45" i="7"/>
  <c r="N13" i="14" s="1"/>
  <c r="IM50" i="7"/>
  <c r="N19" i="14" s="1"/>
  <c r="IM65" i="7"/>
  <c r="N43" i="14" s="1"/>
  <c r="IM44" i="7"/>
  <c r="N11" i="14" s="1"/>
  <c r="IM59" i="7"/>
  <c r="N30" i="14" s="1"/>
  <c r="IM55" i="7"/>
  <c r="N25" i="14" s="1"/>
  <c r="IM46" i="7"/>
  <c r="N14" i="14" s="1"/>
  <c r="IM47" i="7"/>
  <c r="N15" i="14" s="1"/>
  <c r="IM62" i="7"/>
  <c r="N35" i="14" s="1"/>
  <c r="IM57" i="7"/>
  <c r="N28" i="14" s="1"/>
  <c r="IM68" i="7"/>
  <c r="N46" i="14" s="1"/>
  <c r="IM53" i="7"/>
  <c r="N23" i="14" s="1"/>
  <c r="IM64" i="7"/>
  <c r="N37" i="14" s="1"/>
  <c r="IM56" i="7"/>
  <c r="N26" i="14" s="1"/>
  <c r="IM41" i="7"/>
  <c r="N8" i="14" s="1"/>
  <c r="IM63" i="7"/>
  <c r="N36" i="14" s="1"/>
  <c r="IM51" i="7"/>
  <c r="N20" i="14" s="1"/>
  <c r="IM54" i="7"/>
  <c r="N24" i="14" s="1"/>
  <c r="IM66" i="7"/>
  <c r="N44" i="14" s="1"/>
  <c r="IF48" i="7"/>
  <c r="G16" i="14" s="1"/>
  <c r="IF62" i="7"/>
  <c r="G35" i="14" s="1"/>
  <c r="IP56" i="7"/>
  <c r="Q26" i="14" s="1"/>
  <c r="IP66" i="7"/>
  <c r="Q44" i="14" s="1"/>
  <c r="IP52" i="7"/>
  <c r="Q21" i="14" s="1"/>
  <c r="IP55" i="7"/>
  <c r="Q25" i="14" s="1"/>
  <c r="II63" i="7"/>
  <c r="J36" i="14" s="1"/>
  <c r="II68" i="7"/>
  <c r="J46" i="14" s="1"/>
  <c r="II56" i="7"/>
  <c r="J26" i="14" s="1"/>
  <c r="II64" i="7"/>
  <c r="J37" i="14" s="1"/>
  <c r="II66" i="7"/>
  <c r="J44" i="14" s="1"/>
  <c r="II52" i="7"/>
  <c r="J21" i="14" s="1"/>
  <c r="II65" i="7"/>
  <c r="J43" i="14" s="1"/>
  <c r="II47" i="7"/>
  <c r="J15" i="14" s="1"/>
  <c r="II48" i="7"/>
  <c r="J16" i="14" s="1"/>
  <c r="II53" i="7"/>
  <c r="J23" i="14" s="1"/>
  <c r="II55" i="7"/>
  <c r="J25" i="14" s="1"/>
  <c r="II67" i="7"/>
  <c r="J45" i="14" s="1"/>
  <c r="II59" i="7"/>
  <c r="J30" i="14" s="1"/>
  <c r="II60" i="7"/>
  <c r="J31" i="14" s="1"/>
  <c r="II50" i="7"/>
  <c r="J19" i="14" s="1"/>
  <c r="II46" i="7"/>
  <c r="J14" i="14" s="1"/>
  <c r="II42" i="7"/>
  <c r="J9" i="14" s="1"/>
  <c r="II51" i="7"/>
  <c r="J20" i="14" s="1"/>
  <c r="II44" i="7"/>
  <c r="J11" i="14" s="1"/>
  <c r="II41" i="7"/>
  <c r="J8" i="14" s="1"/>
  <c r="II49" i="7"/>
  <c r="J18" i="14" s="1"/>
  <c r="II57" i="7"/>
  <c r="J28" i="14" s="1"/>
  <c r="II58" i="7"/>
  <c r="J29" i="14" s="1"/>
  <c r="II43" i="7"/>
  <c r="J10" i="14" s="1"/>
  <c r="II45" i="7"/>
  <c r="J13" i="14" s="1"/>
  <c r="II54" i="7"/>
  <c r="J24" i="14" s="1"/>
  <c r="II62" i="7"/>
  <c r="J35" i="14" s="1"/>
  <c r="II61" i="7"/>
  <c r="J34" i="14" s="1"/>
  <c r="R59" i="14"/>
  <c r="U59" i="14" s="1"/>
  <c r="O91" i="14"/>
  <c r="O93" i="14"/>
  <c r="O92" i="14"/>
  <c r="IE55" i="7"/>
  <c r="F25" i="14" s="1"/>
  <c r="IE50" i="7"/>
  <c r="F19" i="14" s="1"/>
  <c r="IE45" i="7"/>
  <c r="F13" i="14" s="1"/>
  <c r="IN51" i="7"/>
  <c r="O20" i="14" s="1"/>
  <c r="IN63" i="7"/>
  <c r="O36" i="14" s="1"/>
  <c r="IN50" i="7"/>
  <c r="O19" i="14" s="1"/>
  <c r="IN47" i="7"/>
  <c r="O15" i="14" s="1"/>
  <c r="IN62" i="7"/>
  <c r="O35" i="14" s="1"/>
  <c r="IN52" i="7"/>
  <c r="O21" i="14" s="1"/>
  <c r="IN48" i="7"/>
  <c r="O16" i="14" s="1"/>
  <c r="IN49" i="7"/>
  <c r="O18" i="14" s="1"/>
  <c r="IN68" i="7"/>
  <c r="O46" i="14" s="1"/>
  <c r="IN66" i="7"/>
  <c r="O44" i="14" s="1"/>
  <c r="IN43" i="7"/>
  <c r="O10" i="14" s="1"/>
  <c r="IN58" i="7"/>
  <c r="O29" i="14" s="1"/>
  <c r="IN60" i="7"/>
  <c r="O31" i="14" s="1"/>
  <c r="IN42" i="7"/>
  <c r="O9" i="14" s="1"/>
  <c r="IN55" i="7"/>
  <c r="O25" i="14" s="1"/>
  <c r="IN46" i="7"/>
  <c r="O14" i="14" s="1"/>
  <c r="IN61" i="7"/>
  <c r="O34" i="14" s="1"/>
  <c r="IN41" i="7"/>
  <c r="O8" i="14" s="1"/>
  <c r="IN67" i="7"/>
  <c r="O45" i="14" s="1"/>
  <c r="IN53" i="7"/>
  <c r="O23" i="14" s="1"/>
  <c r="IN59" i="7"/>
  <c r="O30" i="14" s="1"/>
  <c r="IN44" i="7"/>
  <c r="O11" i="14" s="1"/>
  <c r="IN64" i="7"/>
  <c r="O37" i="14" s="1"/>
  <c r="IN56" i="7"/>
  <c r="O26" i="14" s="1"/>
  <c r="IN65" i="7"/>
  <c r="O43" i="14" s="1"/>
  <c r="IN54" i="7"/>
  <c r="O24" i="14" s="1"/>
  <c r="IN57" i="7"/>
  <c r="O28" i="14" s="1"/>
  <c r="IN45" i="7"/>
  <c r="O13" i="14" s="1"/>
  <c r="IF63" i="7"/>
  <c r="G36" i="14" s="1"/>
  <c r="IF55" i="7"/>
  <c r="G25" i="14" s="1"/>
  <c r="IP58" i="7"/>
  <c r="Q29" i="14" s="1"/>
  <c r="IP67" i="7"/>
  <c r="Q45" i="14" s="1"/>
  <c r="IP62" i="7"/>
  <c r="Q35" i="14" s="1"/>
  <c r="H42" i="15"/>
  <c r="GK71" i="7"/>
  <c r="CY64" i="7"/>
  <c r="N17" i="15" s="1"/>
  <c r="AG64" i="7"/>
  <c r="N38" i="15" s="1"/>
  <c r="I27" i="15"/>
  <c r="EW63" i="7"/>
  <c r="M27" i="15" s="1"/>
  <c r="B27" i="15"/>
  <c r="EW62" i="7"/>
  <c r="F39" i="15"/>
  <c r="AL63" i="7"/>
  <c r="BK64" i="7"/>
  <c r="N9" i="15" s="1"/>
  <c r="DS62" i="7"/>
  <c r="B21" i="15"/>
  <c r="L20" i="15"/>
  <c r="DN64" i="7"/>
  <c r="CJ62" i="7"/>
  <c r="GX64" i="7"/>
  <c r="F36" i="10" s="1"/>
  <c r="H36" i="10" s="1"/>
  <c r="FB64" i="7"/>
  <c r="F27" i="10" s="1"/>
  <c r="H27" i="10" s="1"/>
  <c r="F47" i="10"/>
  <c r="H47" i="10" s="1"/>
  <c r="CE64" i="7"/>
  <c r="M37" i="15"/>
  <c r="AB64" i="7"/>
  <c r="DX64" i="7"/>
  <c r="BF64" i="7"/>
  <c r="EH64" i="7"/>
  <c r="F40" i="10"/>
  <c r="H40" i="10" s="1"/>
  <c r="N33" i="15"/>
  <c r="N29" i="15"/>
  <c r="F28" i="10"/>
  <c r="H28" i="10" s="1"/>
  <c r="L25" i="15"/>
  <c r="EM64" i="7"/>
  <c r="N23" i="15"/>
  <c r="F22" i="10"/>
  <c r="H22" i="10" s="1"/>
  <c r="F49" i="10"/>
  <c r="H49" i="10" s="1"/>
  <c r="Q49" i="10" s="1"/>
  <c r="P40" i="15"/>
  <c r="Q7" i="10"/>
  <c r="N7" i="10"/>
  <c r="L7" i="10"/>
  <c r="L7" i="15"/>
  <c r="BA64" i="7"/>
  <c r="N32" i="15"/>
  <c r="F39" i="10"/>
  <c r="H39" i="10" s="1"/>
  <c r="F42" i="10"/>
  <c r="H42" i="10" s="1"/>
  <c r="N35" i="15"/>
  <c r="L10" i="15"/>
  <c r="BP64" i="7"/>
  <c r="N34" i="15"/>
  <c r="F41" i="10"/>
  <c r="H41" i="10" s="1"/>
  <c r="DD64" i="7"/>
  <c r="N18" i="15" s="1"/>
  <c r="L18" i="15"/>
  <c r="N24" i="15"/>
  <c r="F23" i="10"/>
  <c r="H23" i="10" s="1"/>
  <c r="F11" i="10"/>
  <c r="H11" i="10" s="1"/>
  <c r="F37" i="10"/>
  <c r="H37" i="10" s="1"/>
  <c r="N31" i="15"/>
  <c r="L19" i="15"/>
  <c r="DI64" i="7"/>
  <c r="N6" i="15"/>
  <c r="F8" i="10"/>
  <c r="H8" i="10" s="1"/>
  <c r="N11" i="15"/>
  <c r="F13" i="10"/>
  <c r="H13" i="10" s="1"/>
  <c r="N12" i="15"/>
  <c r="F14" i="10"/>
  <c r="H14" i="10" s="1"/>
  <c r="Q47" i="10"/>
  <c r="N47" i="10"/>
  <c r="L47" i="10"/>
  <c r="ER64" i="7"/>
  <c r="CO64" i="7"/>
  <c r="M48" i="14" l="1"/>
  <c r="M50" i="14"/>
  <c r="M49" i="14"/>
  <c r="R14" i="14"/>
  <c r="U14" i="14" s="1"/>
  <c r="J47" i="14"/>
  <c r="M40" i="14"/>
  <c r="M41" i="14"/>
  <c r="M39" i="14"/>
  <c r="H47" i="14"/>
  <c r="R31" i="14"/>
  <c r="U31" i="14" s="1"/>
  <c r="R10" i="14"/>
  <c r="U10" i="14" s="1"/>
  <c r="R29" i="14"/>
  <c r="U29" i="14" s="1"/>
  <c r="P38" i="14"/>
  <c r="M91" i="14"/>
  <c r="M93" i="14"/>
  <c r="U93" i="14" s="1"/>
  <c r="M92" i="14"/>
  <c r="Q47" i="14"/>
  <c r="K91" i="14"/>
  <c r="K93" i="14"/>
  <c r="K92" i="14"/>
  <c r="U92" i="14" s="1"/>
  <c r="N82" i="14"/>
  <c r="N83" i="14"/>
  <c r="N84" i="14"/>
  <c r="R18" i="14"/>
  <c r="U18" i="14" s="1"/>
  <c r="R19" i="14"/>
  <c r="U19" i="14" s="1"/>
  <c r="R24" i="14"/>
  <c r="U24" i="14" s="1"/>
  <c r="O47" i="14"/>
  <c r="O38" i="14"/>
  <c r="I38" i="14"/>
  <c r="O83" i="14"/>
  <c r="O84" i="14"/>
  <c r="O82" i="14"/>
  <c r="L47" i="14"/>
  <c r="R20" i="14"/>
  <c r="U20" i="14" s="1"/>
  <c r="P47" i="14"/>
  <c r="R8" i="14"/>
  <c r="U8" i="14" s="1"/>
  <c r="J38" i="14"/>
  <c r="U70" i="14"/>
  <c r="R16" i="14"/>
  <c r="U16" i="14" s="1"/>
  <c r="R26" i="14"/>
  <c r="U26" i="14" s="1"/>
  <c r="H41" i="14"/>
  <c r="H39" i="14"/>
  <c r="H40" i="14"/>
  <c r="K40" i="14"/>
  <c r="K39" i="14"/>
  <c r="K41" i="14"/>
  <c r="N38" i="14"/>
  <c r="R25" i="14"/>
  <c r="U25" i="14" s="1"/>
  <c r="R28" i="14"/>
  <c r="U28" i="14" s="1"/>
  <c r="R21" i="14"/>
  <c r="U21" i="14" s="1"/>
  <c r="N47" i="14"/>
  <c r="G47" i="14"/>
  <c r="Q38" i="14"/>
  <c r="F38" i="14"/>
  <c r="I83" i="14"/>
  <c r="U83" i="14" s="1"/>
  <c r="I82" i="14"/>
  <c r="U82" i="14" s="1"/>
  <c r="I84" i="14"/>
  <c r="U84" i="14" s="1"/>
  <c r="L38" i="14"/>
  <c r="R13" i="14"/>
  <c r="U13" i="14" s="1"/>
  <c r="U17" i="14" s="1"/>
  <c r="H30" i="10" s="1"/>
  <c r="R23" i="14"/>
  <c r="U23" i="14" s="1"/>
  <c r="U27" i="14" s="1"/>
  <c r="H32" i="10" s="1"/>
  <c r="I47" i="14"/>
  <c r="G38" i="14"/>
  <c r="K47" i="14"/>
  <c r="F50" i="14"/>
  <c r="F49" i="14"/>
  <c r="F48" i="14"/>
  <c r="U47" i="14"/>
  <c r="R9" i="14"/>
  <c r="U9" i="14" s="1"/>
  <c r="R15" i="14"/>
  <c r="U15" i="14" s="1"/>
  <c r="R30" i="14"/>
  <c r="U30" i="14" s="1"/>
  <c r="U91" i="14"/>
  <c r="N28" i="15"/>
  <c r="L27" i="15"/>
  <c r="EW64" i="7"/>
  <c r="M39" i="15"/>
  <c r="AL64" i="7"/>
  <c r="S42" i="15"/>
  <c r="F53" i="10"/>
  <c r="H53" i="10" s="1"/>
  <c r="Q53" i="10" s="1"/>
  <c r="Q54" i="10" s="1"/>
  <c r="L14" i="15"/>
  <c r="CJ64" i="7"/>
  <c r="N20" i="15"/>
  <c r="F19" i="10"/>
  <c r="H19" i="10" s="1"/>
  <c r="N30" i="15"/>
  <c r="N13" i="15"/>
  <c r="F15" i="10"/>
  <c r="H15" i="10" s="1"/>
  <c r="L21" i="15"/>
  <c r="DS64" i="7"/>
  <c r="F10" i="10"/>
  <c r="H10" i="10" s="1"/>
  <c r="N8" i="15"/>
  <c r="F21" i="10"/>
  <c r="H21" i="10" s="1"/>
  <c r="N22" i="15"/>
  <c r="F46" i="10"/>
  <c r="H46" i="10" s="1"/>
  <c r="N37" i="15"/>
  <c r="F12" i="10"/>
  <c r="H12" i="10" s="1"/>
  <c r="N10" i="15"/>
  <c r="N25" i="15"/>
  <c r="F24" i="10"/>
  <c r="H24" i="10" s="1"/>
  <c r="N27" i="10"/>
  <c r="Q27" i="10"/>
  <c r="L27" i="10"/>
  <c r="L28" i="10"/>
  <c r="Q28" i="10"/>
  <c r="N28" i="10"/>
  <c r="Q22" i="10"/>
  <c r="N22" i="10"/>
  <c r="L22" i="10"/>
  <c r="L42" i="10"/>
  <c r="Q42" i="10"/>
  <c r="N42" i="10"/>
  <c r="L36" i="10"/>
  <c r="Q36" i="10"/>
  <c r="N36" i="10"/>
  <c r="L39" i="10"/>
  <c r="N39" i="10"/>
  <c r="Q39" i="10"/>
  <c r="F9" i="10"/>
  <c r="H9" i="10" s="1"/>
  <c r="N7" i="15"/>
  <c r="L40" i="10"/>
  <c r="Q40" i="10"/>
  <c r="N40" i="10"/>
  <c r="F18" i="10"/>
  <c r="H18" i="10" s="1"/>
  <c r="N19" i="15"/>
  <c r="F17" i="10"/>
  <c r="H17" i="10" s="1"/>
  <c r="N15" i="15"/>
  <c r="N11" i="10"/>
  <c r="Q11" i="10"/>
  <c r="L11" i="10"/>
  <c r="N26" i="15"/>
  <c r="F25" i="10"/>
  <c r="H25" i="10" s="1"/>
  <c r="N23" i="10"/>
  <c r="Q23" i="10"/>
  <c r="L23" i="10"/>
  <c r="Q37" i="10"/>
  <c r="L37" i="10"/>
  <c r="N37" i="10"/>
  <c r="Q14" i="10"/>
  <c r="N14" i="10"/>
  <c r="L14" i="10"/>
  <c r="Q13" i="10"/>
  <c r="L13" i="10"/>
  <c r="N13" i="10"/>
  <c r="Q41" i="10"/>
  <c r="N41" i="10"/>
  <c r="L41" i="10"/>
  <c r="Q8" i="10"/>
  <c r="N8" i="10"/>
  <c r="L8" i="10"/>
  <c r="Q32" i="10" l="1"/>
  <c r="L32" i="10"/>
  <c r="N32" i="10"/>
  <c r="Q30" i="10"/>
  <c r="N30" i="10"/>
  <c r="L30" i="10"/>
  <c r="N48" i="14"/>
  <c r="N50" i="14"/>
  <c r="N49" i="14"/>
  <c r="U12" i="14"/>
  <c r="H29" i="10" s="1"/>
  <c r="I39" i="14"/>
  <c r="I40" i="14"/>
  <c r="I41" i="14"/>
  <c r="J40" i="14"/>
  <c r="J39" i="14"/>
  <c r="J41" i="14"/>
  <c r="L39" i="14"/>
  <c r="L41" i="14"/>
  <c r="L40" i="14"/>
  <c r="O39" i="14"/>
  <c r="O41" i="14"/>
  <c r="O40" i="14"/>
  <c r="G49" i="14"/>
  <c r="G48" i="14"/>
  <c r="G50" i="14"/>
  <c r="P49" i="14"/>
  <c r="P50" i="14"/>
  <c r="P48" i="14"/>
  <c r="O49" i="14"/>
  <c r="O48" i="14"/>
  <c r="O50" i="14"/>
  <c r="P41" i="14"/>
  <c r="P40" i="14"/>
  <c r="P39" i="14"/>
  <c r="J49" i="14"/>
  <c r="J50" i="14"/>
  <c r="J48" i="14"/>
  <c r="K49" i="14"/>
  <c r="K48" i="14"/>
  <c r="K50" i="14"/>
  <c r="U32" i="14"/>
  <c r="H33" i="10" s="1"/>
  <c r="G41" i="14"/>
  <c r="G40" i="14"/>
  <c r="G39" i="14"/>
  <c r="L50" i="14"/>
  <c r="L49" i="14"/>
  <c r="U49" i="14" s="1"/>
  <c r="N35" i="10" s="1"/>
  <c r="L48" i="14"/>
  <c r="H35" i="10"/>
  <c r="C42" i="14"/>
  <c r="I50" i="14"/>
  <c r="I49" i="14"/>
  <c r="I48" i="14"/>
  <c r="F40" i="14"/>
  <c r="F39" i="14"/>
  <c r="F41" i="14"/>
  <c r="U38" i="14"/>
  <c r="N39" i="14"/>
  <c r="N41" i="14"/>
  <c r="N40" i="14"/>
  <c r="Q49" i="14"/>
  <c r="Q50" i="14"/>
  <c r="Q48" i="14"/>
  <c r="Q39" i="14"/>
  <c r="Q41" i="14"/>
  <c r="Q40" i="14"/>
  <c r="U22" i="14"/>
  <c r="H31" i="10" s="1"/>
  <c r="H49" i="14"/>
  <c r="H50" i="14"/>
  <c r="H48" i="14"/>
  <c r="N39" i="15"/>
  <c r="F48" i="10"/>
  <c r="H48" i="10" s="1"/>
  <c r="N27" i="15"/>
  <c r="F26" i="10"/>
  <c r="H26" i="10" s="1"/>
  <c r="L15" i="10"/>
  <c r="Q15" i="10"/>
  <c r="N15" i="10"/>
  <c r="N19" i="10"/>
  <c r="Q19" i="10"/>
  <c r="L19" i="10"/>
  <c r="F16" i="10"/>
  <c r="H16" i="10" s="1"/>
  <c r="N14" i="15"/>
  <c r="F20" i="10"/>
  <c r="H20" i="10" s="1"/>
  <c r="N21" i="15"/>
  <c r="Q46" i="10"/>
  <c r="L46" i="10"/>
  <c r="N46" i="10"/>
  <c r="N21" i="10"/>
  <c r="Q21" i="10"/>
  <c r="L21" i="10"/>
  <c r="L10" i="10"/>
  <c r="N10" i="10"/>
  <c r="Q10" i="10"/>
  <c r="N24" i="10"/>
  <c r="L24" i="10"/>
  <c r="Q24" i="10"/>
  <c r="Q9" i="10"/>
  <c r="N9" i="10"/>
  <c r="L9" i="10"/>
  <c r="L12" i="10"/>
  <c r="N12" i="10"/>
  <c r="Q12" i="10"/>
  <c r="L17" i="10"/>
  <c r="Q17" i="10"/>
  <c r="N17" i="10"/>
  <c r="N25" i="10"/>
  <c r="Q25" i="10"/>
  <c r="L25" i="10"/>
  <c r="L18" i="10"/>
  <c r="N18" i="10"/>
  <c r="Q18" i="10"/>
  <c r="U48" i="14" l="1"/>
  <c r="L35" i="10" s="1"/>
  <c r="U50" i="14"/>
  <c r="Q35" i="10" s="1"/>
  <c r="U40" i="14"/>
  <c r="N34" i="10" s="1"/>
  <c r="N31" i="10"/>
  <c r="Q31" i="10"/>
  <c r="L31" i="10"/>
  <c r="U41" i="14"/>
  <c r="Q34" i="10" s="1"/>
  <c r="Q29" i="10"/>
  <c r="N29" i="10"/>
  <c r="L29" i="10"/>
  <c r="C33" i="14"/>
  <c r="H34" i="10"/>
  <c r="Q33" i="10"/>
  <c r="N33" i="10"/>
  <c r="L33" i="10"/>
  <c r="U39" i="14"/>
  <c r="L34" i="10" s="1"/>
  <c r="Q26" i="10"/>
  <c r="L26" i="10"/>
  <c r="N26" i="10"/>
  <c r="Q48" i="10"/>
  <c r="Q51" i="10" s="1"/>
  <c r="N48" i="10"/>
  <c r="N51" i="10" s="1"/>
  <c r="L48" i="10"/>
  <c r="L51" i="10" s="1"/>
  <c r="L16" i="10"/>
  <c r="Q16" i="10"/>
  <c r="N16" i="10"/>
  <c r="N20" i="10"/>
  <c r="L20" i="10"/>
  <c r="Q20" i="10"/>
  <c r="Q44" i="10"/>
  <c r="L44" i="10" l="1"/>
  <c r="N44" i="10"/>
  <c r="Q55" i="10"/>
  <c r="G21" i="5" s="1"/>
  <c r="L55" i="10"/>
  <c r="N55" i="10"/>
  <c r="G20" i="5" s="1"/>
</calcChain>
</file>

<file path=xl/sharedStrings.xml><?xml version="1.0" encoding="utf-8"?>
<sst xmlns="http://schemas.openxmlformats.org/spreadsheetml/2006/main" count="2990" uniqueCount="589">
  <si>
    <t>年度</t>
    <rPh sb="0" eb="2">
      <t>ネンド</t>
    </rPh>
    <phoneticPr fontId="2"/>
  </si>
  <si>
    <t>１　事業所の概要</t>
    <rPh sb="2" eb="5">
      <t>ジギョウショ</t>
    </rPh>
    <rPh sb="6" eb="8">
      <t>ガイヨウ</t>
    </rPh>
    <phoneticPr fontId="2"/>
  </si>
  <si>
    <t>名称</t>
    <rPh sb="0" eb="2">
      <t>メイショウ</t>
    </rPh>
    <phoneticPr fontId="2"/>
  </si>
  <si>
    <t>所在地</t>
    <rPh sb="0" eb="3">
      <t>ショザイチ</t>
    </rPh>
    <phoneticPr fontId="2"/>
  </si>
  <si>
    <t>事業所番号</t>
    <rPh sb="0" eb="3">
      <t>ジギョウショ</t>
    </rPh>
    <rPh sb="3" eb="5">
      <t>バンゴウ</t>
    </rPh>
    <phoneticPr fontId="2"/>
  </si>
  <si>
    <t>原油換算エネルギー使用量</t>
    <rPh sb="0" eb="2">
      <t>ゲンユ</t>
    </rPh>
    <rPh sb="2" eb="4">
      <t>カンザン</t>
    </rPh>
    <rPh sb="9" eb="12">
      <t>シヨウリョウ</t>
    </rPh>
    <phoneticPr fontId="2"/>
  </si>
  <si>
    <t>延床面積</t>
    <rPh sb="0" eb="1">
      <t>ノ</t>
    </rPh>
    <rPh sb="1" eb="4">
      <t>ユカメンセキ</t>
    </rPh>
    <phoneticPr fontId="2"/>
  </si>
  <si>
    <r>
      <t>エネルギー起源ＣＯ</t>
    </r>
    <r>
      <rPr>
        <vertAlign val="subscript"/>
        <sz val="11"/>
        <color indexed="8"/>
        <rFont val="ＭＳ 明朝"/>
        <family val="1"/>
        <charset val="128"/>
      </rPr>
      <t>２</t>
    </r>
    <r>
      <rPr>
        <sz val="11"/>
        <color indexed="8"/>
        <rFont val="ＭＳ 明朝"/>
        <family val="1"/>
        <charset val="128"/>
      </rPr>
      <t>排出量</t>
    </r>
    <rPh sb="5" eb="7">
      <t>キゲン</t>
    </rPh>
    <rPh sb="10" eb="13">
      <t>ハイシュツリョウ</t>
    </rPh>
    <phoneticPr fontId="2"/>
  </si>
  <si>
    <t>３　事業所境界及び燃料等使用量監視点の図面</t>
    <rPh sb="19" eb="21">
      <t>ズメン</t>
    </rPh>
    <phoneticPr fontId="2"/>
  </si>
  <si>
    <t>２　算定体制</t>
    <rPh sb="2" eb="4">
      <t>サンテイ</t>
    </rPh>
    <rPh sb="4" eb="6">
      <t>タイセイ</t>
    </rPh>
    <phoneticPr fontId="2"/>
  </si>
  <si>
    <t>算定責任者</t>
    <rPh sb="0" eb="2">
      <t>サンテイ</t>
    </rPh>
    <rPh sb="2" eb="5">
      <t>セキニンシャ</t>
    </rPh>
    <phoneticPr fontId="2"/>
  </si>
  <si>
    <t>算定担当者</t>
    <rPh sb="0" eb="2">
      <t>サンテイ</t>
    </rPh>
    <rPh sb="2" eb="5">
      <t>タントウシャ</t>
    </rPh>
    <phoneticPr fontId="2"/>
  </si>
  <si>
    <t>所属</t>
    <rPh sb="0" eb="2">
      <t>ショゾク</t>
    </rPh>
    <phoneticPr fontId="2"/>
  </si>
  <si>
    <t>職名・氏名</t>
    <rPh sb="0" eb="2">
      <t>ショクメイ</t>
    </rPh>
    <rPh sb="3" eb="5">
      <t>シメイ</t>
    </rPh>
    <phoneticPr fontId="2"/>
  </si>
  <si>
    <t>電話番号</t>
    <rPh sb="0" eb="2">
      <t>デンワ</t>
    </rPh>
    <rPh sb="2" eb="4">
      <t>バンゴウ</t>
    </rPh>
    <phoneticPr fontId="2"/>
  </si>
  <si>
    <t>ＦＡＸ番号</t>
    <rPh sb="3" eb="5">
      <t>バンゴウ</t>
    </rPh>
    <phoneticPr fontId="2"/>
  </si>
  <si>
    <r>
      <t>エネルギー起源ＣＯ</t>
    </r>
    <r>
      <rPr>
        <vertAlign val="subscript"/>
        <sz val="20"/>
        <color indexed="8"/>
        <rFont val="ＭＳ 明朝"/>
        <family val="1"/>
        <charset val="128"/>
      </rPr>
      <t>２</t>
    </r>
    <r>
      <rPr>
        <sz val="20"/>
        <color indexed="8"/>
        <rFont val="ＭＳ 明朝"/>
        <family val="1"/>
        <charset val="128"/>
      </rPr>
      <t>排出量算定資料</t>
    </r>
    <phoneticPr fontId="2"/>
  </si>
  <si>
    <r>
      <t>ｍ</t>
    </r>
    <r>
      <rPr>
        <vertAlign val="superscript"/>
        <sz val="11"/>
        <color indexed="8"/>
        <rFont val="ＭＳ 明朝"/>
        <family val="1"/>
        <charset val="128"/>
      </rPr>
      <t>２</t>
    </r>
    <phoneticPr fontId="2"/>
  </si>
  <si>
    <t>ｋＬ</t>
    <phoneticPr fontId="2"/>
  </si>
  <si>
    <r>
      <t>ｔ-ＣＯ</t>
    </r>
    <r>
      <rPr>
        <vertAlign val="subscript"/>
        <sz val="11"/>
        <color indexed="8"/>
        <rFont val="ＭＳ 明朝"/>
        <family val="1"/>
        <charset val="128"/>
      </rPr>
      <t>２</t>
    </r>
    <phoneticPr fontId="2"/>
  </si>
  <si>
    <t>資料作成日</t>
    <rPh sb="0" eb="2">
      <t>シリョウ</t>
    </rPh>
    <rPh sb="2" eb="5">
      <t>サクセイビ</t>
    </rPh>
    <phoneticPr fontId="2"/>
  </si>
  <si>
    <t>注１</t>
    <rPh sb="0" eb="1">
      <t>チュウ</t>
    </rPh>
    <phoneticPr fontId="2"/>
  </si>
  <si>
    <t>算定対象となる事業所の範囲を線で囲み、対象外部分がある場合はその範囲も明示すること。</t>
    <rPh sb="0" eb="2">
      <t>サンテイ</t>
    </rPh>
    <rPh sb="2" eb="4">
      <t>タイショウ</t>
    </rPh>
    <rPh sb="7" eb="10">
      <t>ジギョウショ</t>
    </rPh>
    <rPh sb="11" eb="13">
      <t>ハンイ</t>
    </rPh>
    <rPh sb="14" eb="15">
      <t>セン</t>
    </rPh>
    <rPh sb="16" eb="17">
      <t>カコ</t>
    </rPh>
    <rPh sb="19" eb="22">
      <t>タイショウガイ</t>
    </rPh>
    <rPh sb="22" eb="24">
      <t>ブブン</t>
    </rPh>
    <rPh sb="27" eb="29">
      <t>バアイ</t>
    </rPh>
    <rPh sb="32" eb="34">
      <t>ハンイ</t>
    </rPh>
    <rPh sb="35" eb="37">
      <t>メイジ</t>
    </rPh>
    <phoneticPr fontId="2"/>
  </si>
  <si>
    <t>注２</t>
    <rPh sb="0" eb="1">
      <t>チュウ</t>
    </rPh>
    <phoneticPr fontId="2"/>
  </si>
  <si>
    <t>排出活動の種類</t>
    <rPh sb="0" eb="2">
      <t>ハイシュツ</t>
    </rPh>
    <rPh sb="2" eb="4">
      <t>カツドウ</t>
    </rPh>
    <rPh sb="5" eb="7">
      <t>シュルイ</t>
    </rPh>
    <phoneticPr fontId="2"/>
  </si>
  <si>
    <t>燃料等の種類</t>
    <rPh sb="0" eb="2">
      <t>ネンリョウ</t>
    </rPh>
    <rPh sb="2" eb="3">
      <t>トウ</t>
    </rPh>
    <rPh sb="4" eb="6">
      <t>シュルイ</t>
    </rPh>
    <phoneticPr fontId="2"/>
  </si>
  <si>
    <t>メーター種</t>
    <rPh sb="4" eb="5">
      <t>シュ</t>
    </rPh>
    <phoneticPr fontId="2"/>
  </si>
  <si>
    <t>供給会社</t>
    <rPh sb="0" eb="2">
      <t>キョウキュウ</t>
    </rPh>
    <rPh sb="2" eb="4">
      <t>ガイシャ</t>
    </rPh>
    <phoneticPr fontId="2"/>
  </si>
  <si>
    <t>計量器</t>
    <rPh sb="0" eb="3">
      <t>ケイリョウキ</t>
    </rPh>
    <phoneticPr fontId="2"/>
  </si>
  <si>
    <t>種類</t>
    <rPh sb="0" eb="2">
      <t>シュルイ</t>
    </rPh>
    <phoneticPr fontId="2"/>
  </si>
  <si>
    <t>検定</t>
    <rPh sb="0" eb="2">
      <t>ケンテイ</t>
    </rPh>
    <phoneticPr fontId="2"/>
  </si>
  <si>
    <t>把握方法</t>
    <rPh sb="0" eb="2">
      <t>ハアク</t>
    </rPh>
    <rPh sb="2" eb="4">
      <t>ホウホウ</t>
    </rPh>
    <phoneticPr fontId="2"/>
  </si>
  <si>
    <t>単位</t>
    <rPh sb="0" eb="2">
      <t>タンイ</t>
    </rPh>
    <phoneticPr fontId="2"/>
  </si>
  <si>
    <t>合計</t>
    <rPh sb="0" eb="2">
      <t>ゴウケイ</t>
    </rPh>
    <phoneticPr fontId="2"/>
  </si>
  <si>
    <t>（補正前）</t>
    <rPh sb="1" eb="3">
      <t>ホセイ</t>
    </rPh>
    <rPh sb="3" eb="4">
      <t>マエ</t>
    </rPh>
    <phoneticPr fontId="2"/>
  </si>
  <si>
    <t>事業所番号</t>
    <rPh sb="0" eb="3">
      <t>ジギョウショ</t>
    </rPh>
    <rPh sb="3" eb="5">
      <t>バンゴウ</t>
    </rPh>
    <phoneticPr fontId="7"/>
  </si>
  <si>
    <t>kg</t>
  </si>
  <si>
    <t>m3</t>
  </si>
  <si>
    <t>その他可燃性
天然ガス</t>
    <rPh sb="2" eb="3">
      <t>タ</t>
    </rPh>
    <rPh sb="3" eb="6">
      <t>カネンセイ</t>
    </rPh>
    <rPh sb="7" eb="9">
      <t>テンネン</t>
    </rPh>
    <phoneticPr fontId="7"/>
  </si>
  <si>
    <t>コークス炉ガス</t>
    <rPh sb="4" eb="5">
      <t>ロ</t>
    </rPh>
    <phoneticPr fontId="7"/>
  </si>
  <si>
    <t>高炉ガス</t>
    <rPh sb="0" eb="2">
      <t>コウロ</t>
    </rPh>
    <phoneticPr fontId="7"/>
  </si>
  <si>
    <t>転炉ガス</t>
    <rPh sb="0" eb="2">
      <t>テンロ</t>
    </rPh>
    <phoneticPr fontId="7"/>
  </si>
  <si>
    <t>種類</t>
    <rPh sb="0" eb="2">
      <t>シュルイ</t>
    </rPh>
    <phoneticPr fontId="7"/>
  </si>
  <si>
    <t>燃料及び熱</t>
    <rPh sb="0" eb="2">
      <t>ネンリョウ</t>
    </rPh>
    <rPh sb="2" eb="3">
      <t>オヨ</t>
    </rPh>
    <rPh sb="4" eb="5">
      <t>ネツ</t>
    </rPh>
    <phoneticPr fontId="7"/>
  </si>
  <si>
    <t>原油（コンデンセートを除く）</t>
    <rPh sb="0" eb="2">
      <t>ゲンユ</t>
    </rPh>
    <rPh sb="11" eb="12">
      <t>ノゾ</t>
    </rPh>
    <phoneticPr fontId="7"/>
  </si>
  <si>
    <t>t-C/GJ</t>
  </si>
  <si>
    <t>原油のうちコンデンセート（ＮＧＬ）</t>
    <rPh sb="0" eb="2">
      <t>ゲンユ</t>
    </rPh>
    <phoneticPr fontId="7"/>
  </si>
  <si>
    <t>kL</t>
    <phoneticPr fontId="7"/>
  </si>
  <si>
    <t>揮発油（ガソリン）</t>
    <rPh sb="0" eb="3">
      <t>キハツユ</t>
    </rPh>
    <phoneticPr fontId="7"/>
  </si>
  <si>
    <t>ナフサ</t>
    <phoneticPr fontId="7"/>
  </si>
  <si>
    <t>t</t>
  </si>
  <si>
    <t>灯油</t>
    <rPh sb="0" eb="2">
      <t>トウユ</t>
    </rPh>
    <phoneticPr fontId="7"/>
  </si>
  <si>
    <t>軽油</t>
    <rPh sb="0" eb="2">
      <t>ケイユ</t>
    </rPh>
    <phoneticPr fontId="7"/>
  </si>
  <si>
    <t>Ａ重油</t>
    <rPh sb="1" eb="3">
      <t>ジュウユ</t>
    </rPh>
    <phoneticPr fontId="7"/>
  </si>
  <si>
    <t>Ｂ・Ｃ重油</t>
    <rPh sb="3" eb="5">
      <t>ジュウユ</t>
    </rPh>
    <phoneticPr fontId="7"/>
  </si>
  <si>
    <t>石油アスファルト</t>
    <rPh sb="0" eb="2">
      <t>セキユ</t>
    </rPh>
    <phoneticPr fontId="7"/>
  </si>
  <si>
    <t>石油コークス</t>
    <rPh sb="0" eb="2">
      <t>セキユ</t>
    </rPh>
    <phoneticPr fontId="7"/>
  </si>
  <si>
    <t>石油ガス</t>
    <rPh sb="0" eb="2">
      <t>セキユ</t>
    </rPh>
    <phoneticPr fontId="7"/>
  </si>
  <si>
    <t>液化石油ガス（ＬＰＧ）</t>
    <phoneticPr fontId="7"/>
  </si>
  <si>
    <t>MJ</t>
  </si>
  <si>
    <t>石油系炭化水素ガス</t>
    <rPh sb="0" eb="3">
      <t>セキユケイ</t>
    </rPh>
    <rPh sb="3" eb="5">
      <t>タンカ</t>
    </rPh>
    <rPh sb="5" eb="7">
      <t>スイソ</t>
    </rPh>
    <phoneticPr fontId="7"/>
  </si>
  <si>
    <t>GJ</t>
  </si>
  <si>
    <t>可燃性天然ガス</t>
    <rPh sb="0" eb="3">
      <t>カネンセイ</t>
    </rPh>
    <rPh sb="3" eb="5">
      <t>テンネン</t>
    </rPh>
    <phoneticPr fontId="7"/>
  </si>
  <si>
    <t>その他可燃性天然ガス</t>
    <rPh sb="2" eb="3">
      <t>タ</t>
    </rPh>
    <rPh sb="3" eb="6">
      <t>カネンセイ</t>
    </rPh>
    <rPh sb="6" eb="8">
      <t>テンネン</t>
    </rPh>
    <phoneticPr fontId="7"/>
  </si>
  <si>
    <t>石炭</t>
    <rPh sb="0" eb="2">
      <t>セキタン</t>
    </rPh>
    <phoneticPr fontId="7"/>
  </si>
  <si>
    <t>原料炭</t>
    <rPh sb="0" eb="2">
      <t>ゲンリョウ</t>
    </rPh>
    <rPh sb="2" eb="3">
      <t>タン</t>
    </rPh>
    <phoneticPr fontId="7"/>
  </si>
  <si>
    <t>一般炭</t>
    <rPh sb="0" eb="2">
      <t>イッパン</t>
    </rPh>
    <rPh sb="2" eb="3">
      <t>タン</t>
    </rPh>
    <phoneticPr fontId="7"/>
  </si>
  <si>
    <t>無煙炭</t>
    <rPh sb="0" eb="3">
      <t>ムエンタン</t>
    </rPh>
    <phoneticPr fontId="7"/>
  </si>
  <si>
    <t>石炭コークス</t>
    <rPh sb="0" eb="2">
      <t>セキタン</t>
    </rPh>
    <phoneticPr fontId="7"/>
  </si>
  <si>
    <t>コールタール</t>
    <phoneticPr fontId="7"/>
  </si>
  <si>
    <t>その他燃料</t>
    <rPh sb="2" eb="3">
      <t>タ</t>
    </rPh>
    <rPh sb="3" eb="5">
      <t>ネンリョウ</t>
    </rPh>
    <phoneticPr fontId="7"/>
  </si>
  <si>
    <t>産業用蒸気</t>
    <rPh sb="0" eb="3">
      <t>サンギョウヨウ</t>
    </rPh>
    <rPh sb="3" eb="5">
      <t>ジョウキ</t>
    </rPh>
    <phoneticPr fontId="7"/>
  </si>
  <si>
    <t>産業用以外の蒸気</t>
    <rPh sb="0" eb="3">
      <t>サンギョウヨウ</t>
    </rPh>
    <rPh sb="3" eb="5">
      <t>イガイ</t>
    </rPh>
    <rPh sb="6" eb="8">
      <t>ジョウキ</t>
    </rPh>
    <phoneticPr fontId="7"/>
  </si>
  <si>
    <t>温水</t>
    <rPh sb="0" eb="2">
      <t>オンスイ</t>
    </rPh>
    <phoneticPr fontId="7"/>
  </si>
  <si>
    <t>冷水</t>
    <rPh sb="0" eb="2">
      <t>レイスイ</t>
    </rPh>
    <phoneticPr fontId="7"/>
  </si>
  <si>
    <t>電気</t>
    <rPh sb="0" eb="2">
      <t>デンキ</t>
    </rPh>
    <phoneticPr fontId="7"/>
  </si>
  <si>
    <t>昼間（8時～22時）</t>
    <rPh sb="0" eb="2">
      <t>ヒルマ</t>
    </rPh>
    <rPh sb="4" eb="5">
      <t>ジ</t>
    </rPh>
    <rPh sb="8" eb="9">
      <t>ジ</t>
    </rPh>
    <phoneticPr fontId="7"/>
  </si>
  <si>
    <t>千kWh</t>
    <rPh sb="0" eb="1">
      <t>セン</t>
    </rPh>
    <phoneticPr fontId="7"/>
  </si>
  <si>
    <t>夜間（22時～翌8時）</t>
    <rPh sb="0" eb="2">
      <t>ヤカン</t>
    </rPh>
    <rPh sb="5" eb="6">
      <t>ジ</t>
    </rPh>
    <rPh sb="7" eb="8">
      <t>ヨク</t>
    </rPh>
    <rPh sb="9" eb="10">
      <t>ジ</t>
    </rPh>
    <phoneticPr fontId="7"/>
  </si>
  <si>
    <t>その他の買電</t>
    <rPh sb="2" eb="3">
      <t>タ</t>
    </rPh>
    <phoneticPr fontId="7"/>
  </si>
  <si>
    <t>外部供給</t>
    <rPh sb="0" eb="2">
      <t>ガイブ</t>
    </rPh>
    <rPh sb="2" eb="4">
      <t>キョウキュウ</t>
    </rPh>
    <phoneticPr fontId="7"/>
  </si>
  <si>
    <t>自ら生成した熱の供給</t>
    <rPh sb="0" eb="1">
      <t>ミズカ</t>
    </rPh>
    <rPh sb="2" eb="4">
      <t>セイセイ</t>
    </rPh>
    <rPh sb="6" eb="7">
      <t>ネツ</t>
    </rPh>
    <rPh sb="8" eb="10">
      <t>キョウキュウ</t>
    </rPh>
    <phoneticPr fontId="7"/>
  </si>
  <si>
    <t>自ら生成した電力の供給</t>
    <rPh sb="0" eb="1">
      <t>ミズカ</t>
    </rPh>
    <rPh sb="2" eb="4">
      <t>セイセイ</t>
    </rPh>
    <rPh sb="6" eb="8">
      <t>デンリョク</t>
    </rPh>
    <rPh sb="9" eb="11">
      <t>キョウキュウ</t>
    </rPh>
    <phoneticPr fontId="7"/>
  </si>
  <si>
    <t>単位当たり発熱量</t>
    <rPh sb="0" eb="2">
      <t>タンイ</t>
    </rPh>
    <rPh sb="2" eb="3">
      <t>ア</t>
    </rPh>
    <rPh sb="5" eb="8">
      <t>ハツネツリョウ</t>
    </rPh>
    <phoneticPr fontId="7"/>
  </si>
  <si>
    <t>原油換算</t>
    <rPh sb="0" eb="2">
      <t>ゲンユ</t>
    </rPh>
    <rPh sb="2" eb="4">
      <t>カンサン</t>
    </rPh>
    <phoneticPr fontId="7"/>
  </si>
  <si>
    <t>排出係数</t>
    <phoneticPr fontId="7"/>
  </si>
  <si>
    <t>①</t>
    <phoneticPr fontId="7"/>
  </si>
  <si>
    <t>②</t>
    <phoneticPr fontId="7"/>
  </si>
  <si>
    <t>③=①×②</t>
    <phoneticPr fontId="7"/>
  </si>
  <si>
    <t>④</t>
    <phoneticPr fontId="7"/>
  </si>
  <si>
    <t>⑤=①×②×④</t>
    <phoneticPr fontId="7"/>
  </si>
  <si>
    <t>⑥</t>
    <phoneticPr fontId="7"/>
  </si>
  <si>
    <t>⑦=①×②×⑥
×44/12</t>
    <phoneticPr fontId="7"/>
  </si>
  <si>
    <t>GJ</t>
    <phoneticPr fontId="7"/>
  </si>
  <si>
    <t>kL/GJ</t>
    <phoneticPr fontId="7"/>
  </si>
  <si>
    <r>
      <t>t-CO</t>
    </r>
    <r>
      <rPr>
        <vertAlign val="subscript"/>
        <sz val="11"/>
        <rFont val="ＭＳ 明朝"/>
        <family val="1"/>
        <charset val="128"/>
      </rPr>
      <t>2</t>
    </r>
    <phoneticPr fontId="7"/>
  </si>
  <si>
    <r>
      <t>エネルギー起源CO</t>
    </r>
    <r>
      <rPr>
        <vertAlign val="subscript"/>
        <sz val="11"/>
        <color indexed="8"/>
        <rFont val="ＭＳ 明朝"/>
        <family val="1"/>
        <charset val="128"/>
      </rPr>
      <t>2</t>
    </r>
    <rPh sb="5" eb="7">
      <t>キゲン</t>
    </rPh>
    <phoneticPr fontId="7"/>
  </si>
  <si>
    <r>
      <t>都市ガス</t>
    </r>
    <r>
      <rPr>
        <vertAlign val="superscript"/>
        <sz val="11"/>
        <rFont val="ＭＳ 明朝"/>
        <family val="1"/>
        <charset val="128"/>
      </rPr>
      <t>（※）</t>
    </r>
    <rPh sb="0" eb="2">
      <t>トシ</t>
    </rPh>
    <phoneticPr fontId="7"/>
  </si>
  <si>
    <r>
      <t>13A:45MJ/m</t>
    </r>
    <r>
      <rPr>
        <vertAlign val="superscript"/>
        <sz val="11"/>
        <rFont val="ＭＳ 明朝"/>
        <family val="1"/>
        <charset val="128"/>
      </rPr>
      <t>3</t>
    </r>
    <phoneticPr fontId="7"/>
  </si>
  <si>
    <r>
      <t>13A:43.12MJ/m</t>
    </r>
    <r>
      <rPr>
        <vertAlign val="superscript"/>
        <sz val="11"/>
        <rFont val="ＭＳ 明朝"/>
        <family val="1"/>
        <charset val="128"/>
      </rPr>
      <t>3</t>
    </r>
    <phoneticPr fontId="7"/>
  </si>
  <si>
    <r>
      <t>13A:46.04MJ/m</t>
    </r>
    <r>
      <rPr>
        <vertAlign val="superscript"/>
        <sz val="11"/>
        <rFont val="ＭＳ 明朝"/>
        <family val="1"/>
        <charset val="128"/>
      </rPr>
      <t>3</t>
    </r>
    <phoneticPr fontId="7"/>
  </si>
  <si>
    <r>
      <t>12A:41.86MJ/m</t>
    </r>
    <r>
      <rPr>
        <vertAlign val="superscript"/>
        <sz val="11"/>
        <rFont val="ＭＳ 明朝"/>
        <family val="1"/>
        <charset val="128"/>
      </rPr>
      <t>3</t>
    </r>
    <phoneticPr fontId="7"/>
  </si>
  <si>
    <r>
      <t>6A:29.30MJ/m</t>
    </r>
    <r>
      <rPr>
        <vertAlign val="superscript"/>
        <sz val="11"/>
        <rFont val="ＭＳ 明朝"/>
        <family val="1"/>
        <charset val="128"/>
      </rPr>
      <t>3</t>
    </r>
    <phoneticPr fontId="7"/>
  </si>
  <si>
    <t>小計</t>
    <phoneticPr fontId="7"/>
  </si>
  <si>
    <t>①</t>
  </si>
  <si>
    <t>④</t>
  </si>
  <si>
    <t>⑥</t>
  </si>
  <si>
    <t>⑦=①×⑥</t>
    <phoneticPr fontId="7"/>
  </si>
  <si>
    <t>GJ/千kWh</t>
    <rPh sb="3" eb="4">
      <t>セン</t>
    </rPh>
    <phoneticPr fontId="7"/>
  </si>
  <si>
    <t>合計</t>
    <rPh sb="0" eb="2">
      <t>ゴウケイ</t>
    </rPh>
    <phoneticPr fontId="7"/>
  </si>
  <si>
    <t>建物名称</t>
    <rPh sb="0" eb="2">
      <t>タテモノ</t>
    </rPh>
    <rPh sb="2" eb="4">
      <t>メイショウ</t>
    </rPh>
    <phoneticPr fontId="2"/>
  </si>
  <si>
    <t>年平均</t>
    <rPh sb="0" eb="3">
      <t>ネンヘイキン</t>
    </rPh>
    <phoneticPr fontId="2"/>
  </si>
  <si>
    <t>合　　計</t>
    <rPh sb="0" eb="1">
      <t>ゴウ</t>
    </rPh>
    <rPh sb="3" eb="4">
      <t>ケイ</t>
    </rPh>
    <phoneticPr fontId="2"/>
  </si>
  <si>
    <r>
      <t>ｍ</t>
    </r>
    <r>
      <rPr>
        <vertAlign val="superscript"/>
        <sz val="11"/>
        <color indexed="8"/>
        <rFont val="ＭＳ 明朝"/>
        <family val="1"/>
        <charset val="128"/>
      </rPr>
      <t>２</t>
    </r>
    <phoneticPr fontId="2"/>
  </si>
  <si>
    <t>参考（把握方法が「その他」である場合、その他特殊な事情についての参考情報）</t>
    <rPh sb="0" eb="2">
      <t>サンコウ</t>
    </rPh>
    <rPh sb="3" eb="5">
      <t>ハアク</t>
    </rPh>
    <rPh sb="5" eb="7">
      <t>ホウホウ</t>
    </rPh>
    <rPh sb="11" eb="12">
      <t>タ</t>
    </rPh>
    <rPh sb="16" eb="18">
      <t>バアイ</t>
    </rPh>
    <rPh sb="21" eb="22">
      <t>タ</t>
    </rPh>
    <rPh sb="22" eb="24">
      <t>トクシュ</t>
    </rPh>
    <rPh sb="25" eb="27">
      <t>ジジョウ</t>
    </rPh>
    <rPh sb="32" eb="34">
      <t>サンコウ</t>
    </rPh>
    <rPh sb="34" eb="36">
      <t>ジョウホウ</t>
    </rPh>
    <phoneticPr fontId="2"/>
  </si>
  <si>
    <t>監視点
番号</t>
    <rPh sb="0" eb="3">
      <t>カンシテン</t>
    </rPh>
    <rPh sb="4" eb="6">
      <t>バンゴウ</t>
    </rPh>
    <phoneticPr fontId="2"/>
  </si>
  <si>
    <t>都市ガスに係る情報</t>
    <rPh sb="0" eb="2">
      <t>トシ</t>
    </rPh>
    <rPh sb="5" eb="6">
      <t>カカ</t>
    </rPh>
    <rPh sb="7" eb="9">
      <t>ジョウホウ</t>
    </rPh>
    <phoneticPr fontId="2"/>
  </si>
  <si>
    <t>燃料等使用量</t>
    <rPh sb="0" eb="3">
      <t>ネンリョウトウ</t>
    </rPh>
    <rPh sb="3" eb="6">
      <t>シヨウリョウ</t>
    </rPh>
    <phoneticPr fontId="2"/>
  </si>
  <si>
    <t>事業所外利用の移動体への供給</t>
    <phoneticPr fontId="2"/>
  </si>
  <si>
    <t>住宅用途への供給</t>
    <phoneticPr fontId="2"/>
  </si>
  <si>
    <t>燃料等の種類</t>
    <phoneticPr fontId="2"/>
  </si>
  <si>
    <t>【電気の使用】</t>
    <phoneticPr fontId="2"/>
  </si>
  <si>
    <t>【燃料の使用】</t>
    <phoneticPr fontId="2"/>
  </si>
  <si>
    <t>ナフサ</t>
  </si>
  <si>
    <t>石炭コークス</t>
    <rPh sb="0" eb="2">
      <t>セキタン</t>
    </rPh>
    <phoneticPr fontId="10"/>
  </si>
  <si>
    <t>コールタール</t>
  </si>
  <si>
    <t>コークス炉ガス</t>
    <rPh sb="4" eb="5">
      <t>ロ</t>
    </rPh>
    <phoneticPr fontId="10"/>
  </si>
  <si>
    <t>高炉ガス</t>
    <rPh sb="0" eb="2">
      <t>コウロ</t>
    </rPh>
    <phoneticPr fontId="10"/>
  </si>
  <si>
    <t>転炉ガス</t>
    <rPh sb="0" eb="2">
      <t>テンロ</t>
    </rPh>
    <phoneticPr fontId="10"/>
  </si>
  <si>
    <t>電気の使用</t>
    <phoneticPr fontId="2"/>
  </si>
  <si>
    <t>燃料の使用</t>
    <phoneticPr fontId="2"/>
  </si>
  <si>
    <t>熱の使用</t>
    <phoneticPr fontId="2"/>
  </si>
  <si>
    <t>【熱の使用】</t>
    <phoneticPr fontId="2"/>
  </si>
  <si>
    <t>産業用蒸気</t>
  </si>
  <si>
    <t>産業用以外の蒸気</t>
  </si>
  <si>
    <t>温水</t>
  </si>
  <si>
    <t>冷水</t>
  </si>
  <si>
    <t>【事業所外利用の移動体への供給】</t>
    <phoneticPr fontId="2"/>
  </si>
  <si>
    <t>工事のためのエネルギー使用</t>
    <phoneticPr fontId="2"/>
  </si>
  <si>
    <t>他事業所への熱や電気の供給</t>
    <phoneticPr fontId="2"/>
  </si>
  <si>
    <t>他事業所への燃料等の直接供給</t>
    <phoneticPr fontId="2"/>
  </si>
  <si>
    <t>==以下は控除分==</t>
    <rPh sb="2" eb="4">
      <t>イカ</t>
    </rPh>
    <rPh sb="5" eb="7">
      <t>コウジョ</t>
    </rPh>
    <rPh sb="7" eb="8">
      <t>ブン</t>
    </rPh>
    <phoneticPr fontId="2"/>
  </si>
  <si>
    <t>【工事のためのエネルギー使用】</t>
    <phoneticPr fontId="2"/>
  </si>
  <si>
    <t>【他事業所への熱や電気の供給】</t>
    <phoneticPr fontId="2"/>
  </si>
  <si>
    <t>【住宅用途への供給】</t>
    <phoneticPr fontId="2"/>
  </si>
  <si>
    <t>自ら生成した熱</t>
    <rPh sb="0" eb="1">
      <t>ミズカ</t>
    </rPh>
    <rPh sb="2" eb="4">
      <t>セイセイ</t>
    </rPh>
    <rPh sb="6" eb="7">
      <t>ネツ</t>
    </rPh>
    <phoneticPr fontId="10"/>
  </si>
  <si>
    <t>自ら生成した電力</t>
    <rPh sb="0" eb="1">
      <t>ミズカ</t>
    </rPh>
    <rPh sb="2" eb="4">
      <t>セイセイ</t>
    </rPh>
    <rPh sb="6" eb="8">
      <t>デンリョク</t>
    </rPh>
    <phoneticPr fontId="10"/>
  </si>
  <si>
    <t>【他事業所への燃料等の直接供給】</t>
    <phoneticPr fontId="2"/>
  </si>
  <si>
    <t>都市ガスのメーター種</t>
    <rPh sb="0" eb="2">
      <t>トシ</t>
    </rPh>
    <rPh sb="9" eb="10">
      <t>シュ</t>
    </rPh>
    <phoneticPr fontId="2"/>
  </si>
  <si>
    <t>低圧用</t>
    <rPh sb="0" eb="3">
      <t>テイアツヨウ</t>
    </rPh>
    <phoneticPr fontId="2"/>
  </si>
  <si>
    <t>都市ガスの供給会社</t>
    <rPh sb="0" eb="2">
      <t>トシ</t>
    </rPh>
    <rPh sb="5" eb="7">
      <t>キョウキュウ</t>
    </rPh>
    <rPh sb="7" eb="9">
      <t>ガイシャ</t>
    </rPh>
    <phoneticPr fontId="2"/>
  </si>
  <si>
    <t>【メーター種】</t>
    <rPh sb="5" eb="6">
      <t>シュ</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</si>
  <si>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</si>
  <si>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</si>
  <si>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</si>
  <si>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</si>
  <si>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</si>
  <si>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</si>
  <si>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</si>
  <si>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</si>
  <si>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</si>
  <si>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</si>
  <si>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</si>
  <si>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</si>
  <si>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４　床面積入力</t>
    <rPh sb="2" eb="5">
      <t>ユカメンセキ</t>
    </rPh>
    <rPh sb="5" eb="7">
      <t>ニュウリョク</t>
    </rPh>
    <phoneticPr fontId="2"/>
  </si>
  <si>
    <t>５　燃料等使用量</t>
    <rPh sb="2" eb="4">
      <t>ネンリョウ</t>
    </rPh>
    <rPh sb="4" eb="5">
      <t>トウ</t>
    </rPh>
    <rPh sb="5" eb="8">
      <t>シヨウリョウ</t>
    </rPh>
    <phoneticPr fontId="2"/>
  </si>
  <si>
    <t>補正係数</t>
    <rPh sb="0" eb="2">
      <t>ホセイ</t>
    </rPh>
    <rPh sb="2" eb="4">
      <t>ケイスウ</t>
    </rPh>
    <phoneticPr fontId="2"/>
  </si>
  <si>
    <t>圧力補正</t>
    <rPh sb="0" eb="2">
      <t>アツリョク</t>
    </rPh>
    <rPh sb="2" eb="4">
      <t>ホセイ</t>
    </rPh>
    <phoneticPr fontId="2"/>
  </si>
  <si>
    <t>単位補正</t>
    <rPh sb="0" eb="2">
      <t>タンイ</t>
    </rPh>
    <rPh sb="2" eb="4">
      <t>ホセイ</t>
    </rPh>
    <phoneticPr fontId="2"/>
  </si>
  <si>
    <t>（補正後）</t>
    <rPh sb="1" eb="3">
      <t>ホセイ</t>
    </rPh>
    <rPh sb="3" eb="4">
      <t>ゴ</t>
    </rPh>
    <phoneticPr fontId="2"/>
  </si>
  <si>
    <t>都市ガス（13A）</t>
    <rPh sb="0" eb="2">
      <t>トシ</t>
    </rPh>
    <phoneticPr fontId="10"/>
  </si>
  <si>
    <t>t-CO2
/GJ</t>
  </si>
  <si>
    <t>t-CO2
/千kWh</t>
  </si>
  <si>
    <t>低圧</t>
    <rPh sb="0" eb="2">
      <t>テイアツ</t>
    </rPh>
    <phoneticPr fontId="2"/>
  </si>
  <si>
    <t>中間圧以上</t>
    <rPh sb="0" eb="2">
      <t>チュウカン</t>
    </rPh>
    <rPh sb="2" eb="3">
      <t>アツ</t>
    </rPh>
    <rPh sb="3" eb="5">
      <t>イジョウ</t>
    </rPh>
    <phoneticPr fontId="2"/>
  </si>
  <si>
    <t>小　計</t>
    <rPh sb="0" eb="1">
      <t>ショウ</t>
    </rPh>
    <rPh sb="2" eb="3">
      <t>ケイ</t>
    </rPh>
    <phoneticPr fontId="2"/>
  </si>
  <si>
    <t>都市ガス（12A）</t>
    <rPh sb="0" eb="2">
      <t>トシ</t>
    </rPh>
    <phoneticPr fontId="2"/>
  </si>
  <si>
    <t>都市ガス（6A）</t>
    <rPh sb="0" eb="2">
      <t>トシ</t>
    </rPh>
    <phoneticPr fontId="2"/>
  </si>
  <si>
    <t>種別</t>
    <rPh sb="0" eb="2">
      <t>シュベツ</t>
    </rPh>
    <phoneticPr fontId="2"/>
  </si>
  <si>
    <t>燃料の種類</t>
    <rPh sb="0" eb="2">
      <t>ネンリョウ</t>
    </rPh>
    <rPh sb="3" eb="5">
      <t>シュルイ</t>
    </rPh>
    <phoneticPr fontId="2"/>
  </si>
  <si>
    <t>単位</t>
    <rPh sb="0" eb="2">
      <t>タンイ</t>
    </rPh>
    <phoneticPr fontId="2"/>
  </si>
  <si>
    <t>単位発熱量</t>
    <rPh sb="0" eb="2">
      <t>タンイ</t>
    </rPh>
    <rPh sb="2" eb="4">
      <t>ハツネツ</t>
    </rPh>
    <rPh sb="4" eb="5">
      <t>リョウ</t>
    </rPh>
    <phoneticPr fontId="2"/>
  </si>
  <si>
    <t>特殊条件の設定</t>
    <rPh sb="0" eb="2">
      <t>トクシュ</t>
    </rPh>
    <rPh sb="2" eb="4">
      <t>ジョウケン</t>
    </rPh>
    <rPh sb="5" eb="7">
      <t>セッテイ</t>
    </rPh>
    <phoneticPr fontId="2"/>
  </si>
  <si>
    <t>圧力（kPa）</t>
    <rPh sb="0" eb="2">
      <t>アツリョク</t>
    </rPh>
    <phoneticPr fontId="7"/>
  </si>
  <si>
    <t>温度（℃）</t>
    <rPh sb="0" eb="2">
      <t>オンド</t>
    </rPh>
    <phoneticPr fontId="7"/>
  </si>
  <si>
    <t>熱量(MJ/Nm3)</t>
    <rPh sb="0" eb="2">
      <t>ネツリョウ</t>
    </rPh>
    <phoneticPr fontId="2"/>
  </si>
  <si>
    <t>ｍ3</t>
    <phoneticPr fontId="2"/>
  </si>
  <si>
    <t>Ｎｍ3</t>
    <phoneticPr fontId="2"/>
  </si>
  <si>
    <t>－</t>
    <phoneticPr fontId="2"/>
  </si>
  <si>
    <t>熱量（MJ/Nm3）</t>
    <rPh sb="0" eb="2">
      <t>ネツリョウ</t>
    </rPh>
    <phoneticPr fontId="2"/>
  </si>
  <si>
    <t>==以下は特例分==</t>
    <rPh sb="2" eb="4">
      <t>イカ</t>
    </rPh>
    <rPh sb="5" eb="7">
      <t>トクレイ</t>
    </rPh>
    <rPh sb="7" eb="8">
      <t>ブン</t>
    </rPh>
    <phoneticPr fontId="2"/>
  </si>
  <si>
    <t>再生可能エネルギーの自家消費</t>
    <rPh sb="0" eb="2">
      <t>サイセイ</t>
    </rPh>
    <rPh sb="2" eb="4">
      <t>カノウ</t>
    </rPh>
    <rPh sb="10" eb="12">
      <t>ジカ</t>
    </rPh>
    <rPh sb="12" eb="14">
      <t>ショウヒ</t>
    </rPh>
    <phoneticPr fontId="2"/>
  </si>
  <si>
    <t>再生可能エネルギーの価値移転</t>
    <rPh sb="0" eb="2">
      <t>サイセイ</t>
    </rPh>
    <rPh sb="2" eb="4">
      <t>カノウ</t>
    </rPh>
    <rPh sb="10" eb="12">
      <t>カチ</t>
    </rPh>
    <rPh sb="12" eb="14">
      <t>イテン</t>
    </rPh>
    <phoneticPr fontId="2"/>
  </si>
  <si>
    <t>高効率ＣＧＳの利用</t>
    <rPh sb="0" eb="3">
      <t>コウコウリツ</t>
    </rPh>
    <rPh sb="7" eb="9">
      <t>リヨウ</t>
    </rPh>
    <phoneticPr fontId="2"/>
  </si>
  <si>
    <t>電気の使用</t>
  </si>
  <si>
    <t>【再生可能エネルギーの価値移転】</t>
    <phoneticPr fontId="2"/>
  </si>
  <si>
    <t>熱</t>
    <rPh sb="0" eb="1">
      <t>ネツ</t>
    </rPh>
    <phoneticPr fontId="2"/>
  </si>
  <si>
    <t>電気</t>
    <rPh sb="0" eb="2">
      <t>デンキ</t>
    </rPh>
    <phoneticPr fontId="2"/>
  </si>
  <si>
    <t>【再生可能エネルギーの自家消費】</t>
    <phoneticPr fontId="2"/>
  </si>
  <si>
    <t>【高効率ＣＧＳの利用】</t>
    <phoneticPr fontId="2"/>
  </si>
  <si>
    <t>（これより右は入力不要）</t>
    <rPh sb="5" eb="6">
      <t>ミギ</t>
    </rPh>
    <rPh sb="7" eb="9">
      <t>ニュウリョク</t>
    </rPh>
    <rPh sb="9" eb="11">
      <t>フヨウ</t>
    </rPh>
    <phoneticPr fontId="2"/>
  </si>
  <si>
    <t>都市ガス</t>
    <phoneticPr fontId="2"/>
  </si>
  <si>
    <t>東京ガス_13A</t>
    <rPh sb="0" eb="2">
      <t>トウキョウ</t>
    </rPh>
    <phoneticPr fontId="2"/>
  </si>
  <si>
    <t>伊奈都市ガス_13A</t>
    <rPh sb="0" eb="2">
      <t>イナ</t>
    </rPh>
    <rPh sb="2" eb="4">
      <t>トシ</t>
    </rPh>
    <phoneticPr fontId="2"/>
  </si>
  <si>
    <t>入間ガス_13A</t>
    <rPh sb="0" eb="2">
      <t>イルマ</t>
    </rPh>
    <phoneticPr fontId="2"/>
  </si>
  <si>
    <t>角栄ガス_13A</t>
    <phoneticPr fontId="2"/>
  </si>
  <si>
    <t>埼玉ガス_13A</t>
    <rPh sb="0" eb="2">
      <t>サイタマ</t>
    </rPh>
    <phoneticPr fontId="2"/>
  </si>
  <si>
    <t>坂戸ガス_13A</t>
    <phoneticPr fontId="2"/>
  </si>
  <si>
    <t>幸手都市ガス_13A</t>
    <phoneticPr fontId="2"/>
  </si>
  <si>
    <t>松栄ガス_13A</t>
    <phoneticPr fontId="2"/>
  </si>
  <si>
    <t>新日本瓦斯_13A</t>
    <rPh sb="0" eb="3">
      <t>シンニホン</t>
    </rPh>
    <rPh sb="3" eb="5">
      <t>ガス</t>
    </rPh>
    <phoneticPr fontId="2"/>
  </si>
  <si>
    <t>西武ガス_13A</t>
    <phoneticPr fontId="2"/>
  </si>
  <si>
    <t>大東ガス_13A</t>
    <rPh sb="0" eb="2">
      <t>ダイトウ</t>
    </rPh>
    <phoneticPr fontId="2"/>
  </si>
  <si>
    <t>秩父ガス_13A</t>
    <rPh sb="0" eb="2">
      <t>チチブ</t>
    </rPh>
    <phoneticPr fontId="2"/>
  </si>
  <si>
    <t>東彩ガス_13A</t>
    <phoneticPr fontId="2"/>
  </si>
  <si>
    <t>日高都市ガス_13A</t>
    <rPh sb="0" eb="2">
      <t>ヒダカ</t>
    </rPh>
    <rPh sb="2" eb="4">
      <t>トシ</t>
    </rPh>
    <phoneticPr fontId="2"/>
  </si>
  <si>
    <t>武州ガス_13A</t>
    <rPh sb="0" eb="2">
      <t>ブシュウ</t>
    </rPh>
    <phoneticPr fontId="2"/>
  </si>
  <si>
    <t>本庄ガス_13A</t>
    <rPh sb="0" eb="2">
      <t>ホンジョウ</t>
    </rPh>
    <phoneticPr fontId="2"/>
  </si>
  <si>
    <t>武蔵野ガス_13A</t>
    <rPh sb="0" eb="3">
      <t>ムサシノ</t>
    </rPh>
    <phoneticPr fontId="2"/>
  </si>
  <si>
    <t>鷲宮ガス_13A</t>
    <rPh sb="0" eb="2">
      <t>ワシミヤ</t>
    </rPh>
    <phoneticPr fontId="2"/>
  </si>
  <si>
    <t>入間ガス_6A</t>
    <rPh sb="0" eb="2">
      <t>イルマ</t>
    </rPh>
    <phoneticPr fontId="2"/>
  </si>
  <si>
    <t>角栄ガス_6A</t>
    <phoneticPr fontId="2"/>
  </si>
  <si>
    <t>秩父ガス_6A</t>
    <rPh sb="0" eb="2">
      <t>チチブ</t>
    </rPh>
    <phoneticPr fontId="2"/>
  </si>
  <si>
    <t>日高都市ガス_6A</t>
    <rPh sb="0" eb="2">
      <t>ヒダカ</t>
    </rPh>
    <rPh sb="2" eb="4">
      <t>トシ</t>
    </rPh>
    <phoneticPr fontId="2"/>
  </si>
  <si>
    <t>武蔵野ガス_6A</t>
    <rPh sb="0" eb="3">
      <t>ムサシノ</t>
    </rPh>
    <phoneticPr fontId="2"/>
  </si>
  <si>
    <t>本庄ガス_12A</t>
    <rPh sb="0" eb="2">
      <t>ホンジョウ</t>
    </rPh>
    <phoneticPr fontId="2"/>
  </si>
  <si>
    <t>4月</t>
    <rPh sb="1" eb="2">
      <t>ガツ</t>
    </rPh>
    <phoneticPr fontId="2"/>
  </si>
  <si>
    <t>5月</t>
    <rPh sb="1" eb="2">
      <t>ガツ</t>
    </rPh>
    <phoneticPr fontId="2"/>
  </si>
  <si>
    <t>6月</t>
  </si>
  <si>
    <t>7月</t>
  </si>
  <si>
    <t>8月</t>
  </si>
  <si>
    <t>9月</t>
  </si>
  <si>
    <t>10月</t>
  </si>
  <si>
    <t>11月</t>
  </si>
  <si>
    <t>12月</t>
  </si>
  <si>
    <t>1月</t>
  </si>
  <si>
    <t>2月</t>
  </si>
  <si>
    <t>3月</t>
  </si>
  <si>
    <t>名　称</t>
    <rPh sb="0" eb="1">
      <t>ナ</t>
    </rPh>
    <rPh sb="2" eb="3">
      <t>ショウ</t>
    </rPh>
    <phoneticPr fontId="2"/>
  </si>
  <si>
    <t>【都市ガス会社】</t>
    <rPh sb="5" eb="7">
      <t>カイシャ</t>
    </rPh>
    <phoneticPr fontId="2"/>
  </si>
  <si>
    <t>kL</t>
    <phoneticPr fontId="2"/>
  </si>
  <si>
    <t>L</t>
    <phoneticPr fontId="2"/>
  </si>
  <si>
    <t>【ナフサ】</t>
    <phoneticPr fontId="2"/>
  </si>
  <si>
    <t>【灯油】</t>
    <phoneticPr fontId="2"/>
  </si>
  <si>
    <t>【軽油】</t>
    <phoneticPr fontId="2"/>
  </si>
  <si>
    <t>【Ａ重油】</t>
    <phoneticPr fontId="2"/>
  </si>
  <si>
    <t>【Ｂ・Ｃ重油】</t>
    <phoneticPr fontId="2"/>
  </si>
  <si>
    <t>【石油アスファルト】</t>
    <phoneticPr fontId="2"/>
  </si>
  <si>
    <t>【石油コークス】</t>
    <phoneticPr fontId="2"/>
  </si>
  <si>
    <t>t</t>
    <phoneticPr fontId="2"/>
  </si>
  <si>
    <t>kg</t>
    <phoneticPr fontId="2"/>
  </si>
  <si>
    <t>t</t>
    <phoneticPr fontId="2"/>
  </si>
  <si>
    <t>m3</t>
    <phoneticPr fontId="2"/>
  </si>
  <si>
    <t>【石油系炭化水素ガス】</t>
    <phoneticPr fontId="2"/>
  </si>
  <si>
    <t>燃料の使用</t>
  </si>
  <si>
    <t>原油_コンデンセートを除く</t>
    <rPh sb="0" eb="2">
      <t>ゲンユ</t>
    </rPh>
    <rPh sb="11" eb="12">
      <t>ノゾ</t>
    </rPh>
    <phoneticPr fontId="7"/>
  </si>
  <si>
    <t>揮発油_ガソリン</t>
    <rPh sb="0" eb="3">
      <t>キハツユ</t>
    </rPh>
    <phoneticPr fontId="7"/>
  </si>
  <si>
    <t>原油のうちコンデンセート_NGL</t>
    <rPh sb="0" eb="2">
      <t>ゲンユ</t>
    </rPh>
    <phoneticPr fontId="7"/>
  </si>
  <si>
    <t>kWh</t>
    <phoneticPr fontId="2"/>
  </si>
  <si>
    <t>千kWh</t>
    <rPh sb="0" eb="1">
      <t>セン</t>
    </rPh>
    <phoneticPr fontId="2"/>
  </si>
  <si>
    <t>千m3</t>
    <rPh sb="0" eb="1">
      <t>セン</t>
    </rPh>
    <phoneticPr fontId="2"/>
  </si>
  <si>
    <t>【その他可燃性天然ガス】</t>
    <phoneticPr fontId="2"/>
  </si>
  <si>
    <t>【液化天然ガス_ＬＮＧ】</t>
    <phoneticPr fontId="2"/>
  </si>
  <si>
    <t>【原料炭】</t>
    <phoneticPr fontId="2"/>
  </si>
  <si>
    <t>【一般炭】</t>
    <phoneticPr fontId="2"/>
  </si>
  <si>
    <t>【無煙炭】</t>
    <phoneticPr fontId="2"/>
  </si>
  <si>
    <t>【石炭コークス】</t>
    <phoneticPr fontId="2"/>
  </si>
  <si>
    <t>【コールタール】</t>
    <phoneticPr fontId="2"/>
  </si>
  <si>
    <t>Nm3</t>
  </si>
  <si>
    <t>Nm3</t>
    <phoneticPr fontId="2"/>
  </si>
  <si>
    <t>千Nm3</t>
    <rPh sb="0" eb="1">
      <t>セン</t>
    </rPh>
    <phoneticPr fontId="2"/>
  </si>
  <si>
    <t>【コークス炉ガス】</t>
    <phoneticPr fontId="2"/>
  </si>
  <si>
    <t>【高炉ガス】</t>
    <phoneticPr fontId="2"/>
  </si>
  <si>
    <t>【転炉ガス】</t>
    <phoneticPr fontId="2"/>
  </si>
  <si>
    <t>【都市ガス】</t>
    <phoneticPr fontId="2"/>
  </si>
  <si>
    <t>産業用蒸気</t>
    <phoneticPr fontId="2"/>
  </si>
  <si>
    <t>【産業用蒸気】</t>
    <phoneticPr fontId="2"/>
  </si>
  <si>
    <t>MJ</t>
    <phoneticPr fontId="2"/>
  </si>
  <si>
    <t>GJ</t>
    <phoneticPr fontId="2"/>
  </si>
  <si>
    <t>【産業用以外の蒸気】</t>
    <phoneticPr fontId="2"/>
  </si>
  <si>
    <t>温水</t>
    <phoneticPr fontId="2"/>
  </si>
  <si>
    <t>【温水】</t>
    <phoneticPr fontId="2"/>
  </si>
  <si>
    <t>【冷水】</t>
    <phoneticPr fontId="2"/>
  </si>
  <si>
    <t>①</t>
    <phoneticPr fontId="2"/>
  </si>
  <si>
    <t>②</t>
    <phoneticPr fontId="2"/>
  </si>
  <si>
    <t>その他の燃料①</t>
    <rPh sb="2" eb="3">
      <t>タ</t>
    </rPh>
    <rPh sb="4" eb="6">
      <t>ネンリョウ</t>
    </rPh>
    <phoneticPr fontId="2"/>
  </si>
  <si>
    <t>その他の燃料②</t>
    <rPh sb="2" eb="3">
      <t>タ</t>
    </rPh>
    <rPh sb="4" eb="6">
      <t>ネンリョウ</t>
    </rPh>
    <phoneticPr fontId="2"/>
  </si>
  <si>
    <t>【その他の燃料①】</t>
    <phoneticPr fontId="2"/>
  </si>
  <si>
    <t>【自ら生成した熱】</t>
    <phoneticPr fontId="2"/>
  </si>
  <si>
    <t>【自ら生成した電力】</t>
    <phoneticPr fontId="2"/>
  </si>
  <si>
    <t>【熱】</t>
    <phoneticPr fontId="2"/>
  </si>
  <si>
    <t>【電気】</t>
    <rPh sb="1" eb="3">
      <t>デンキ</t>
    </rPh>
    <phoneticPr fontId="2"/>
  </si>
  <si>
    <t>単位</t>
    <rPh sb="0" eb="2">
      <t>タンイ</t>
    </rPh>
    <phoneticPr fontId="2"/>
  </si>
  <si>
    <t>数量</t>
    <rPh sb="0" eb="2">
      <t>スウリョウ</t>
    </rPh>
    <phoneticPr fontId="2"/>
  </si>
  <si>
    <t>事業所外利用の移動体への供給</t>
  </si>
  <si>
    <t>千kWh換算</t>
    <rPh sb="0" eb="1">
      <t>セン</t>
    </rPh>
    <rPh sb="4" eb="6">
      <t>カンサン</t>
    </rPh>
    <phoneticPr fontId="2"/>
  </si>
  <si>
    <t>換算係数</t>
    <rPh sb="0" eb="2">
      <t>カンザン</t>
    </rPh>
    <rPh sb="2" eb="4">
      <t>ケイスウ</t>
    </rPh>
    <phoneticPr fontId="2"/>
  </si>
  <si>
    <t>熱の使用</t>
  </si>
  <si>
    <t>工事のためのエネルギー使用</t>
  </si>
  <si>
    <t>住宅用途への供給</t>
  </si>
  <si>
    <t>他事業所への熱や電気の供給</t>
  </si>
  <si>
    <t>他事業所への燃料等の直接供給</t>
  </si>
  <si>
    <t>排出活動</t>
    <rPh sb="0" eb="2">
      <t>ハイシュツ</t>
    </rPh>
    <rPh sb="2" eb="4">
      <t>カツドウ</t>
    </rPh>
    <phoneticPr fontId="2"/>
  </si>
  <si>
    <t>kL換算</t>
    <rPh sb="2" eb="4">
      <t>カンサン</t>
    </rPh>
    <phoneticPr fontId="2"/>
  </si>
  <si>
    <t>軽油</t>
    <phoneticPr fontId="7"/>
  </si>
  <si>
    <t>t換算</t>
    <rPh sb="1" eb="3">
      <t>カンサン</t>
    </rPh>
    <phoneticPr fontId="2"/>
  </si>
  <si>
    <t>気化率</t>
    <rPh sb="0" eb="2">
      <t>キカ</t>
    </rPh>
    <rPh sb="2" eb="3">
      <t>リツ</t>
    </rPh>
    <phoneticPr fontId="2"/>
  </si>
  <si>
    <t>kg/m3</t>
    <phoneticPr fontId="2"/>
  </si>
  <si>
    <t>石油系炭化水素ガス</t>
    <phoneticPr fontId="7"/>
  </si>
  <si>
    <t>千Nm3換算</t>
    <rPh sb="0" eb="1">
      <t>セン</t>
    </rPh>
    <rPh sb="4" eb="6">
      <t>カンサン</t>
    </rPh>
    <phoneticPr fontId="2"/>
  </si>
  <si>
    <t>液化天然ガス_ＬＮＧ</t>
    <phoneticPr fontId="7"/>
  </si>
  <si>
    <t>その他可燃性天然ガス</t>
    <phoneticPr fontId="7"/>
  </si>
  <si>
    <t>圧力</t>
    <rPh sb="0" eb="2">
      <t>アツリョク</t>
    </rPh>
    <phoneticPr fontId="2"/>
  </si>
  <si>
    <t>温度</t>
    <rPh sb="0" eb="2">
      <t>オンド</t>
    </rPh>
    <phoneticPr fontId="2"/>
  </si>
  <si>
    <t>原料炭</t>
    <phoneticPr fontId="7"/>
  </si>
  <si>
    <t>一般炭</t>
    <phoneticPr fontId="7"/>
  </si>
  <si>
    <t>無煙炭</t>
    <phoneticPr fontId="7"/>
  </si>
  <si>
    <t>石炭コークス</t>
    <phoneticPr fontId="7"/>
  </si>
  <si>
    <t>コークス炉ガス</t>
    <phoneticPr fontId="7"/>
  </si>
  <si>
    <t>高炉ガス</t>
    <phoneticPr fontId="7"/>
  </si>
  <si>
    <t>転炉ガス</t>
    <phoneticPr fontId="7"/>
  </si>
  <si>
    <t>その他の燃料①</t>
    <phoneticPr fontId="7"/>
  </si>
  <si>
    <t>その他の燃料②</t>
    <phoneticPr fontId="7"/>
  </si>
  <si>
    <t>都市ガス</t>
    <phoneticPr fontId="7"/>
  </si>
  <si>
    <t>熱量</t>
    <rPh sb="0" eb="2">
      <t>ネツリョウ</t>
    </rPh>
    <phoneticPr fontId="2"/>
  </si>
  <si>
    <t>4月</t>
  </si>
  <si>
    <t>4月</t>
    <rPh sb="1" eb="2">
      <t>ガツ</t>
    </rPh>
    <phoneticPr fontId="2"/>
  </si>
  <si>
    <t>5月</t>
  </si>
  <si>
    <t>5月</t>
    <rPh sb="1" eb="2">
      <t>ガツ</t>
    </rPh>
    <phoneticPr fontId="2"/>
  </si>
  <si>
    <t>ガス量</t>
    <rPh sb="2" eb="3">
      <t>リョウ</t>
    </rPh>
    <phoneticPr fontId="2"/>
  </si>
  <si>
    <t>3月</t>
    <rPh sb="1" eb="2">
      <t>ガツ</t>
    </rPh>
    <phoneticPr fontId="2"/>
  </si>
  <si>
    <t>コード</t>
    <phoneticPr fontId="2"/>
  </si>
  <si>
    <t>年</t>
    <rPh sb="0" eb="1">
      <t>ネン</t>
    </rPh>
    <phoneticPr fontId="2"/>
  </si>
  <si>
    <t>角栄ガス_13A</t>
  </si>
  <si>
    <t>坂戸ガス_13A</t>
  </si>
  <si>
    <t>幸手都市ガス_13A</t>
  </si>
  <si>
    <t>松栄ガス_13A</t>
  </si>
  <si>
    <t>西武ガス_13A</t>
  </si>
  <si>
    <t>東彩ガス_13A</t>
  </si>
  <si>
    <t>角栄ガス_6A</t>
  </si>
  <si>
    <t>このシートの対象年度</t>
    <rPh sb="6" eb="8">
      <t>タイショウ</t>
    </rPh>
    <rPh sb="8" eb="10">
      <t>ネンド</t>
    </rPh>
    <phoneticPr fontId="2"/>
  </si>
  <si>
    <t>控除分</t>
    <rPh sb="0" eb="2">
      <t>コウジョ</t>
    </rPh>
    <rPh sb="2" eb="3">
      <t>ブン</t>
    </rPh>
    <phoneticPr fontId="2"/>
  </si>
  <si>
    <t>エネルギー使用量（控除前）</t>
    <rPh sb="5" eb="8">
      <t>シヨウリョウ</t>
    </rPh>
    <rPh sb="9" eb="11">
      <t>コウジョ</t>
    </rPh>
    <rPh sb="11" eb="12">
      <t>マエ</t>
    </rPh>
    <phoneticPr fontId="2"/>
  </si>
  <si>
    <t>エネルギー使用量（控除後）</t>
    <rPh sb="5" eb="8">
      <t>シヨウリョウ</t>
    </rPh>
    <rPh sb="9" eb="11">
      <t>コウジョ</t>
    </rPh>
    <rPh sb="11" eb="12">
      <t>ゴ</t>
    </rPh>
    <phoneticPr fontId="2"/>
  </si>
  <si>
    <t>再エネ価値移転（熱）</t>
    <rPh sb="0" eb="1">
      <t>サイ</t>
    </rPh>
    <rPh sb="3" eb="5">
      <t>カチ</t>
    </rPh>
    <rPh sb="5" eb="7">
      <t>イテン</t>
    </rPh>
    <rPh sb="8" eb="9">
      <t>ネツ</t>
    </rPh>
    <phoneticPr fontId="2"/>
  </si>
  <si>
    <t>再エネ価値移転（電気）</t>
    <rPh sb="0" eb="1">
      <t>サイ</t>
    </rPh>
    <rPh sb="3" eb="5">
      <t>カチ</t>
    </rPh>
    <rPh sb="5" eb="7">
      <t>イテン</t>
    </rPh>
    <rPh sb="8" eb="10">
      <t>デンキ</t>
    </rPh>
    <phoneticPr fontId="2"/>
  </si>
  <si>
    <t>再エネ自家消費（電気）</t>
    <rPh sb="0" eb="1">
      <t>サイ</t>
    </rPh>
    <rPh sb="3" eb="5">
      <t>ジカ</t>
    </rPh>
    <rPh sb="5" eb="7">
      <t>ショウヒ</t>
    </rPh>
    <rPh sb="8" eb="10">
      <t>デンキ</t>
    </rPh>
    <phoneticPr fontId="2"/>
  </si>
  <si>
    <t>外部供給（熱）</t>
    <rPh sb="0" eb="2">
      <t>ガイブ</t>
    </rPh>
    <rPh sb="2" eb="4">
      <t>キョウキュウ</t>
    </rPh>
    <rPh sb="5" eb="6">
      <t>ネツ</t>
    </rPh>
    <phoneticPr fontId="2"/>
  </si>
  <si>
    <t>外部供給（電気）</t>
    <rPh sb="0" eb="2">
      <t>ガイブ</t>
    </rPh>
    <rPh sb="2" eb="4">
      <t>キョウキュウ</t>
    </rPh>
    <rPh sb="5" eb="7">
      <t>デンキ</t>
    </rPh>
    <phoneticPr fontId="2"/>
  </si>
  <si>
    <t>－</t>
    <phoneticPr fontId="2"/>
  </si>
  <si>
    <t>GJ換算</t>
    <rPh sb="2" eb="4">
      <t>カンサン</t>
    </rPh>
    <phoneticPr fontId="2"/>
  </si>
  <si>
    <t>産業用蒸気</t>
    <phoneticPr fontId="2"/>
  </si>
  <si>
    <t>産業用以外の蒸気</t>
    <phoneticPr fontId="2"/>
  </si>
  <si>
    <t>温水</t>
    <rPh sb="0" eb="2">
      <t>オンスイ</t>
    </rPh>
    <phoneticPr fontId="2"/>
  </si>
  <si>
    <t>冷水</t>
    <rPh sb="0" eb="2">
      <t>レイスイ</t>
    </rPh>
    <phoneticPr fontId="2"/>
  </si>
  <si>
    <t>自ら生成した熱</t>
    <rPh sb="0" eb="1">
      <t>ジ</t>
    </rPh>
    <rPh sb="2" eb="4">
      <t>セイセイ</t>
    </rPh>
    <rPh sb="6" eb="7">
      <t>ネツ</t>
    </rPh>
    <phoneticPr fontId="2"/>
  </si>
  <si>
    <t>自ら生成した電力</t>
    <phoneticPr fontId="2"/>
  </si>
  <si>
    <t>熱</t>
    <rPh sb="0" eb="1">
      <t>ネツ</t>
    </rPh>
    <phoneticPr fontId="2"/>
  </si>
  <si>
    <t>電気</t>
    <rPh sb="0" eb="2">
      <t>デンキ</t>
    </rPh>
    <phoneticPr fontId="2"/>
  </si>
  <si>
    <t>！燃料等使用量シートで参照する名前の定義シート</t>
    <rPh sb="1" eb="4">
      <t>ネンリョウトウ</t>
    </rPh>
    <rPh sb="4" eb="7">
      <t>シヨウリョウ</t>
    </rPh>
    <rPh sb="11" eb="13">
      <t>サンショウ</t>
    </rPh>
    <rPh sb="15" eb="17">
      <t>ナマエ</t>
    </rPh>
    <rPh sb="18" eb="20">
      <t>テイギ</t>
    </rPh>
    <phoneticPr fontId="2"/>
  </si>
  <si>
    <t>！【　】内が定義する名前</t>
    <rPh sb="4" eb="5">
      <t>ナイ</t>
    </rPh>
    <rPh sb="6" eb="8">
      <t>テイギ</t>
    </rPh>
    <rPh sb="10" eb="12">
      <t>ナマエ</t>
    </rPh>
    <phoneticPr fontId="2"/>
  </si>
  <si>
    <t>熱量</t>
    <rPh sb="0" eb="2">
      <t>ネツリョウ</t>
    </rPh>
    <phoneticPr fontId="2"/>
  </si>
  <si>
    <t>MJ/Nm3</t>
    <phoneticPr fontId="2"/>
  </si>
  <si>
    <t>再生可能エネルギーの
環境価値を移転した電気</t>
    <rPh sb="0" eb="2">
      <t>サイセイ</t>
    </rPh>
    <rPh sb="2" eb="4">
      <t>カノウ</t>
    </rPh>
    <rPh sb="11" eb="13">
      <t>カンキョウ</t>
    </rPh>
    <rPh sb="13" eb="15">
      <t>カチ</t>
    </rPh>
    <rPh sb="16" eb="18">
      <t>イテン</t>
    </rPh>
    <rPh sb="20" eb="22">
      <t>デンキ</t>
    </rPh>
    <phoneticPr fontId="7"/>
  </si>
  <si>
    <t>再生可能エネルギーを
自家消費した電気</t>
    <rPh sb="0" eb="2">
      <t>サイセイ</t>
    </rPh>
    <rPh sb="2" eb="4">
      <t>カノウ</t>
    </rPh>
    <rPh sb="11" eb="13">
      <t>ジカ</t>
    </rPh>
    <rPh sb="13" eb="15">
      <t>ショウヒ</t>
    </rPh>
    <rPh sb="17" eb="19">
      <t>デンキ</t>
    </rPh>
    <phoneticPr fontId="7"/>
  </si>
  <si>
    <t>再生可能エネルギーの
環境価値を移転した熱</t>
    <rPh sb="0" eb="2">
      <t>サイセイ</t>
    </rPh>
    <rPh sb="2" eb="4">
      <t>カノウ</t>
    </rPh>
    <rPh sb="11" eb="13">
      <t>カンキョウ</t>
    </rPh>
    <rPh sb="13" eb="15">
      <t>カチ</t>
    </rPh>
    <rPh sb="16" eb="18">
      <t>イテン</t>
    </rPh>
    <rPh sb="20" eb="21">
      <t>ネツ</t>
    </rPh>
    <phoneticPr fontId="7"/>
  </si>
  <si>
    <t>ｍ3</t>
  </si>
  <si>
    <t>Ｎｍ3</t>
  </si>
  <si>
    <t>MJ/Nm3</t>
  </si>
  <si>
    <t>燃料の種類</t>
    <rPh sb="0" eb="2">
      <t>ネンリョウ</t>
    </rPh>
    <rPh sb="3" eb="5">
      <t>シュルイ</t>
    </rPh>
    <phoneticPr fontId="2"/>
  </si>
  <si>
    <t>13A</t>
    <phoneticPr fontId="2"/>
  </si>
  <si>
    <t>6A</t>
    <phoneticPr fontId="2"/>
  </si>
  <si>
    <t>12A</t>
    <phoneticPr fontId="2"/>
  </si>
  <si>
    <t>集計区分</t>
    <rPh sb="0" eb="2">
      <t>シュウケイ</t>
    </rPh>
    <rPh sb="2" eb="4">
      <t>クブン</t>
    </rPh>
    <phoneticPr fontId="2"/>
  </si>
  <si>
    <t>13A</t>
    <phoneticPr fontId="2"/>
  </si>
  <si>
    <t>12A</t>
    <phoneticPr fontId="2"/>
  </si>
  <si>
    <t>低圧用</t>
    <rPh sb="0" eb="2">
      <t>テイアツ</t>
    </rPh>
    <rPh sb="2" eb="3">
      <t>ヨウ</t>
    </rPh>
    <phoneticPr fontId="2"/>
  </si>
  <si>
    <t>中間圧以上用</t>
    <rPh sb="0" eb="2">
      <t>チュウカン</t>
    </rPh>
    <rPh sb="2" eb="3">
      <t>アツ</t>
    </rPh>
    <rPh sb="3" eb="5">
      <t>イジョウ</t>
    </rPh>
    <rPh sb="5" eb="6">
      <t>ヨウ</t>
    </rPh>
    <phoneticPr fontId="2"/>
  </si>
  <si>
    <t>上記以外の都市ガス①</t>
    <rPh sb="0" eb="2">
      <t>ジョウキ</t>
    </rPh>
    <rPh sb="2" eb="4">
      <t>イガイ</t>
    </rPh>
    <rPh sb="5" eb="7">
      <t>トシ</t>
    </rPh>
    <phoneticPr fontId="2"/>
  </si>
  <si>
    <t>熱　量</t>
    <rPh sb="0" eb="1">
      <t>ネツ</t>
    </rPh>
    <rPh sb="2" eb="3">
      <t>リョウ</t>
    </rPh>
    <phoneticPr fontId="2"/>
  </si>
  <si>
    <t>原油換算使用量</t>
    <rPh sb="0" eb="2">
      <t>ゲンユ</t>
    </rPh>
    <rPh sb="2" eb="4">
      <t>カンザン</t>
    </rPh>
    <rPh sb="4" eb="7">
      <t>シヨウリョウ</t>
    </rPh>
    <phoneticPr fontId="2"/>
  </si>
  <si>
    <r>
      <t>ＣＯ</t>
    </r>
    <r>
      <rPr>
        <vertAlign val="subscript"/>
        <sz val="11"/>
        <color indexed="8"/>
        <rFont val="ＭＳ 明朝"/>
        <family val="1"/>
        <charset val="128"/>
      </rPr>
      <t>２</t>
    </r>
    <r>
      <rPr>
        <sz val="11"/>
        <color indexed="8"/>
        <rFont val="ＭＳ 明朝"/>
        <family val="1"/>
        <charset val="128"/>
      </rPr>
      <t>排出量</t>
    </r>
    <rPh sb="3" eb="6">
      <t>ハイシュツリョウ</t>
    </rPh>
    <phoneticPr fontId="2"/>
  </si>
  <si>
    <t>ＧＪ</t>
  </si>
  <si>
    <t>ｋＬ</t>
  </si>
  <si>
    <t>t-CO2</t>
  </si>
  <si>
    <t>（加重平均値）</t>
    <rPh sb="1" eb="3">
      <t>カジュウ</t>
    </rPh>
    <rPh sb="3" eb="6">
      <t>ヘイキンチ</t>
    </rPh>
    <phoneticPr fontId="2"/>
  </si>
  <si>
    <t>－</t>
    <phoneticPr fontId="2"/>
  </si>
  <si>
    <t>千Ｎｍ3</t>
  </si>
  <si>
    <t>千Ｎｍ3</t>
    <rPh sb="0" eb="1">
      <t>セン</t>
    </rPh>
    <phoneticPr fontId="2"/>
  </si>
  <si>
    <t>千Ｎｍ3</t>
    <rPh sb="0" eb="1">
      <t>セン</t>
    </rPh>
    <phoneticPr fontId="2"/>
  </si>
  <si>
    <t>t-C/GJ</t>
    <phoneticPr fontId="7"/>
  </si>
  <si>
    <r>
      <t>t-CO</t>
    </r>
    <r>
      <rPr>
        <vertAlign val="subscript"/>
        <sz val="9"/>
        <rFont val="ＭＳ 明朝"/>
        <family val="1"/>
        <charset val="128"/>
      </rPr>
      <t>2</t>
    </r>
    <r>
      <rPr>
        <sz val="9"/>
        <rFont val="ＭＳ 明朝"/>
        <family val="1"/>
        <charset val="128"/>
      </rPr>
      <t>/GJ</t>
    </r>
    <phoneticPr fontId="7"/>
  </si>
  <si>
    <r>
      <t>t-CO</t>
    </r>
    <r>
      <rPr>
        <vertAlign val="subscript"/>
        <sz val="9"/>
        <rFont val="ＭＳ 明朝"/>
        <family val="1"/>
        <charset val="128"/>
      </rPr>
      <t>2</t>
    </r>
    <r>
      <rPr>
        <sz val="9"/>
        <rFont val="ＭＳ 明朝"/>
        <family val="1"/>
        <charset val="128"/>
      </rPr>
      <t>/千kWh</t>
    </r>
    <rPh sb="6" eb="7">
      <t>セン</t>
    </rPh>
    <phoneticPr fontId="7"/>
  </si>
  <si>
    <t>GJ/kL</t>
    <phoneticPr fontId="7"/>
  </si>
  <si>
    <t>GJ/t</t>
    <phoneticPr fontId="7"/>
  </si>
  <si>
    <r>
      <t>GJ/千Nｍ</t>
    </r>
    <r>
      <rPr>
        <vertAlign val="superscript"/>
        <sz val="9"/>
        <rFont val="ＭＳ 明朝"/>
        <family val="1"/>
        <charset val="128"/>
      </rPr>
      <t>3</t>
    </r>
    <phoneticPr fontId="7"/>
  </si>
  <si>
    <t>GJ/GJ</t>
    <phoneticPr fontId="7"/>
  </si>
  <si>
    <t>kL</t>
    <phoneticPr fontId="7"/>
  </si>
  <si>
    <t>t</t>
    <phoneticPr fontId="7"/>
  </si>
  <si>
    <t>GJ</t>
    <phoneticPr fontId="7"/>
  </si>
  <si>
    <r>
      <t>千Nｍ</t>
    </r>
    <r>
      <rPr>
        <vertAlign val="superscript"/>
        <sz val="11"/>
        <rFont val="ＭＳ 明朝"/>
        <family val="1"/>
        <charset val="128"/>
      </rPr>
      <t>3</t>
    </r>
    <rPh sb="0" eb="1">
      <t>セン</t>
    </rPh>
    <phoneticPr fontId="7"/>
  </si>
  <si>
    <t>GJ</t>
    <phoneticPr fontId="7"/>
  </si>
  <si>
    <t>その他の①②は9999にしておくこと（1ページ目で設定するため）</t>
    <rPh sb="2" eb="3">
      <t>タ</t>
    </rPh>
    <rPh sb="23" eb="24">
      <t>メ</t>
    </rPh>
    <rPh sb="25" eb="27">
      <t>セッテイ</t>
    </rPh>
    <phoneticPr fontId="2"/>
  </si>
  <si>
    <t>換算係数</t>
    <rPh sb="0" eb="2">
      <t>カンザン</t>
    </rPh>
    <rPh sb="2" eb="4">
      <t>ケイスウ</t>
    </rPh>
    <phoneticPr fontId="2"/>
  </si>
  <si>
    <t>６　都市ガス使用量換算シート（自動計算）</t>
    <rPh sb="2" eb="4">
      <t>トシ</t>
    </rPh>
    <rPh sb="6" eb="9">
      <t>シヨウリョウ</t>
    </rPh>
    <rPh sb="9" eb="11">
      <t>カンザン</t>
    </rPh>
    <rPh sb="15" eb="17">
      <t>ジドウ</t>
    </rPh>
    <rPh sb="17" eb="19">
      <t>ケイサン</t>
    </rPh>
    <phoneticPr fontId="2"/>
  </si>
  <si>
    <t>年度内における
変更の有無</t>
    <rPh sb="0" eb="3">
      <t>ネンドナイ</t>
    </rPh>
    <rPh sb="8" eb="10">
      <t>ヘンコウ</t>
    </rPh>
    <rPh sb="11" eb="13">
      <t>ウム</t>
    </rPh>
    <phoneticPr fontId="2"/>
  </si>
  <si>
    <t>燃料等使用量監視点には番号をつけ、「５　燃料等使用量」の監視点番号と一致させること。</t>
    <rPh sb="0" eb="2">
      <t>ネンリョウ</t>
    </rPh>
    <rPh sb="2" eb="3">
      <t>トウ</t>
    </rPh>
    <rPh sb="3" eb="6">
      <t>シヨウリョウ</t>
    </rPh>
    <rPh sb="6" eb="8">
      <t>カンシ</t>
    </rPh>
    <rPh sb="8" eb="9">
      <t>テン</t>
    </rPh>
    <rPh sb="11" eb="13">
      <t>バンゴウ</t>
    </rPh>
    <rPh sb="20" eb="22">
      <t>ネンリョウ</t>
    </rPh>
    <rPh sb="22" eb="23">
      <t>トウ</t>
    </rPh>
    <rPh sb="23" eb="26">
      <t>シヨウリョウ</t>
    </rPh>
    <rPh sb="28" eb="31">
      <t>カンシテン</t>
    </rPh>
    <rPh sb="31" eb="33">
      <t>バンゴウ</t>
    </rPh>
    <rPh sb="34" eb="36">
      <t>イッチ</t>
    </rPh>
    <phoneticPr fontId="2"/>
  </si>
  <si>
    <t>床面積
前年度末</t>
    <rPh sb="0" eb="3">
      <t>ユカメンセキ</t>
    </rPh>
    <rPh sb="4" eb="7">
      <t>ゼンネンド</t>
    </rPh>
    <rPh sb="7" eb="8">
      <t>マツ</t>
    </rPh>
    <phoneticPr fontId="2"/>
  </si>
  <si>
    <t xml:space="preserve">
５月</t>
    <rPh sb="2" eb="3">
      <t>ガツ</t>
    </rPh>
    <phoneticPr fontId="2"/>
  </si>
  <si>
    <t xml:space="preserve">
６月</t>
    <phoneticPr fontId="2"/>
  </si>
  <si>
    <t xml:space="preserve">
７月</t>
    <phoneticPr fontId="2"/>
  </si>
  <si>
    <t xml:space="preserve">
８月</t>
    <phoneticPr fontId="2"/>
  </si>
  <si>
    <t xml:space="preserve">
９月</t>
    <phoneticPr fontId="2"/>
  </si>
  <si>
    <t xml:space="preserve">
１０月</t>
    <phoneticPr fontId="2"/>
  </si>
  <si>
    <t xml:space="preserve">
１１月</t>
    <phoneticPr fontId="2"/>
  </si>
  <si>
    <t xml:space="preserve">
１２月</t>
    <phoneticPr fontId="2"/>
  </si>
  <si>
    <t xml:space="preserve">
１月</t>
    <phoneticPr fontId="2"/>
  </si>
  <si>
    <t xml:space="preserve">
２月</t>
    <phoneticPr fontId="2"/>
  </si>
  <si>
    <t xml:space="preserve">
３月</t>
    <phoneticPr fontId="2"/>
  </si>
  <si>
    <t>上記以外の都市ガス②</t>
    <rPh sb="0" eb="2">
      <t>ジョウキ</t>
    </rPh>
    <rPh sb="2" eb="4">
      <t>イガイ</t>
    </rPh>
    <rPh sb="5" eb="7">
      <t>トシ</t>
    </rPh>
    <phoneticPr fontId="2"/>
  </si>
  <si>
    <t>液化石油ガス_LPG_プロパン・ブタン混合</t>
    <rPh sb="19" eb="21">
      <t>コンゴウ</t>
    </rPh>
    <phoneticPr fontId="2"/>
  </si>
  <si>
    <t>液化石油ガス_LPG_プロパン</t>
    <phoneticPr fontId="2"/>
  </si>
  <si>
    <t>液化石油ガス_LPG_ブタン</t>
    <phoneticPr fontId="2"/>
  </si>
  <si>
    <t>液化石油ガス_LPG_その他</t>
    <rPh sb="13" eb="14">
      <t>タ</t>
    </rPh>
    <phoneticPr fontId="2"/>
  </si>
  <si>
    <t>【液化石油ガス_LPG_プロパン・ブタン混合】</t>
    <phoneticPr fontId="2"/>
  </si>
  <si>
    <t>【液化石油ガス_LPG_プロパン】</t>
    <phoneticPr fontId="2"/>
  </si>
  <si>
    <t>【液化石油ガス_LPG_ブタン】</t>
    <phoneticPr fontId="2"/>
  </si>
  <si>
    <t>【液化石油ガス_LPG_その他】</t>
    <phoneticPr fontId="2"/>
  </si>
  <si>
    <t>液化石油ガス_LPG_プロパン・ブタン混合</t>
    <rPh sb="0" eb="2">
      <t>エキカ</t>
    </rPh>
    <rPh sb="2" eb="4">
      <t>セキユ</t>
    </rPh>
    <rPh sb="19" eb="21">
      <t>コンゴウ</t>
    </rPh>
    <phoneticPr fontId="7"/>
  </si>
  <si>
    <t>液化石油ガス_LPG_プロパン</t>
    <rPh sb="0" eb="2">
      <t>エキカ</t>
    </rPh>
    <rPh sb="2" eb="4">
      <t>セキユ</t>
    </rPh>
    <phoneticPr fontId="7"/>
  </si>
  <si>
    <t>液化石油ガス_LPG_ブタン</t>
    <phoneticPr fontId="7"/>
  </si>
  <si>
    <t>液化石油ガス_LPG_その他</t>
    <phoneticPr fontId="7"/>
  </si>
  <si>
    <t>区分</t>
    <rPh sb="0" eb="2">
      <t>クブン</t>
    </rPh>
    <phoneticPr fontId="2"/>
  </si>
  <si>
    <t>排出係数</t>
    <rPh sb="0" eb="2">
      <t>ハイシュツ</t>
    </rPh>
    <rPh sb="2" eb="4">
      <t>ケイスウ</t>
    </rPh>
    <phoneticPr fontId="2"/>
  </si>
  <si>
    <t>t-CO2/千kWh</t>
    <rPh sb="6" eb="7">
      <t>セン</t>
    </rPh>
    <phoneticPr fontId="2"/>
  </si>
  <si>
    <t>自ら生成した電気</t>
    <rPh sb="0" eb="1">
      <t>ミズカ</t>
    </rPh>
    <rPh sb="2" eb="4">
      <t>セイセイ</t>
    </rPh>
    <rPh sb="6" eb="8">
      <t>デンキ</t>
    </rPh>
    <phoneticPr fontId="7"/>
  </si>
  <si>
    <t>自ら生成した熱</t>
    <rPh sb="0" eb="1">
      <t>ミズカ</t>
    </rPh>
    <rPh sb="2" eb="4">
      <t>セイセイ</t>
    </rPh>
    <rPh sb="6" eb="7">
      <t>ネツ</t>
    </rPh>
    <phoneticPr fontId="7"/>
  </si>
  <si>
    <t>t-CO2/GJ</t>
    <phoneticPr fontId="2"/>
  </si>
  <si>
    <t>液化天然ガス（ＬＮＧ）</t>
    <rPh sb="0" eb="2">
      <t>エキカ</t>
    </rPh>
    <rPh sb="2" eb="4">
      <t>テンネン</t>
    </rPh>
    <phoneticPr fontId="7"/>
  </si>
  <si>
    <t>二酸化炭素
排　出　量</t>
    <phoneticPr fontId="7"/>
  </si>
  <si>
    <t>原油換算
使用量</t>
    <rPh sb="0" eb="2">
      <t>ゲンユ</t>
    </rPh>
    <rPh sb="2" eb="4">
      <t>カンサン</t>
    </rPh>
    <rPh sb="5" eb="8">
      <t>シヨウリョウ</t>
    </rPh>
    <phoneticPr fontId="7"/>
  </si>
  <si>
    <t>熱　量</t>
    <phoneticPr fontId="7"/>
  </si>
  <si>
    <t>使　用　量
（端数処理前）</t>
    <rPh sb="0" eb="1">
      <t>シ</t>
    </rPh>
    <rPh sb="2" eb="3">
      <t>ヨウ</t>
    </rPh>
    <rPh sb="4" eb="5">
      <t>リョウ</t>
    </rPh>
    <rPh sb="7" eb="9">
      <t>ハスウ</t>
    </rPh>
    <rPh sb="9" eb="11">
      <t>ショリ</t>
    </rPh>
    <rPh sb="11" eb="12">
      <t>マエ</t>
    </rPh>
    <phoneticPr fontId="7"/>
  </si>
  <si>
    <t>t-C/GJ</t>
    <phoneticPr fontId="2"/>
  </si>
  <si>
    <t>新日本瓦斯_6A</t>
  </si>
  <si>
    <t>新日本瓦斯_6A</t>
    <rPh sb="0" eb="3">
      <t>シンニホン</t>
    </rPh>
    <rPh sb="3" eb="5">
      <t>ガス</t>
    </rPh>
    <phoneticPr fontId="2"/>
  </si>
  <si>
    <t>元単位</t>
    <rPh sb="0" eb="3">
      <t>モトタンイ</t>
    </rPh>
    <phoneticPr fontId="2"/>
  </si>
  <si>
    <t>係数</t>
    <rPh sb="0" eb="2">
      <t>ケイスウ</t>
    </rPh>
    <phoneticPr fontId="2"/>
  </si>
  <si>
    <t>kWh</t>
  </si>
  <si>
    <t>千kWh</t>
    <rPh sb="0" eb="1">
      <t>セン</t>
    </rPh>
    <phoneticPr fontId="15"/>
  </si>
  <si>
    <t>原油_コンデンセートを除く</t>
    <rPh sb="0" eb="2">
      <t>ゲンユ</t>
    </rPh>
    <rPh sb="11" eb="12">
      <t>ノゾ</t>
    </rPh>
    <phoneticPr fontId="16"/>
  </si>
  <si>
    <t>kL</t>
  </si>
  <si>
    <t>原油のうちコンデンセート_NGL</t>
    <rPh sb="0" eb="2">
      <t>ゲンユ</t>
    </rPh>
    <phoneticPr fontId="16"/>
  </si>
  <si>
    <t>揮発油_ガソリン</t>
    <rPh sb="0" eb="3">
      <t>キハツユ</t>
    </rPh>
    <phoneticPr fontId="16"/>
  </si>
  <si>
    <t>灯油</t>
    <rPh sb="0" eb="2">
      <t>トウユ</t>
    </rPh>
    <phoneticPr fontId="16"/>
  </si>
  <si>
    <t>軽油</t>
  </si>
  <si>
    <t>Ａ重油</t>
    <rPh sb="1" eb="3">
      <t>ジュウユ</t>
    </rPh>
    <phoneticPr fontId="16"/>
  </si>
  <si>
    <t>Ｂ・Ｃ重油</t>
    <rPh sb="3" eb="5">
      <t>ジュウユ</t>
    </rPh>
    <phoneticPr fontId="16"/>
  </si>
  <si>
    <t>石油アスファルト</t>
    <rPh sb="0" eb="2">
      <t>セキユ</t>
    </rPh>
    <phoneticPr fontId="16"/>
  </si>
  <si>
    <t>石油コークス</t>
    <rPh sb="0" eb="2">
      <t>セキユ</t>
    </rPh>
    <phoneticPr fontId="16"/>
  </si>
  <si>
    <t>液化石油ガス_LPG_プロパン・ブタン混合</t>
    <rPh sb="0" eb="2">
      <t>エキカ</t>
    </rPh>
    <rPh sb="2" eb="4">
      <t>セキユ</t>
    </rPh>
    <rPh sb="19" eb="21">
      <t>コンゴウ</t>
    </rPh>
    <phoneticPr fontId="16"/>
  </si>
  <si>
    <t>千m3</t>
    <rPh sb="0" eb="1">
      <t>セン</t>
    </rPh>
    <phoneticPr fontId="15"/>
  </si>
  <si>
    <t>液化石油ガス_LPG_プロパン</t>
    <rPh sb="0" eb="2">
      <t>エキカ</t>
    </rPh>
    <rPh sb="2" eb="4">
      <t>セキユ</t>
    </rPh>
    <phoneticPr fontId="16"/>
  </si>
  <si>
    <t>液化石油ガス_LPG_ブタン</t>
  </si>
  <si>
    <t>液化石油ガス_LPG_その他</t>
  </si>
  <si>
    <t>石油系炭化水素ガス</t>
  </si>
  <si>
    <t>集計単位</t>
    <rPh sb="0" eb="2">
      <t>シュウケイ</t>
    </rPh>
    <rPh sb="2" eb="4">
      <t>タンイ</t>
    </rPh>
    <phoneticPr fontId="2"/>
  </si>
  <si>
    <t>千Nm3</t>
    <rPh sb="0" eb="1">
      <t>セン</t>
    </rPh>
    <phoneticPr fontId="15"/>
  </si>
  <si>
    <t>液化天然ガス_ＬＮＧ</t>
  </si>
  <si>
    <t>その他可燃性天然ガス</t>
  </si>
  <si>
    <t>気化率</t>
    <rPh sb="0" eb="3">
      <t>キカリツ</t>
    </rPh>
    <phoneticPr fontId="2"/>
  </si>
  <si>
    <t>0.458(kg/m3)</t>
    <phoneticPr fontId="2"/>
  </si>
  <si>
    <t>0.502(kg/m3)</t>
    <phoneticPr fontId="2"/>
  </si>
  <si>
    <t>0.355(kg/m3)</t>
    <phoneticPr fontId="2"/>
  </si>
  <si>
    <t>0.482(kg/m3)</t>
    <phoneticPr fontId="2"/>
  </si>
  <si>
    <t>1/気化率</t>
    <rPh sb="2" eb="5">
      <t>キカリツ</t>
    </rPh>
    <phoneticPr fontId="2"/>
  </si>
  <si>
    <t>1/気化率*0.001</t>
    <rPh sb="2" eb="5">
      <t>キカリツ</t>
    </rPh>
    <phoneticPr fontId="2"/>
  </si>
  <si>
    <t>(圧力/101.325*273.15/(273.15+温度))/1000</t>
    <rPh sb="1" eb="3">
      <t>アツリョク</t>
    </rPh>
    <rPh sb="27" eb="29">
      <t>オンド</t>
    </rPh>
    <phoneticPr fontId="2"/>
  </si>
  <si>
    <t>圧力/101.325*273.15/(273.15+温度)</t>
    <rPh sb="0" eb="2">
      <t>アツリョク</t>
    </rPh>
    <rPh sb="26" eb="28">
      <t>オンド</t>
    </rPh>
    <phoneticPr fontId="2"/>
  </si>
  <si>
    <t>(1)E44</t>
    <phoneticPr fontId="2"/>
  </si>
  <si>
    <t>(1)G44</t>
    <phoneticPr fontId="2"/>
  </si>
  <si>
    <t>(1)E45</t>
    <phoneticPr fontId="2"/>
  </si>
  <si>
    <t>(1)E46</t>
    <phoneticPr fontId="2"/>
  </si>
  <si>
    <t>(1)G45</t>
    <phoneticPr fontId="2"/>
  </si>
  <si>
    <t>(1)G46</t>
    <phoneticPr fontId="2"/>
  </si>
  <si>
    <t>自ら生成した熱</t>
    <rPh sb="0" eb="1">
      <t>ジ</t>
    </rPh>
    <rPh sb="2" eb="4">
      <t>セイセイ</t>
    </rPh>
    <rPh sb="6" eb="7">
      <t>ネツ</t>
    </rPh>
    <phoneticPr fontId="15"/>
  </si>
  <si>
    <t>自ら生成した電力</t>
  </si>
  <si>
    <t>熱</t>
    <rPh sb="0" eb="1">
      <t>ネツ</t>
    </rPh>
    <phoneticPr fontId="15"/>
  </si>
  <si>
    <t>その他の燃料①</t>
  </si>
  <si>
    <t>その他の燃料②</t>
  </si>
  <si>
    <t>排出活動別使用量</t>
    <rPh sb="0" eb="2">
      <t>ハイシュツ</t>
    </rPh>
    <rPh sb="2" eb="4">
      <t>カツドウ</t>
    </rPh>
    <rPh sb="4" eb="5">
      <t>ベツ</t>
    </rPh>
    <rPh sb="5" eb="8">
      <t>シヨウリョウ</t>
    </rPh>
    <phoneticPr fontId="2"/>
  </si>
  <si>
    <t>控除分</t>
    <rPh sb="0" eb="3">
      <t>コウジョブン</t>
    </rPh>
    <phoneticPr fontId="2"/>
  </si>
  <si>
    <t>特例分</t>
    <rPh sb="0" eb="2">
      <t>トクレイ</t>
    </rPh>
    <rPh sb="2" eb="3">
      <t>ブン</t>
    </rPh>
    <phoneticPr fontId="2"/>
  </si>
  <si>
    <t>工事</t>
    <phoneticPr fontId="2"/>
  </si>
  <si>
    <t>住宅用途</t>
    <phoneticPr fontId="2"/>
  </si>
  <si>
    <t>事業所外
移動体</t>
    <rPh sb="0" eb="3">
      <t>ジギョウショ</t>
    </rPh>
    <rPh sb="3" eb="4">
      <t>ガイ</t>
    </rPh>
    <phoneticPr fontId="2"/>
  </si>
  <si>
    <t>他事業所への
熱電気供給</t>
    <phoneticPr fontId="2"/>
  </si>
  <si>
    <t>他事業所への
直接供給</t>
    <phoneticPr fontId="2"/>
  </si>
  <si>
    <t>再エネ
価値移転</t>
    <rPh sb="0" eb="1">
      <t>サイ</t>
    </rPh>
    <rPh sb="4" eb="6">
      <t>カチ</t>
    </rPh>
    <rPh sb="6" eb="8">
      <t>イテン</t>
    </rPh>
    <phoneticPr fontId="15"/>
  </si>
  <si>
    <t>再エネ
自家消費</t>
    <rPh sb="0" eb="1">
      <t>サイ</t>
    </rPh>
    <rPh sb="4" eb="6">
      <t>ジカ</t>
    </rPh>
    <rPh sb="6" eb="8">
      <t>ショウヒ</t>
    </rPh>
    <phoneticPr fontId="15"/>
  </si>
  <si>
    <t>集計</t>
    <rPh sb="0" eb="2">
      <t>シュウケイ</t>
    </rPh>
    <phoneticPr fontId="2"/>
  </si>
  <si>
    <t>再エネ自家消費（電気）</t>
    <rPh sb="0" eb="1">
      <t>サイ</t>
    </rPh>
    <rPh sb="3" eb="5">
      <t>ジカ</t>
    </rPh>
    <rPh sb="5" eb="7">
      <t>ショウヒ</t>
    </rPh>
    <rPh sb="8" eb="10">
      <t>デンキ</t>
    </rPh>
    <phoneticPr fontId="15"/>
  </si>
  <si>
    <t>使用量</t>
    <rPh sb="0" eb="3">
      <t>シヨウリョウ</t>
    </rPh>
    <phoneticPr fontId="2"/>
  </si>
  <si>
    <t>外部供給
（熱）</t>
    <rPh sb="0" eb="2">
      <t>ガイブ</t>
    </rPh>
    <rPh sb="2" eb="4">
      <t>キョウキュウ</t>
    </rPh>
    <rPh sb="6" eb="7">
      <t>ネツ</t>
    </rPh>
    <phoneticPr fontId="15"/>
  </si>
  <si>
    <t>外部供給
（電気）</t>
    <rPh sb="0" eb="2">
      <t>ガイブ</t>
    </rPh>
    <rPh sb="2" eb="4">
      <t>キョウキュウ</t>
    </rPh>
    <rPh sb="6" eb="8">
      <t>デンキ</t>
    </rPh>
    <phoneticPr fontId="15"/>
  </si>
  <si>
    <t>再エネ移転
（電気）</t>
    <rPh sb="0" eb="1">
      <t>サイ</t>
    </rPh>
    <rPh sb="3" eb="5">
      <t>イテン</t>
    </rPh>
    <rPh sb="7" eb="9">
      <t>デンキ</t>
    </rPh>
    <phoneticPr fontId="15"/>
  </si>
  <si>
    <t>再エネ移転
（熱）</t>
    <rPh sb="0" eb="1">
      <t>サイ</t>
    </rPh>
    <rPh sb="3" eb="5">
      <t>イテン</t>
    </rPh>
    <rPh sb="7" eb="8">
      <t>ネツ</t>
    </rPh>
    <phoneticPr fontId="15"/>
  </si>
  <si>
    <t>使用量
（控除後）</t>
    <rPh sb="0" eb="3">
      <t>シヨウリョウ</t>
    </rPh>
    <rPh sb="5" eb="7">
      <t>コウジョ</t>
    </rPh>
    <rPh sb="7" eb="8">
      <t>ゴ</t>
    </rPh>
    <phoneticPr fontId="15"/>
  </si>
  <si>
    <t>使用量
（控除前）</t>
    <rPh sb="0" eb="3">
      <t>シヨウリョウ</t>
    </rPh>
    <rPh sb="5" eb="7">
      <t>コウジョ</t>
    </rPh>
    <rPh sb="7" eb="8">
      <t>マエ</t>
    </rPh>
    <phoneticPr fontId="15"/>
  </si>
  <si>
    <t>使用量
（控除分）</t>
    <rPh sb="0" eb="3">
      <t>シヨウリョウ</t>
    </rPh>
    <rPh sb="5" eb="7">
      <t>コウジョ</t>
    </rPh>
    <rPh sb="7" eb="8">
      <t>ブン</t>
    </rPh>
    <phoneticPr fontId="15"/>
  </si>
  <si>
    <t>算定対象から除く排出活動監視点（他事業所への供給点等）</t>
    <rPh sb="0" eb="2">
      <t>サンテイ</t>
    </rPh>
    <rPh sb="2" eb="4">
      <t>タイショウ</t>
    </rPh>
    <rPh sb="6" eb="7">
      <t>ノゾ</t>
    </rPh>
    <rPh sb="8" eb="10">
      <t>ハイシュツ</t>
    </rPh>
    <rPh sb="10" eb="12">
      <t>カツドウ</t>
    </rPh>
    <rPh sb="12" eb="14">
      <t>カンシ</t>
    </rPh>
    <rPh sb="14" eb="15">
      <t>テン</t>
    </rPh>
    <rPh sb="16" eb="17">
      <t>タ</t>
    </rPh>
    <rPh sb="17" eb="20">
      <t>ジギョウショ</t>
    </rPh>
    <rPh sb="22" eb="24">
      <t>キョウキュウ</t>
    </rPh>
    <rPh sb="24" eb="25">
      <t>テン</t>
    </rPh>
    <rPh sb="25" eb="26">
      <t>トウ</t>
    </rPh>
    <phoneticPr fontId="2"/>
  </si>
  <si>
    <t>事業所内へ供給される燃料等使用量監視点（燃料タンク、受電点等）</t>
    <rPh sb="0" eb="3">
      <t>ジギョウショ</t>
    </rPh>
    <rPh sb="3" eb="4">
      <t>ナイ</t>
    </rPh>
    <rPh sb="5" eb="7">
      <t>キョウキュウ</t>
    </rPh>
    <rPh sb="10" eb="13">
      <t>ネンリョウトウ</t>
    </rPh>
    <rPh sb="13" eb="16">
      <t>シヨウリョウ</t>
    </rPh>
    <rPh sb="16" eb="18">
      <t>カンシ</t>
    </rPh>
    <rPh sb="18" eb="19">
      <t>テン</t>
    </rPh>
    <rPh sb="20" eb="22">
      <t>ネンリョウ</t>
    </rPh>
    <rPh sb="26" eb="28">
      <t>ジュデン</t>
    </rPh>
    <rPh sb="28" eb="29">
      <t>テン</t>
    </rPh>
    <rPh sb="29" eb="30">
      <t>トウ</t>
    </rPh>
    <phoneticPr fontId="2"/>
  </si>
  <si>
    <t>排出活動の種類</t>
    <phoneticPr fontId="2"/>
  </si>
  <si>
    <t>使用量集計</t>
    <rPh sb="0" eb="3">
      <t>シヨウリョウ</t>
    </rPh>
    <rPh sb="3" eb="5">
      <t>シュウケイ</t>
    </rPh>
    <phoneticPr fontId="2"/>
  </si>
  <si>
    <t>控除量集計</t>
    <rPh sb="0" eb="2">
      <t>コウジョ</t>
    </rPh>
    <rPh sb="2" eb="3">
      <t>リョウ</t>
    </rPh>
    <rPh sb="3" eb="5">
      <t>シュウケイ</t>
    </rPh>
    <phoneticPr fontId="2"/>
  </si>
  <si>
    <t>使用量</t>
    <rPh sb="0" eb="3">
      <t>シヨウリョウ</t>
    </rPh>
    <phoneticPr fontId="10"/>
  </si>
  <si>
    <t>集計
区分</t>
    <rPh sb="0" eb="2">
      <t>シュウケイ</t>
    </rPh>
    <rPh sb="3" eb="5">
      <t>クブン</t>
    </rPh>
    <phoneticPr fontId="2"/>
  </si>
  <si>
    <t>控除量</t>
    <rPh sb="0" eb="2">
      <t>コウジョ</t>
    </rPh>
    <rPh sb="2" eb="3">
      <t>リョウ</t>
    </rPh>
    <phoneticPr fontId="10"/>
  </si>
  <si>
    <t>改正履歴</t>
    <rPh sb="0" eb="2">
      <t>カイセイ</t>
    </rPh>
    <rPh sb="2" eb="4">
      <t>リレキ</t>
    </rPh>
    <phoneticPr fontId="2"/>
  </si>
  <si>
    <t>使　用　量
（端数処理後）</t>
    <rPh sb="0" eb="1">
      <t>シ</t>
    </rPh>
    <rPh sb="2" eb="3">
      <t>ヨウ</t>
    </rPh>
    <rPh sb="4" eb="5">
      <t>リョウ</t>
    </rPh>
    <rPh sb="7" eb="9">
      <t>ハスウ</t>
    </rPh>
    <rPh sb="9" eb="11">
      <t>ショリ</t>
    </rPh>
    <rPh sb="11" eb="12">
      <t>ゴ</t>
    </rPh>
    <phoneticPr fontId="7"/>
  </si>
  <si>
    <t>※都市ガス供給会社の定格値を入力する</t>
    <rPh sb="1" eb="3">
      <t>トシ</t>
    </rPh>
    <rPh sb="5" eb="7">
      <t>キョウキュウ</t>
    </rPh>
    <rPh sb="7" eb="9">
      <t>ガイシャ</t>
    </rPh>
    <rPh sb="10" eb="12">
      <t>テイカク</t>
    </rPh>
    <rPh sb="12" eb="13">
      <t>チ</t>
    </rPh>
    <rPh sb="14" eb="16">
      <t>ニュウリョク</t>
    </rPh>
    <phoneticPr fontId="2"/>
  </si>
  <si>
    <t>（参考）Ｉ号様式その４の集計シート</t>
    <rPh sb="1" eb="3">
      <t>サンコウ</t>
    </rPh>
    <rPh sb="5" eb="6">
      <t>ゴウ</t>
    </rPh>
    <rPh sb="6" eb="8">
      <t>ヨウシキ</t>
    </rPh>
    <rPh sb="12" eb="14">
      <t>シュウケイ</t>
    </rPh>
    <phoneticPr fontId="2"/>
  </si>
  <si>
    <t>住所</t>
    <rPh sb="0" eb="2">
      <t>ジュウショ</t>
    </rPh>
    <phoneticPr fontId="2"/>
  </si>
  <si>
    <t>氏名</t>
    <rPh sb="0" eb="2">
      <t>シメイ</t>
    </rPh>
    <phoneticPr fontId="2"/>
  </si>
  <si>
    <t>法人の場合は、会社名
代表者役職、代表者氏名</t>
    <rPh sb="0" eb="2">
      <t>ホウジン</t>
    </rPh>
    <rPh sb="3" eb="5">
      <t>バアイ</t>
    </rPh>
    <rPh sb="7" eb="10">
      <t>カイシャメイ</t>
    </rPh>
    <rPh sb="11" eb="14">
      <t>ダイヒョウシャ</t>
    </rPh>
    <rPh sb="14" eb="16">
      <t>ヤクショク</t>
    </rPh>
    <rPh sb="17" eb="20">
      <t>ダイヒョウシャ</t>
    </rPh>
    <rPh sb="20" eb="22">
      <t>シメイ</t>
    </rPh>
    <phoneticPr fontId="2"/>
  </si>
  <si>
    <t>法人の場合は
登記上の本社所在地</t>
    <rPh sb="0" eb="2">
      <t>ホウジン</t>
    </rPh>
    <rPh sb="3" eb="5">
      <t>バアイ</t>
    </rPh>
    <rPh sb="7" eb="10">
      <t>トウキジョウ</t>
    </rPh>
    <rPh sb="11" eb="13">
      <t>ホンシャ</t>
    </rPh>
    <rPh sb="13" eb="16">
      <t>ショザイチ</t>
    </rPh>
    <phoneticPr fontId="2"/>
  </si>
  <si>
    <t>算定対象年度</t>
    <rPh sb="0" eb="2">
      <t>サンテイ</t>
    </rPh>
    <rPh sb="2" eb="4">
      <t>タイショウ</t>
    </rPh>
    <rPh sb="4" eb="6">
      <t>ネンド</t>
    </rPh>
    <phoneticPr fontId="2"/>
  </si>
  <si>
    <t>Ｉ号様式（県外クレジット算定ガイドライン）その１</t>
    <rPh sb="1" eb="2">
      <t>ゴウ</t>
    </rPh>
    <rPh sb="2" eb="4">
      <t>ヨウシキ</t>
    </rPh>
    <phoneticPr fontId="2"/>
  </si>
  <si>
    <t>Ｉ号様式（県外クレジット算定ガイドライン）その２</t>
    <rPh sb="1" eb="2">
      <t>ゴウ</t>
    </rPh>
    <rPh sb="2" eb="4">
      <t>ヨウシキ</t>
    </rPh>
    <phoneticPr fontId="2"/>
  </si>
  <si>
    <t>Ｉ号様式（県外クレジット算定ガイドライン）その３</t>
    <rPh sb="1" eb="2">
      <t>ゴウ</t>
    </rPh>
    <rPh sb="2" eb="4">
      <t>ヨウシキ</t>
    </rPh>
    <phoneticPr fontId="2"/>
  </si>
  <si>
    <t>Ｉ号様式（県外クレジット算定ガイドライン）その４</t>
    <rPh sb="1" eb="2">
      <t>ゴウ</t>
    </rPh>
    <rPh sb="2" eb="4">
      <t>ヨウシキ</t>
    </rPh>
    <phoneticPr fontId="2"/>
  </si>
  <si>
    <t>Ｉ号様式（県外クレジット算定ガイドライン）その５</t>
    <rPh sb="1" eb="2">
      <t>ゴウ</t>
    </rPh>
    <rPh sb="2" eb="4">
      <t>ヨウシキ</t>
    </rPh>
    <phoneticPr fontId="2"/>
  </si>
  <si>
    <t>メールアドレス</t>
    <phoneticPr fontId="2"/>
  </si>
  <si>
    <t>令和</t>
    <rPh sb="0" eb="2">
      <t>レイワ</t>
    </rPh>
    <phoneticPr fontId="2"/>
  </si>
  <si>
    <t>（１）都市ガスの熱量</t>
    <rPh sb="3" eb="5">
      <t>トシ</t>
    </rPh>
    <rPh sb="8" eb="10">
      <t>ネツリョウ</t>
    </rPh>
    <phoneticPr fontId="2"/>
  </si>
  <si>
    <t>（２）都市ガス・ＬＰＧ以外の気体燃料</t>
    <phoneticPr fontId="2"/>
  </si>
  <si>
    <t>（３）その他の燃料</t>
    <rPh sb="5" eb="6">
      <t>タ</t>
    </rPh>
    <rPh sb="7" eb="9">
      <t>ネンリョウ</t>
    </rPh>
    <phoneticPr fontId="2"/>
  </si>
  <si>
    <t>（４）自ら生成した熱・電気を事業者外に供給する場合の排出係数</t>
    <rPh sb="3" eb="4">
      <t>ミズカ</t>
    </rPh>
    <rPh sb="5" eb="7">
      <t>セイセイ</t>
    </rPh>
    <rPh sb="9" eb="10">
      <t>ネツ</t>
    </rPh>
    <rPh sb="11" eb="13">
      <t>デンキ</t>
    </rPh>
    <rPh sb="14" eb="17">
      <t>ジギョウシャ</t>
    </rPh>
    <rPh sb="17" eb="18">
      <t>ガイ</t>
    </rPh>
    <rPh sb="19" eb="21">
      <t>キョウキュウ</t>
    </rPh>
    <rPh sb="23" eb="25">
      <t>バアイ</t>
    </rPh>
    <rPh sb="26" eb="28">
      <t>ハイシュツ</t>
    </rPh>
    <rPh sb="28" eb="30">
      <t>ケイスウ</t>
    </rPh>
    <phoneticPr fontId="2"/>
  </si>
  <si>
    <t>Ver.1.00</t>
    <phoneticPr fontId="2"/>
  </si>
  <si>
    <t>③　再生可能エネルギーに係るもの</t>
    <rPh sb="2" eb="4">
      <t>サイセイ</t>
    </rPh>
    <rPh sb="4" eb="6">
      <t>カノウ</t>
    </rPh>
    <rPh sb="12" eb="13">
      <t>カカ</t>
    </rPh>
    <phoneticPr fontId="2"/>
  </si>
  <si>
    <t>一般送配電事業者</t>
    <rPh sb="0" eb="2">
      <t>イッパン</t>
    </rPh>
    <rPh sb="2" eb="3">
      <t>ソウ</t>
    </rPh>
    <rPh sb="3" eb="5">
      <t>ハイデン</t>
    </rPh>
    <rPh sb="5" eb="8">
      <t>ジギョウシャ</t>
    </rPh>
    <phoneticPr fontId="7"/>
  </si>
  <si>
    <t>【使用量監視点】</t>
    <rPh sb="1" eb="4">
      <t>シヨウリョウ</t>
    </rPh>
    <rPh sb="4" eb="6">
      <t>カンシ</t>
    </rPh>
    <rPh sb="6" eb="7">
      <t>テン</t>
    </rPh>
    <phoneticPr fontId="2"/>
  </si>
  <si>
    <t>一般送配電事業者の電線路を介した電気_昼間</t>
  </si>
  <si>
    <t>一般送配電事業者の電線路を介した電気_夜間</t>
  </si>
  <si>
    <t>昼夜不明またはその他からの買電</t>
    <phoneticPr fontId="2"/>
  </si>
  <si>
    <t>太田都市ガス_13A</t>
    <rPh sb="0" eb="2">
      <t>オオタ</t>
    </rPh>
    <rPh sb="2" eb="4">
      <t>トシ</t>
    </rPh>
    <phoneticPr fontId="2"/>
  </si>
  <si>
    <t>【控除分監視点】</t>
    <rPh sb="1" eb="3">
      <t>コウジョ</t>
    </rPh>
    <rPh sb="3" eb="4">
      <t>ブン</t>
    </rPh>
    <rPh sb="4" eb="6">
      <t>カンシ</t>
    </rPh>
    <rPh sb="6" eb="7">
      <t>テン</t>
    </rPh>
    <phoneticPr fontId="2"/>
  </si>
  <si>
    <t>原油_コンデンセートを除く</t>
    <rPh sb="0" eb="2">
      <t>ゲンユ</t>
    </rPh>
    <rPh sb="11" eb="12">
      <t>ノゾ</t>
    </rPh>
    <phoneticPr fontId="2"/>
  </si>
  <si>
    <t>原油のうちコンデンセート_NGL</t>
    <rPh sb="0" eb="2">
      <t>ゲンユ</t>
    </rPh>
    <phoneticPr fontId="2"/>
  </si>
  <si>
    <t>揮発油_ガソリン</t>
    <rPh sb="0" eb="3">
      <t>キハツユ</t>
    </rPh>
    <phoneticPr fontId="2"/>
  </si>
  <si>
    <t>【昼夜不明またはその他からの買電】</t>
    <phoneticPr fontId="2"/>
  </si>
  <si>
    <t>灯油</t>
    <rPh sb="0" eb="2">
      <t>トウユ</t>
    </rPh>
    <phoneticPr fontId="2"/>
  </si>
  <si>
    <t>軽油</t>
    <rPh sb="0" eb="2">
      <t>ケイユ</t>
    </rPh>
    <phoneticPr fontId="2"/>
  </si>
  <si>
    <t>Ａ重油</t>
    <rPh sb="1" eb="3">
      <t>ジュウユ</t>
    </rPh>
    <phoneticPr fontId="2"/>
  </si>
  <si>
    <t>【原油_コンデンセートを除く】</t>
    <rPh sb="1" eb="3">
      <t>ゲンユ</t>
    </rPh>
    <rPh sb="12" eb="13">
      <t>ノゾ</t>
    </rPh>
    <phoneticPr fontId="2"/>
  </si>
  <si>
    <t>Ｂ・Ｃ重油</t>
    <rPh sb="3" eb="5">
      <t>ジュウユ</t>
    </rPh>
    <phoneticPr fontId="2"/>
  </si>
  <si>
    <t>石油アスファルト</t>
    <rPh sb="0" eb="2">
      <t>セキユ</t>
    </rPh>
    <phoneticPr fontId="2"/>
  </si>
  <si>
    <t>石油コークス</t>
    <rPh sb="0" eb="2">
      <t>セキユ</t>
    </rPh>
    <phoneticPr fontId="2"/>
  </si>
  <si>
    <t>【原油のうちコンデンセート_NGL】</t>
    <rPh sb="1" eb="3">
      <t>ゲンユ</t>
    </rPh>
    <phoneticPr fontId="2"/>
  </si>
  <si>
    <t>石油系炭化水素ガス</t>
    <rPh sb="0" eb="3">
      <t>セキユケイ</t>
    </rPh>
    <rPh sb="3" eb="5">
      <t>タンカ</t>
    </rPh>
    <rPh sb="5" eb="7">
      <t>スイソ</t>
    </rPh>
    <phoneticPr fontId="2"/>
  </si>
  <si>
    <t>堀川産業_13A</t>
    <rPh sb="0" eb="2">
      <t>ホリカワ</t>
    </rPh>
    <rPh sb="2" eb="4">
      <t>サンギョウ</t>
    </rPh>
    <phoneticPr fontId="2"/>
  </si>
  <si>
    <t>【揮発油_ガソリン】</t>
    <rPh sb="1" eb="4">
      <t>キハツユ</t>
    </rPh>
    <phoneticPr fontId="2"/>
  </si>
  <si>
    <t>液化天然ガス_ＬＮＧ</t>
    <rPh sb="0" eb="2">
      <t>エキカ</t>
    </rPh>
    <rPh sb="2" eb="4">
      <t>テンネン</t>
    </rPh>
    <phoneticPr fontId="2"/>
  </si>
  <si>
    <t>その他可燃性天然ガス</t>
    <rPh sb="2" eb="3">
      <t>タ</t>
    </rPh>
    <rPh sb="3" eb="6">
      <t>カネンセイ</t>
    </rPh>
    <rPh sb="6" eb="8">
      <t>テンネン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</si>
  <si>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</si>
  <si>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</si>
  <si>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</si>
  <si>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本庄ガス_調整ガス</t>
    <rPh sb="0" eb="2">
      <t>ホンジョウ</t>
    </rPh>
    <rPh sb="5" eb="7">
      <t>チョウセイ</t>
    </rPh>
    <phoneticPr fontId="2"/>
  </si>
  <si>
    <t>一般送配電事業者の電線路を介した電気_昼間</t>
    <phoneticPr fontId="2"/>
  </si>
  <si>
    <t>昼夜不明またはその他からの買電</t>
  </si>
  <si>
    <t>【再エネ監視点】</t>
    <rPh sb="1" eb="2">
      <t>サイ</t>
    </rPh>
    <rPh sb="4" eb="6">
      <t>カンシ</t>
    </rPh>
    <rPh sb="6" eb="7">
      <t>テン</t>
    </rPh>
    <phoneticPr fontId="2"/>
  </si>
  <si>
    <t>【一般送配電事業者の電線路を介した電気_昼間】</t>
    <phoneticPr fontId="26"/>
  </si>
  <si>
    <t>【一般送配電事業者の電線路を介した電気_夜間】</t>
    <phoneticPr fontId="26"/>
  </si>
  <si>
    <t>4月末</t>
  </si>
  <si>
    <t>5月末</t>
  </si>
  <si>
    <t>6月末</t>
  </si>
  <si>
    <t>7月末</t>
  </si>
  <si>
    <t>8月末</t>
  </si>
  <si>
    <t>9月末</t>
  </si>
  <si>
    <t>10月末</t>
  </si>
  <si>
    <t>11月末</t>
  </si>
  <si>
    <t>12月末</t>
  </si>
  <si>
    <t>1月末</t>
  </si>
  <si>
    <t>2月末</t>
  </si>
  <si>
    <t>3月末</t>
  </si>
  <si>
    <t>年度末</t>
    <rPh sb="0" eb="3">
      <t>ネンドマツ</t>
    </rPh>
    <phoneticPr fontId="2"/>
  </si>
  <si>
    <t>　※　翌月適用平均　…　床面積の増減について、変更があった日を含む月の翌月から変更後の床面積になったものとして、月を単位として年度の平均をとった面積</t>
    <rPh sb="3" eb="4">
      <t>ヨク</t>
    </rPh>
    <rPh sb="4" eb="5">
      <t>ツキ</t>
    </rPh>
    <rPh sb="5" eb="7">
      <t>テキヨウ</t>
    </rPh>
    <rPh sb="7" eb="9">
      <t>ヘイキン</t>
    </rPh>
    <rPh sb="12" eb="15">
      <t>ユカメンセキ</t>
    </rPh>
    <rPh sb="16" eb="18">
      <t>ゾウゲン</t>
    </rPh>
    <rPh sb="23" eb="25">
      <t>ヘンコウ</t>
    </rPh>
    <rPh sb="29" eb="30">
      <t>ヒ</t>
    </rPh>
    <rPh sb="31" eb="32">
      <t>フク</t>
    </rPh>
    <rPh sb="33" eb="34">
      <t>ツキ</t>
    </rPh>
    <rPh sb="35" eb="36">
      <t>ヨク</t>
    </rPh>
    <rPh sb="36" eb="37">
      <t>ツキ</t>
    </rPh>
    <rPh sb="39" eb="41">
      <t>ヘンコウ</t>
    </rPh>
    <rPh sb="41" eb="42">
      <t>ゴ</t>
    </rPh>
    <rPh sb="43" eb="46">
      <t>ユカメンセキ</t>
    </rPh>
    <rPh sb="56" eb="57">
      <t>ツキ</t>
    </rPh>
    <rPh sb="58" eb="60">
      <t>タンイ</t>
    </rPh>
    <rPh sb="63" eb="65">
      <t>ネンド</t>
    </rPh>
    <rPh sb="66" eb="68">
      <t>ヘイキン</t>
    </rPh>
    <rPh sb="72" eb="74">
      <t>メンセキ</t>
    </rPh>
    <phoneticPr fontId="2"/>
  </si>
  <si>
    <t>床面積
４月末</t>
    <rPh sb="0" eb="3">
      <t>ユカメンセキ</t>
    </rPh>
    <rPh sb="5" eb="6">
      <t>ガツ</t>
    </rPh>
    <rPh sb="6" eb="7">
      <t>マツ</t>
    </rPh>
    <phoneticPr fontId="2"/>
  </si>
  <si>
    <r>
      <t>６　燃料等使用量及びエネルギー起源ＣＯ</t>
    </r>
    <r>
      <rPr>
        <vertAlign val="subscript"/>
        <sz val="14"/>
        <color indexed="8"/>
        <rFont val="ＭＳ 明朝"/>
        <family val="1"/>
        <charset val="128"/>
      </rPr>
      <t>２</t>
    </r>
    <r>
      <rPr>
        <sz val="14"/>
        <color indexed="8"/>
        <rFont val="ＭＳ 明朝"/>
        <family val="1"/>
        <charset val="128"/>
      </rPr>
      <t>排出量（自動計算）</t>
    </r>
    <rPh sb="8" eb="9">
      <t>オヨ</t>
    </rPh>
    <rPh sb="15" eb="17">
      <t>キゲン</t>
    </rPh>
    <rPh sb="20" eb="22">
      <t>ハイシュツ</t>
    </rPh>
    <rPh sb="22" eb="2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</si>
</sst>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quot;△ &quot;#,##0"/>
    <numFmt numFmtId="177" formatCode="000000"/>
    <numFmt numFmtId="178" formatCode="[$-411]ggge&quot;年&quot;m&quot;月&quot;d&quot;日&quot;;@"/>
    <numFmt numFmtId="179" formatCode="#"/>
    <numFmt numFmtId="180" formatCode="#,##0;\-#,##0;#"/>
    <numFmt numFmtId="181" formatCode="#,##0.000_);[Red]\(#,##0.000\)"/>
    <numFmt numFmtId="182" formatCode="#,##0.0000"/>
    <numFmt numFmtId="183" formatCode="#,##0.00_ "/>
    <numFmt numFmtId="184" formatCode="#,##0.00;&quot;△ &quot;#,##0.00"/>
    <numFmt numFmtId="185" formatCode="#,##0.0_ "/>
    <numFmt numFmtId="186" formatCode="0.0000"/>
    <numFmt numFmtId="187" formatCode="0.000"/>
    <numFmt numFmtId="188" formatCode="#,##0.00_);[Red]\(#,##0.00\)"/>
    <numFmt numFmtId="189" formatCode="#,##0_ "/>
  </numFmts>
  <fonts count="42">
    <font>
      <sz val="11"/>
      <color theme="1"/>
      <name val="ＭＳ Ｐゴシック"/>
      <family val="3"/>
      <charset val="128"/>
      <scheme val="minor"/>
    </font>
    <font>
      <sz val="11"/>
      <color indexed="8"/>
      <name val="ＭＳ 明朝"/>
      <family val="1"/>
      <charset val="128"/>
    </font>
    <font>
      <sz val="6"/>
      <name val="ＭＳ Ｐゴシック"/>
      <family val="3"/>
      <charset val="128"/>
    </font>
    <font>
      <sz val="20"/>
      <color indexed="8"/>
      <name val="ＭＳ 明朝"/>
      <family val="1"/>
      <charset val="128"/>
    </font>
    <font>
      <vertAlign val="subscript"/>
      <sz val="20"/>
      <color indexed="8"/>
      <name val="ＭＳ 明朝"/>
      <family val="1"/>
      <charset val="128"/>
    </font>
    <font>
      <vertAlign val="subscript"/>
      <sz val="11"/>
      <color indexed="8"/>
      <name val="ＭＳ 明朝"/>
      <family val="1"/>
      <charset val="128"/>
    </font>
    <font>
      <vertAlign val="superscript"/>
      <sz val="11"/>
      <color indexed="8"/>
      <name val="ＭＳ 明朝"/>
      <family val="1"/>
      <charset val="128"/>
    </font>
    <font>
      <sz val="6"/>
      <name val="ＭＳ Ｐゴシック"/>
      <family val="3"/>
      <charset val="128"/>
    </font>
    <font>
      <sz val="11"/>
      <name val="ＭＳ Ｐゴシック"/>
      <family val="3"/>
      <charset val="128"/>
    </font>
    <font>
      <sz val="11"/>
      <color indexed="8"/>
      <name val="ＭＳ Ｐゴシック"/>
      <family val="3"/>
      <charset val="128"/>
    </font>
    <font>
      <sz val="9"/>
      <color indexed="8"/>
      <name val="ＭＳ Ｐ明朝"/>
      <family val="1"/>
      <charset val="128"/>
    </font>
    <font>
      <sz val="11"/>
      <color indexed="8"/>
      <name val="ＭＳ 明朝"/>
      <family val="1"/>
      <charset val="128"/>
    </font>
    <font>
      <sz val="11"/>
      <name val="ＭＳ 明朝"/>
      <family val="1"/>
      <charset val="128"/>
    </font>
    <font>
      <vertAlign val="subscript"/>
      <sz val="11"/>
      <name val="ＭＳ 明朝"/>
      <family val="1"/>
      <charset val="128"/>
    </font>
    <font>
      <vertAlign val="subscript"/>
      <sz val="11"/>
      <color indexed="8"/>
      <name val="ＭＳ 明朝"/>
      <family val="1"/>
      <charset val="128"/>
    </font>
    <font>
      <vertAlign val="superscript"/>
      <sz val="11"/>
      <name val="ＭＳ 明朝"/>
      <family val="1"/>
      <charset val="128"/>
    </font>
    <font>
      <sz val="9"/>
      <name val="ＭＳ 明朝"/>
      <family val="1"/>
      <charset val="128"/>
    </font>
    <font>
      <vertAlign val="subscript"/>
      <sz val="9"/>
      <name val="ＭＳ 明朝"/>
      <family val="1"/>
      <charset val="128"/>
    </font>
    <font>
      <vertAlign val="superscript"/>
      <sz val="9"/>
      <name val="ＭＳ 明朝"/>
      <family val="1"/>
      <charset val="128"/>
    </font>
    <font>
      <sz val="14"/>
      <name val="ＭＳ 明朝"/>
      <family val="1"/>
      <charset val="128"/>
    </font>
    <font>
      <sz val="14"/>
      <color indexed="8"/>
      <name val="ＭＳ 明朝"/>
      <family val="1"/>
      <charset val="128"/>
    </font>
    <font>
      <b/>
      <sz val="16"/>
      <color indexed="8"/>
      <name val="ＭＳ 明朝"/>
      <family val="1"/>
      <charset val="128"/>
    </font>
    <font>
      <b/>
      <sz val="16"/>
      <name val="ＭＳ 明朝"/>
      <family val="1"/>
      <charset val="128"/>
    </font>
    <font>
      <sz val="16"/>
      <name val="ＭＳ 明朝"/>
      <family val="1"/>
      <charset val="128"/>
    </font>
    <font>
      <sz val="16"/>
      <color indexed="8"/>
      <name val="ＭＳ 明朝"/>
      <family val="1"/>
      <charset val="128"/>
    </font>
    <font>
      <vertAlign val="subscript"/>
      <sz val="14"/>
      <color indexed="8"/>
      <name val="ＭＳ 明朝"/>
      <family val="1"/>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6"/>
      <color theme="1"/>
      <name val="ＭＳ 明朝"/>
      <family val="1"/>
      <charset val="128"/>
    </font>
    <font>
      <sz val="20"/>
      <color theme="1"/>
      <name val="ＭＳ 明朝"/>
      <family val="1"/>
      <charset val="128"/>
    </font>
    <font>
      <sz val="11"/>
      <color theme="1"/>
      <name val="ＭＳ ゴシック"/>
      <family val="3"/>
      <charset val="128"/>
    </font>
    <font>
      <sz val="8"/>
      <color theme="1"/>
      <name val="ＭＳ 明朝"/>
      <family val="1"/>
      <charset val="128"/>
    </font>
    <font>
      <sz val="14"/>
      <color theme="1"/>
      <name val="ＭＳ 明朝"/>
      <family val="1"/>
      <charset val="128"/>
    </font>
    <font>
      <sz val="11"/>
      <color theme="0" tint="-0.14999847407452621"/>
      <name val="ＭＳ 明朝"/>
      <family val="1"/>
      <charset val="128"/>
    </font>
    <font>
      <sz val="11"/>
      <color rgb="FFFF0000"/>
      <name val="ＭＳ ゴシック"/>
      <family val="3"/>
      <charset val="128"/>
    </font>
    <font>
      <b/>
      <sz val="16"/>
      <color theme="1"/>
      <name val="ＭＳ 明朝"/>
      <family val="1"/>
      <charset val="128"/>
    </font>
    <font>
      <sz val="9"/>
      <color theme="1"/>
      <name val="ＭＳ Ｐゴシック"/>
      <family val="3"/>
      <charset val="128"/>
      <scheme val="minor"/>
    </font>
    <font>
      <sz val="7"/>
      <color theme="1"/>
      <name val="ＭＳ 明朝"/>
      <family val="1"/>
      <charset val="128"/>
    </font>
    <font>
      <sz val="14"/>
      <color theme="1"/>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rgb="FF66FFFF"/>
        <bgColor indexed="64"/>
      </patternFill>
    </fill>
    <fill>
      <patternFill patternType="solid">
        <fgColor rgb="FFFFFF99"/>
        <bgColor indexed="64"/>
      </patternFill>
    </fill>
    <fill>
      <patternFill patternType="solid">
        <fgColor rgb="FFFFCCFF"/>
        <bgColor indexed="64"/>
      </patternFill>
    </fill>
  </fills>
  <borders count="14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top style="slantDash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28" fillId="0" borderId="0">
      <alignment vertical="center"/>
    </xf>
    <xf numFmtId="0" fontId="8" fillId="0" borderId="0">
      <alignment vertical="center"/>
    </xf>
  </cellStyleXfs>
  <cellXfs count="542">
    <xf numFmtId="0" fontId="0" fillId="0" borderId="0" xfId="0">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centerContinuous" vertical="center"/>
    </xf>
    <xf numFmtId="0" fontId="31" fillId="0" borderId="0" xfId="0" applyFont="1" applyAlignment="1">
      <alignment horizontal="right" vertical="center"/>
    </xf>
    <xf numFmtId="0" fontId="29" fillId="0" borderId="0" xfId="0" applyFont="1" applyBorder="1">
      <alignment vertical="center"/>
    </xf>
    <xf numFmtId="0" fontId="29" fillId="0" borderId="1" xfId="0" applyFont="1" applyBorder="1">
      <alignment vertical="center"/>
    </xf>
    <xf numFmtId="0" fontId="29" fillId="0" borderId="2" xfId="0" applyFont="1" applyBorder="1">
      <alignment vertical="center"/>
    </xf>
    <xf numFmtId="0" fontId="29" fillId="0" borderId="3" xfId="0" applyFont="1" applyBorder="1">
      <alignment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29" fillId="0" borderId="7"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0" xfId="0" applyFont="1" applyAlignment="1">
      <alignment horizontal="right" vertical="center"/>
    </xf>
    <xf numFmtId="0" fontId="29" fillId="0" borderId="11" xfId="0" applyFont="1" applyBorder="1">
      <alignment vertical="center"/>
    </xf>
    <xf numFmtId="0" fontId="29" fillId="0" borderId="12" xfId="0" applyFont="1" applyBorder="1">
      <alignment vertical="center"/>
    </xf>
    <xf numFmtId="0" fontId="11" fillId="2" borderId="13" xfId="2" applyFont="1" applyFill="1" applyBorder="1">
      <alignment vertical="center"/>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xf>
    <xf numFmtId="0" fontId="11" fillId="2" borderId="16" xfId="2" applyFont="1" applyFill="1" applyBorder="1">
      <alignment vertical="center"/>
    </xf>
    <xf numFmtId="0" fontId="12" fillId="2" borderId="6" xfId="3" applyFont="1" applyFill="1" applyBorder="1" applyAlignment="1">
      <alignment horizontal="center" vertical="center"/>
    </xf>
    <xf numFmtId="0" fontId="12" fillId="2" borderId="17" xfId="3" applyFont="1" applyFill="1" applyBorder="1" applyAlignment="1">
      <alignment horizontal="center" vertical="center"/>
    </xf>
    <xf numFmtId="0" fontId="12" fillId="2" borderId="6" xfId="3" applyFont="1" applyFill="1" applyBorder="1" applyAlignment="1">
      <alignment horizontal="center" vertical="center" wrapText="1"/>
    </xf>
    <xf numFmtId="0" fontId="12" fillId="2" borderId="17"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7" xfId="3" applyFont="1" applyFill="1" applyBorder="1" applyAlignment="1">
      <alignment horizontal="center" vertical="center"/>
    </xf>
    <xf numFmtId="0" fontId="12" fillId="2" borderId="20" xfId="3" applyFont="1" applyFill="1" applyBorder="1" applyAlignment="1">
      <alignment horizontal="center" vertical="center" shrinkToFit="1"/>
    </xf>
    <xf numFmtId="0" fontId="11" fillId="2" borderId="21" xfId="2" applyFont="1" applyFill="1" applyBorder="1" applyAlignment="1">
      <alignment vertical="center" wrapText="1"/>
    </xf>
    <xf numFmtId="0" fontId="11" fillId="2" borderId="22" xfId="2" applyFont="1" applyFill="1" applyBorder="1" applyAlignment="1">
      <alignment vertical="center" shrinkToFit="1"/>
    </xf>
    <xf numFmtId="0" fontId="12" fillId="2" borderId="23" xfId="3" applyFont="1" applyFill="1" applyBorder="1" applyAlignment="1">
      <alignment horizontal="distributed" vertical="center" indent="1"/>
    </xf>
    <xf numFmtId="0" fontId="12" fillId="2" borderId="24" xfId="3" applyFont="1" applyFill="1" applyBorder="1" applyAlignment="1">
      <alignment horizontal="distributed" vertical="center" indent="1"/>
    </xf>
    <xf numFmtId="0" fontId="12" fillId="2" borderId="25" xfId="3" applyFont="1" applyFill="1" applyBorder="1" applyAlignment="1">
      <alignment horizontal="distributed" vertical="center" indent="1"/>
    </xf>
    <xf numFmtId="181" fontId="12" fillId="2" borderId="24" xfId="1" applyNumberFormat="1" applyFont="1" applyFill="1" applyBorder="1" applyAlignment="1">
      <alignment horizontal="center" vertical="center" shrinkToFit="1"/>
    </xf>
    <xf numFmtId="0" fontId="12" fillId="2" borderId="26" xfId="3" applyFont="1" applyFill="1" applyBorder="1" applyAlignment="1">
      <alignment horizontal="center" vertical="center" shrinkToFit="1"/>
    </xf>
    <xf numFmtId="0" fontId="12" fillId="2" borderId="27" xfId="3" applyFont="1" applyFill="1" applyBorder="1" applyAlignment="1">
      <alignment vertical="center"/>
    </xf>
    <xf numFmtId="0" fontId="12" fillId="2" borderId="28" xfId="3" applyFont="1" applyFill="1" applyBorder="1" applyAlignment="1">
      <alignment vertical="center"/>
    </xf>
    <xf numFmtId="0" fontId="12" fillId="2" borderId="0" xfId="3" applyFont="1" applyFill="1" applyBorder="1" applyAlignment="1">
      <alignment vertical="center"/>
    </xf>
    <xf numFmtId="0" fontId="12" fillId="2" borderId="29" xfId="3" applyFont="1" applyFill="1" applyBorder="1" applyAlignment="1">
      <alignment vertical="center"/>
    </xf>
    <xf numFmtId="0" fontId="12" fillId="2" borderId="30" xfId="3" applyFont="1" applyFill="1" applyBorder="1" applyAlignment="1">
      <alignment vertical="center" shrinkToFit="1"/>
    </xf>
    <xf numFmtId="0" fontId="12" fillId="2" borderId="31" xfId="3" applyFont="1" applyFill="1" applyBorder="1" applyAlignment="1">
      <alignment horizontal="center" vertical="center" shrinkToFit="1"/>
    </xf>
    <xf numFmtId="0" fontId="12" fillId="2" borderId="32" xfId="3" applyFont="1" applyFill="1" applyBorder="1" applyAlignment="1">
      <alignment horizontal="center" vertical="center" shrinkToFit="1"/>
    </xf>
    <xf numFmtId="0" fontId="11" fillId="2" borderId="9" xfId="2" applyFont="1" applyFill="1" applyBorder="1" applyAlignment="1">
      <alignment vertical="center"/>
    </xf>
    <xf numFmtId="0" fontId="29" fillId="0" borderId="33" xfId="0" applyFont="1" applyBorder="1" applyAlignment="1">
      <alignment horizontal="center" vertical="center"/>
    </xf>
    <xf numFmtId="0" fontId="29" fillId="0" borderId="34" xfId="0" applyFont="1" applyBorder="1" applyAlignment="1">
      <alignment horizontal="centerContinuous" vertical="center"/>
    </xf>
    <xf numFmtId="0" fontId="29" fillId="0" borderId="35" xfId="0" applyFont="1" applyBorder="1" applyAlignment="1">
      <alignment horizontal="centerContinuous" vertical="center"/>
    </xf>
    <xf numFmtId="0" fontId="33" fillId="0" borderId="0" xfId="0" applyFont="1">
      <alignment vertical="center"/>
    </xf>
    <xf numFmtId="0" fontId="29" fillId="0" borderId="36" xfId="0" applyFont="1" applyBorder="1" applyAlignment="1">
      <alignment horizontal="center" vertical="center"/>
    </xf>
    <xf numFmtId="0" fontId="29" fillId="0" borderId="37" xfId="0" applyFont="1" applyBorder="1" applyAlignment="1">
      <alignment vertical="center"/>
    </xf>
    <xf numFmtId="0" fontId="29" fillId="0" borderId="4" xfId="0" applyFont="1" applyBorder="1" applyAlignment="1">
      <alignment vertical="center"/>
    </xf>
    <xf numFmtId="0" fontId="29" fillId="0" borderId="38" xfId="0" applyFont="1" applyBorder="1" applyAlignment="1">
      <alignment vertical="center"/>
    </xf>
    <xf numFmtId="0" fontId="29" fillId="0" borderId="39" xfId="0" applyFont="1" applyBorder="1" applyAlignment="1">
      <alignment horizontal="centerContinuous"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40" xfId="0" applyFont="1" applyBorder="1" applyAlignment="1">
      <alignment horizontal="center" vertical="center"/>
    </xf>
    <xf numFmtId="0" fontId="29" fillId="0" borderId="4" xfId="0" applyFont="1" applyBorder="1" applyAlignment="1">
      <alignment horizontal="centerContinuous" vertical="center"/>
    </xf>
    <xf numFmtId="0" fontId="29" fillId="0" borderId="41" xfId="0" applyFont="1" applyFill="1" applyBorder="1" applyAlignment="1">
      <alignment vertical="center" shrinkToFit="1"/>
    </xf>
    <xf numFmtId="0" fontId="29" fillId="0" borderId="42" xfId="0" applyFont="1" applyFill="1" applyBorder="1" applyAlignment="1">
      <alignment vertical="center" shrinkToFit="1"/>
    </xf>
    <xf numFmtId="0" fontId="29" fillId="0" borderId="43" xfId="0" applyFont="1" applyFill="1" applyBorder="1" applyAlignment="1">
      <alignment vertical="center" shrinkToFit="1"/>
    </xf>
    <xf numFmtId="0" fontId="29" fillId="0" borderId="44" xfId="0" applyFont="1" applyFill="1" applyBorder="1" applyAlignment="1">
      <alignment vertical="center" shrinkToFit="1"/>
    </xf>
    <xf numFmtId="0" fontId="29" fillId="0" borderId="45" xfId="0" applyFont="1" applyFill="1" applyBorder="1" applyAlignment="1">
      <alignment vertical="center" shrinkToFit="1"/>
    </xf>
    <xf numFmtId="0" fontId="29" fillId="0" borderId="41" xfId="0" applyFont="1" applyFill="1" applyBorder="1" applyAlignment="1">
      <alignment vertical="center" wrapText="1"/>
    </xf>
    <xf numFmtId="0" fontId="29" fillId="0" borderId="43" xfId="0" applyFont="1" applyFill="1" applyBorder="1" applyAlignment="1">
      <alignment vertical="center" wrapText="1"/>
    </xf>
    <xf numFmtId="0" fontId="29" fillId="0" borderId="43" xfId="0" applyFont="1" applyFill="1" applyBorder="1" applyAlignment="1">
      <alignment horizontal="center" vertical="center" wrapText="1"/>
    </xf>
    <xf numFmtId="0" fontId="29" fillId="0" borderId="46" xfId="0" applyFont="1" applyBorder="1">
      <alignment vertical="center"/>
    </xf>
    <xf numFmtId="0" fontId="29" fillId="0" borderId="47" xfId="0" applyFont="1" applyBorder="1">
      <alignment vertical="center"/>
    </xf>
    <xf numFmtId="0" fontId="29" fillId="0" borderId="48" xfId="0" applyFont="1" applyBorder="1">
      <alignment vertical="center"/>
    </xf>
    <xf numFmtId="0" fontId="29" fillId="0" borderId="49" xfId="0" applyFont="1" applyBorder="1" applyAlignment="1">
      <alignment horizontal="centerContinuous" vertical="center"/>
    </xf>
    <xf numFmtId="0" fontId="29" fillId="0" borderId="50" xfId="0" applyFont="1" applyBorder="1" applyAlignment="1">
      <alignment horizontal="centerContinuous" vertical="center"/>
    </xf>
    <xf numFmtId="0" fontId="29" fillId="0" borderId="20" xfId="0" applyFont="1" applyBorder="1" applyAlignment="1">
      <alignment horizontal="centerContinuous" vertical="center"/>
    </xf>
    <xf numFmtId="0" fontId="29" fillId="0" borderId="51" xfId="0" applyFont="1" applyBorder="1" applyAlignment="1">
      <alignment horizontal="centerContinuous" vertical="center"/>
    </xf>
    <xf numFmtId="0" fontId="34" fillId="0" borderId="5" xfId="0" applyFont="1" applyBorder="1" applyAlignment="1">
      <alignment vertical="center" shrinkToFit="1"/>
    </xf>
    <xf numFmtId="0" fontId="34" fillId="0" borderId="7" xfId="0" applyFont="1" applyBorder="1" applyAlignment="1">
      <alignment vertical="center" shrinkToFit="1"/>
    </xf>
    <xf numFmtId="0" fontId="29" fillId="0" borderId="52" xfId="0" applyFont="1" applyFill="1" applyBorder="1" applyAlignment="1">
      <alignment vertical="center" wrapText="1"/>
    </xf>
    <xf numFmtId="0" fontId="29" fillId="0" borderId="52" xfId="0" applyFont="1" applyFill="1" applyBorder="1" applyAlignment="1">
      <alignment vertical="center" shrinkToFit="1"/>
    </xf>
    <xf numFmtId="0" fontId="29" fillId="0" borderId="53" xfId="0" applyFont="1" applyFill="1" applyBorder="1" applyAlignment="1">
      <alignment vertical="center" shrinkToFit="1"/>
    </xf>
    <xf numFmtId="0" fontId="29" fillId="0" borderId="41"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3" xfId="0" applyFont="1" applyFill="1" applyBorder="1" applyAlignment="1">
      <alignment horizontal="center" vertical="center" shrinkToFit="1"/>
    </xf>
    <xf numFmtId="0" fontId="30" fillId="0" borderId="54" xfId="0" applyFont="1" applyFill="1" applyBorder="1" applyAlignment="1">
      <alignment vertical="center" shrinkToFit="1"/>
    </xf>
    <xf numFmtId="0" fontId="30" fillId="0" borderId="55" xfId="0" applyFont="1" applyFill="1" applyBorder="1" applyAlignment="1">
      <alignment vertical="center" shrinkToFit="1"/>
    </xf>
    <xf numFmtId="0" fontId="30" fillId="0" borderId="56" xfId="0" applyFont="1" applyFill="1" applyBorder="1" applyAlignment="1">
      <alignment vertical="center" shrinkToFit="1"/>
    </xf>
    <xf numFmtId="0" fontId="30" fillId="0" borderId="57" xfId="0" applyFont="1" applyFill="1" applyBorder="1" applyAlignment="1">
      <alignment vertical="center" shrinkToFit="1"/>
    </xf>
    <xf numFmtId="0" fontId="29" fillId="0" borderId="58" xfId="0" applyFont="1" applyBorder="1" applyAlignment="1">
      <alignment horizontal="centerContinuous" vertical="center"/>
    </xf>
    <xf numFmtId="0" fontId="29" fillId="0" borderId="59" xfId="0" applyFont="1" applyBorder="1" applyAlignment="1">
      <alignment horizontal="centerContinuous" vertical="center"/>
    </xf>
    <xf numFmtId="0" fontId="29" fillId="0" borderId="27" xfId="0" applyFont="1" applyBorder="1" applyAlignment="1">
      <alignment horizontal="centerContinuous" vertical="center"/>
    </xf>
    <xf numFmtId="0" fontId="29" fillId="0" borderId="28" xfId="0" applyFont="1" applyBorder="1" applyAlignment="1">
      <alignment horizontal="centerContinuous" vertical="center"/>
    </xf>
    <xf numFmtId="0" fontId="29" fillId="0" borderId="6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0" xfId="2" applyFont="1">
      <alignment vertical="center"/>
    </xf>
    <xf numFmtId="0" fontId="29" fillId="0" borderId="61" xfId="0" applyFont="1" applyBorder="1" applyAlignment="1">
      <alignment horizontal="center" vertical="center"/>
    </xf>
    <xf numFmtId="0" fontId="34" fillId="0" borderId="0" xfId="0" applyFont="1">
      <alignment vertical="center"/>
    </xf>
    <xf numFmtId="0" fontId="34" fillId="0" borderId="0" xfId="0" applyFont="1" applyBorder="1">
      <alignment vertical="center"/>
    </xf>
    <xf numFmtId="0" fontId="34" fillId="0" borderId="58" xfId="0" applyFont="1" applyBorder="1">
      <alignment vertical="center"/>
    </xf>
    <xf numFmtId="0" fontId="34" fillId="0" borderId="62" xfId="0" applyFont="1" applyBorder="1">
      <alignment vertical="center"/>
    </xf>
    <xf numFmtId="0" fontId="34" fillId="0" borderId="63" xfId="0" applyFont="1" applyBorder="1">
      <alignment vertical="center"/>
    </xf>
    <xf numFmtId="0" fontId="34" fillId="0" borderId="23" xfId="0" applyFont="1" applyBorder="1">
      <alignment vertical="center"/>
    </xf>
    <xf numFmtId="0" fontId="34" fillId="0" borderId="1" xfId="0" applyFont="1" applyBorder="1">
      <alignment vertical="center"/>
    </xf>
    <xf numFmtId="0" fontId="34" fillId="0" borderId="27" xfId="0" applyFont="1" applyBorder="1">
      <alignment vertical="center"/>
    </xf>
    <xf numFmtId="0" fontId="34" fillId="0" borderId="2" xfId="0" applyFont="1" applyBorder="1">
      <alignment vertical="center"/>
    </xf>
    <xf numFmtId="0" fontId="34" fillId="0" borderId="3" xfId="0" applyFont="1" applyBorder="1">
      <alignment vertical="center"/>
    </xf>
    <xf numFmtId="0" fontId="33" fillId="3" borderId="0" xfId="0" applyFont="1" applyFill="1">
      <alignment vertical="center"/>
    </xf>
    <xf numFmtId="0" fontId="33" fillId="0" borderId="0" xfId="0" applyFont="1" applyAlignment="1">
      <alignment horizontal="right" vertical="center"/>
    </xf>
    <xf numFmtId="181" fontId="12" fillId="2" borderId="50" xfId="1" applyNumberFormat="1" applyFont="1" applyFill="1" applyBorder="1" applyAlignment="1">
      <alignment horizontal="center" vertical="center" shrinkToFit="1"/>
    </xf>
    <xf numFmtId="179" fontId="11" fillId="2" borderId="5" xfId="2" applyNumberFormat="1" applyFont="1" applyFill="1" applyBorder="1" applyAlignment="1">
      <alignment horizontal="left" vertical="center" shrinkToFit="1"/>
    </xf>
    <xf numFmtId="0" fontId="11" fillId="2" borderId="13" xfId="2" applyFont="1" applyFill="1" applyBorder="1" applyAlignment="1">
      <alignment vertical="center" textRotation="255"/>
    </xf>
    <xf numFmtId="0" fontId="11" fillId="2" borderId="64" xfId="2" applyFont="1" applyFill="1" applyBorder="1" applyAlignment="1">
      <alignment vertical="center" textRotation="255" wrapText="1"/>
    </xf>
    <xf numFmtId="0" fontId="12" fillId="2" borderId="39" xfId="3" applyFont="1" applyFill="1" applyBorder="1" applyAlignment="1">
      <alignment horizontal="distributed" vertical="center" indent="1"/>
    </xf>
    <xf numFmtId="0" fontId="12" fillId="2" borderId="50" xfId="3" applyFont="1" applyFill="1" applyBorder="1" applyAlignment="1">
      <alignment horizontal="distributed" vertical="center" indent="1"/>
    </xf>
    <xf numFmtId="0" fontId="12" fillId="2" borderId="51" xfId="3" applyFont="1" applyFill="1" applyBorder="1" applyAlignment="1">
      <alignment horizontal="distributed" vertical="center" indent="1"/>
    </xf>
    <xf numFmtId="0" fontId="12" fillId="2" borderId="5" xfId="3" applyFont="1" applyFill="1" applyBorder="1">
      <alignment vertical="center"/>
    </xf>
    <xf numFmtId="0" fontId="29" fillId="0" borderId="30" xfId="2" applyFont="1" applyBorder="1" applyAlignment="1">
      <alignment vertical="center" shrinkToFit="1"/>
    </xf>
    <xf numFmtId="180" fontId="29" fillId="0" borderId="0" xfId="2" applyNumberFormat="1" applyFont="1">
      <alignment vertical="center"/>
    </xf>
    <xf numFmtId="0" fontId="29" fillId="0" borderId="13" xfId="0" applyFont="1" applyFill="1" applyBorder="1" applyAlignment="1">
      <alignment vertical="center" wrapText="1"/>
    </xf>
    <xf numFmtId="0" fontId="29" fillId="0" borderId="16" xfId="0" applyFont="1" applyFill="1" applyBorder="1" applyAlignment="1">
      <alignment vertical="center" wrapText="1"/>
    </xf>
    <xf numFmtId="0" fontId="29" fillId="0" borderId="40"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0" borderId="66" xfId="0" applyFont="1" applyFill="1" applyBorder="1" applyAlignment="1">
      <alignment vertical="center" wrapText="1"/>
    </xf>
    <xf numFmtId="0" fontId="12" fillId="2" borderId="2" xfId="1" applyNumberFormat="1" applyFont="1" applyFill="1" applyBorder="1" applyAlignment="1">
      <alignment horizontal="right" vertical="center" shrinkToFit="1"/>
    </xf>
    <xf numFmtId="0" fontId="12" fillId="2" borderId="4" xfId="1" applyNumberFormat="1" applyFont="1" applyFill="1" applyBorder="1" applyAlignment="1">
      <alignment horizontal="right" vertical="center" shrinkToFit="1"/>
    </xf>
    <xf numFmtId="0" fontId="12" fillId="2" borderId="10" xfId="1" applyNumberFormat="1" applyFont="1" applyFill="1" applyBorder="1" applyAlignment="1">
      <alignment horizontal="right" vertical="center" shrinkToFit="1"/>
    </xf>
    <xf numFmtId="0" fontId="29" fillId="0" borderId="44" xfId="0" applyFont="1" applyFill="1" applyBorder="1" applyAlignment="1">
      <alignment horizontal="center" vertical="center" shrinkToFit="1"/>
    </xf>
    <xf numFmtId="0" fontId="30" fillId="0" borderId="64" xfId="0" applyFont="1" applyFill="1" applyBorder="1" applyAlignment="1">
      <alignment horizontal="right" vertical="center" wrapText="1"/>
    </xf>
    <xf numFmtId="0" fontId="29" fillId="0" borderId="53" xfId="0" applyFont="1" applyFill="1" applyBorder="1" applyAlignment="1">
      <alignment horizontal="center" vertical="center" shrinkToFit="1"/>
    </xf>
    <xf numFmtId="185" fontId="29" fillId="0" borderId="65" xfId="0" applyNumberFormat="1" applyFont="1" applyFill="1" applyBorder="1" applyAlignment="1">
      <alignment vertical="center" wrapText="1"/>
    </xf>
    <xf numFmtId="0" fontId="29" fillId="0" borderId="60" xfId="0" applyFont="1" applyFill="1" applyBorder="1" applyAlignment="1">
      <alignment vertical="center" shrinkToFit="1"/>
    </xf>
    <xf numFmtId="0" fontId="12" fillId="2" borderId="3" xfId="3" applyFont="1" applyFill="1" applyBorder="1" applyAlignment="1">
      <alignment horizontal="left" vertical="center" shrinkToFit="1"/>
    </xf>
    <xf numFmtId="0" fontId="12" fillId="2" borderId="38" xfId="3" applyFont="1" applyFill="1" applyBorder="1" applyAlignment="1">
      <alignment horizontal="left" vertical="center" shrinkToFit="1"/>
    </xf>
    <xf numFmtId="0" fontId="12" fillId="2" borderId="63" xfId="3" applyFont="1" applyFill="1" applyBorder="1" applyAlignment="1">
      <alignment horizontal="left" vertical="center" shrinkToFit="1"/>
    </xf>
    <xf numFmtId="180" fontId="12" fillId="2" borderId="38" xfId="3" applyNumberFormat="1" applyFont="1" applyFill="1" applyBorder="1" applyAlignment="1">
      <alignment horizontal="left" vertical="center" shrinkToFit="1"/>
    </xf>
    <xf numFmtId="0" fontId="12" fillId="2" borderId="17" xfId="3" applyFont="1" applyFill="1" applyBorder="1" applyAlignment="1">
      <alignment horizontal="left" vertical="center" shrinkToFit="1"/>
    </xf>
    <xf numFmtId="0" fontId="12" fillId="2" borderId="1" xfId="3" applyFont="1" applyFill="1" applyBorder="1" applyAlignment="1">
      <alignment horizontal="left" vertical="center" shrinkToFit="1"/>
    </xf>
    <xf numFmtId="0" fontId="16" fillId="2" borderId="20" xfId="3" applyFont="1" applyFill="1" applyBorder="1" applyAlignment="1">
      <alignment horizontal="left" vertical="center" shrinkToFit="1"/>
    </xf>
    <xf numFmtId="0" fontId="16" fillId="2" borderId="3" xfId="3" applyFont="1" applyFill="1" applyBorder="1" applyAlignment="1">
      <alignment horizontal="left" vertical="center" shrinkToFit="1"/>
    </xf>
    <xf numFmtId="0" fontId="16" fillId="2" borderId="38" xfId="3" applyFont="1" applyFill="1" applyBorder="1" applyAlignment="1">
      <alignment horizontal="left" vertical="center" shrinkToFit="1"/>
    </xf>
    <xf numFmtId="180" fontId="16" fillId="2" borderId="38" xfId="3" applyNumberFormat="1" applyFont="1" applyFill="1" applyBorder="1" applyAlignment="1">
      <alignment horizontal="left" vertical="center" shrinkToFit="1"/>
    </xf>
    <xf numFmtId="0" fontId="16" fillId="2" borderId="17" xfId="3" applyFont="1" applyFill="1" applyBorder="1" applyAlignment="1">
      <alignment horizontal="left" vertical="center" shrinkToFit="1"/>
    </xf>
    <xf numFmtId="180" fontId="16" fillId="2" borderId="67" xfId="3" applyNumberFormat="1" applyFont="1" applyFill="1" applyBorder="1" applyAlignment="1">
      <alignment horizontal="left" vertical="center" shrinkToFit="1"/>
    </xf>
    <xf numFmtId="186" fontId="19" fillId="2" borderId="39" xfId="3" applyNumberFormat="1" applyFont="1" applyFill="1" applyBorder="1" applyAlignment="1">
      <alignment horizontal="right" vertical="center" shrinkToFit="1"/>
    </xf>
    <xf numFmtId="186" fontId="19" fillId="2" borderId="2" xfId="3" applyNumberFormat="1" applyFont="1" applyFill="1" applyBorder="1" applyAlignment="1">
      <alignment horizontal="right" vertical="center" shrinkToFit="1"/>
    </xf>
    <xf numFmtId="186" fontId="19" fillId="2" borderId="2" xfId="1" applyNumberFormat="1" applyFont="1" applyFill="1" applyBorder="1" applyAlignment="1">
      <alignment horizontal="right" vertical="center" shrinkToFit="1"/>
    </xf>
    <xf numFmtId="187" fontId="19" fillId="2" borderId="4" xfId="3" applyNumberFormat="1" applyFont="1" applyFill="1" applyBorder="1" applyAlignment="1">
      <alignment horizontal="right" vertical="center" shrinkToFit="1"/>
    </xf>
    <xf numFmtId="187" fontId="19" fillId="2" borderId="2" xfId="3" applyNumberFormat="1" applyFont="1" applyFill="1" applyBorder="1" applyAlignment="1">
      <alignment horizontal="right" vertical="center" shrinkToFit="1"/>
    </xf>
    <xf numFmtId="187" fontId="19" fillId="2" borderId="10" xfId="3" applyNumberFormat="1" applyFont="1" applyFill="1" applyBorder="1" applyAlignment="1">
      <alignment horizontal="right" vertical="center" shrinkToFit="1"/>
    </xf>
    <xf numFmtId="187" fontId="19" fillId="2" borderId="68" xfId="3" applyNumberFormat="1" applyFont="1" applyFill="1" applyBorder="1" applyAlignment="1">
      <alignment horizontal="right" vertical="center" shrinkToFit="1"/>
    </xf>
    <xf numFmtId="187" fontId="19" fillId="2" borderId="37" xfId="3" applyNumberFormat="1" applyFont="1" applyFill="1" applyBorder="1" applyAlignment="1">
      <alignment horizontal="right" vertical="center" shrinkToFit="1"/>
    </xf>
    <xf numFmtId="181" fontId="12" fillId="2" borderId="24" xfId="1" applyNumberFormat="1" applyFont="1" applyFill="1" applyBorder="1" applyAlignment="1">
      <alignment horizontal="centerContinuous" vertical="center" shrinkToFit="1"/>
    </xf>
    <xf numFmtId="0" fontId="12" fillId="2" borderId="26" xfId="3" applyFont="1" applyFill="1" applyBorder="1" applyAlignment="1">
      <alignment horizontal="centerContinuous" vertical="center" shrinkToFit="1"/>
    </xf>
    <xf numFmtId="0" fontId="12" fillId="2" borderId="69" xfId="3" applyFont="1" applyFill="1" applyBorder="1" applyAlignment="1">
      <alignment horizontal="centerContinuous" vertical="center" shrinkToFit="1"/>
    </xf>
    <xf numFmtId="4" fontId="12" fillId="2" borderId="69" xfId="3" applyNumberFormat="1" applyFont="1" applyFill="1" applyBorder="1" applyAlignment="1">
      <alignment horizontal="centerContinuous" vertical="center" shrinkToFit="1"/>
    </xf>
    <xf numFmtId="0" fontId="11" fillId="2" borderId="70" xfId="2" applyFont="1" applyFill="1" applyBorder="1" applyAlignment="1">
      <alignment horizontal="centerContinuous" vertical="center" shrinkToFit="1"/>
    </xf>
    <xf numFmtId="180" fontId="11" fillId="2" borderId="70" xfId="2" applyNumberFormat="1" applyFont="1" applyFill="1" applyBorder="1" applyAlignment="1">
      <alignment horizontal="centerContinuous" vertical="center" shrinkToFit="1"/>
    </xf>
    <xf numFmtId="182" fontId="12" fillId="2" borderId="24" xfId="3" applyNumberFormat="1" applyFont="1" applyFill="1" applyBorder="1" applyAlignment="1">
      <alignment horizontal="centerContinuous" vertical="center" shrinkToFit="1"/>
    </xf>
    <xf numFmtId="180" fontId="12" fillId="2" borderId="25" xfId="3" applyNumberFormat="1" applyFont="1" applyFill="1" applyBorder="1" applyAlignment="1">
      <alignment horizontal="centerContinuous" vertical="center" shrinkToFit="1"/>
    </xf>
    <xf numFmtId="181" fontId="12" fillId="2" borderId="50" xfId="1" applyNumberFormat="1" applyFont="1" applyFill="1" applyBorder="1" applyAlignment="1">
      <alignment horizontal="centerContinuous" vertical="center" shrinkToFit="1"/>
    </xf>
    <xf numFmtId="0" fontId="12" fillId="2" borderId="20" xfId="3" applyFont="1" applyFill="1" applyBorder="1" applyAlignment="1">
      <alignment horizontal="centerContinuous" vertical="center" shrinkToFit="1"/>
    </xf>
    <xf numFmtId="0" fontId="12" fillId="2" borderId="39" xfId="3" applyFont="1" applyFill="1" applyBorder="1" applyAlignment="1">
      <alignment horizontal="centerContinuous" vertical="center" shrinkToFit="1"/>
    </xf>
    <xf numFmtId="4" fontId="12" fillId="2" borderId="34" xfId="3" applyNumberFormat="1" applyFont="1" applyFill="1" applyBorder="1" applyAlignment="1">
      <alignment horizontal="centerContinuous" vertical="center" shrinkToFit="1"/>
    </xf>
    <xf numFmtId="0" fontId="12" fillId="2" borderId="34" xfId="3" applyFont="1" applyFill="1" applyBorder="1" applyAlignment="1">
      <alignment horizontal="centerContinuous" vertical="center" shrinkToFit="1"/>
    </xf>
    <xf numFmtId="180" fontId="11" fillId="2" borderId="34" xfId="2" applyNumberFormat="1" applyFont="1" applyFill="1" applyBorder="1" applyAlignment="1">
      <alignment horizontal="centerContinuous" vertical="center" shrinkToFit="1"/>
    </xf>
    <xf numFmtId="182" fontId="12" fillId="2" borderId="50" xfId="3" applyNumberFormat="1" applyFont="1" applyFill="1" applyBorder="1" applyAlignment="1">
      <alignment horizontal="centerContinuous" vertical="center" shrinkToFit="1"/>
    </xf>
    <xf numFmtId="180" fontId="12" fillId="2" borderId="51" xfId="3" applyNumberFormat="1" applyFont="1" applyFill="1" applyBorder="1" applyAlignment="1">
      <alignment horizontal="centerContinuous" vertical="center" shrinkToFit="1"/>
    </xf>
    <xf numFmtId="0" fontId="12" fillId="2" borderId="14" xfId="3" applyFont="1" applyFill="1" applyBorder="1" applyAlignment="1">
      <alignment horizontal="centerContinuous" vertical="center"/>
    </xf>
    <xf numFmtId="0" fontId="12" fillId="2" borderId="15" xfId="3" applyFont="1" applyFill="1" applyBorder="1" applyAlignment="1">
      <alignment horizontal="centerContinuous" vertical="center"/>
    </xf>
    <xf numFmtId="0" fontId="12" fillId="2" borderId="14" xfId="3" applyFont="1" applyFill="1" applyBorder="1" applyAlignment="1">
      <alignment horizontal="centerContinuous" vertical="center" wrapText="1"/>
    </xf>
    <xf numFmtId="0" fontId="12" fillId="2" borderId="15" xfId="3" applyFont="1" applyFill="1" applyBorder="1" applyAlignment="1">
      <alignment horizontal="centerContinuous" vertical="center" wrapText="1"/>
    </xf>
    <xf numFmtId="0" fontId="12" fillId="2" borderId="71" xfId="3" applyFont="1" applyFill="1" applyBorder="1" applyAlignment="1">
      <alignment horizontal="centerContinuous" vertical="center" wrapText="1"/>
    </xf>
    <xf numFmtId="0" fontId="12" fillId="2" borderId="72" xfId="3" applyFont="1" applyFill="1" applyBorder="1" applyAlignment="1">
      <alignment horizontal="centerContinuous" vertical="center" wrapText="1"/>
    </xf>
    <xf numFmtId="188" fontId="19" fillId="2" borderId="39" xfId="3" applyNumberFormat="1" applyFont="1" applyFill="1" applyBorder="1" applyAlignment="1">
      <alignment horizontal="right" vertical="center" shrinkToFit="1"/>
    </xf>
    <xf numFmtId="188" fontId="19" fillId="2" borderId="37" xfId="3" applyNumberFormat="1" applyFont="1" applyFill="1" applyBorder="1" applyAlignment="1">
      <alignment horizontal="right" vertical="center" shrinkToFit="1"/>
    </xf>
    <xf numFmtId="188" fontId="19" fillId="2" borderId="27" xfId="3" applyNumberFormat="1" applyFont="1" applyFill="1" applyBorder="1" applyAlignment="1">
      <alignment horizontal="right" vertical="center" shrinkToFit="1"/>
    </xf>
    <xf numFmtId="189" fontId="19" fillId="2" borderId="2" xfId="1" applyNumberFormat="1" applyFont="1" applyFill="1" applyBorder="1" applyAlignment="1">
      <alignment horizontal="right" vertical="center" shrinkToFit="1"/>
    </xf>
    <xf numFmtId="189" fontId="19" fillId="2" borderId="4" xfId="1" applyNumberFormat="1" applyFont="1" applyFill="1" applyBorder="1" applyAlignment="1">
      <alignment horizontal="right" vertical="center" shrinkToFit="1"/>
    </xf>
    <xf numFmtId="189" fontId="19" fillId="2" borderId="10" xfId="1" applyNumberFormat="1" applyFont="1" applyFill="1" applyBorder="1" applyAlignment="1">
      <alignment horizontal="right" vertical="center" shrinkToFit="1"/>
    </xf>
    <xf numFmtId="189" fontId="19" fillId="2" borderId="34" xfId="3" applyNumberFormat="1" applyFont="1" applyFill="1" applyBorder="1" applyAlignment="1">
      <alignment horizontal="right" vertical="center" shrinkToFit="1"/>
    </xf>
    <xf numFmtId="189" fontId="19" fillId="2" borderId="33" xfId="3" applyNumberFormat="1" applyFont="1" applyFill="1" applyBorder="1" applyAlignment="1">
      <alignment horizontal="right" vertical="center" shrinkToFit="1"/>
    </xf>
    <xf numFmtId="189" fontId="12" fillId="2" borderId="73" xfId="3" applyNumberFormat="1" applyFont="1" applyFill="1" applyBorder="1" applyAlignment="1">
      <alignment horizontal="right" vertical="center" shrinkToFit="1"/>
    </xf>
    <xf numFmtId="189" fontId="19" fillId="2" borderId="27" xfId="3" applyNumberFormat="1" applyFont="1" applyFill="1" applyBorder="1" applyAlignment="1">
      <alignment horizontal="right" vertical="center" shrinkToFit="1"/>
    </xf>
    <xf numFmtId="189" fontId="12" fillId="2" borderId="32" xfId="3" applyNumberFormat="1" applyFont="1" applyFill="1" applyBorder="1" applyAlignment="1">
      <alignment horizontal="right" vertical="center" shrinkToFit="1"/>
    </xf>
    <xf numFmtId="189" fontId="19" fillId="2" borderId="73" xfId="3" applyNumberFormat="1" applyFont="1" applyFill="1" applyBorder="1" applyAlignment="1">
      <alignment horizontal="right" vertical="center" shrinkToFit="1"/>
    </xf>
    <xf numFmtId="189" fontId="12" fillId="2" borderId="74" xfId="3" applyNumberFormat="1" applyFont="1" applyFill="1" applyBorder="1" applyAlignment="1">
      <alignment horizontal="right" vertical="center" shrinkToFit="1"/>
    </xf>
    <xf numFmtId="189" fontId="12" fillId="2" borderId="30" xfId="3" applyNumberFormat="1" applyFont="1" applyFill="1" applyBorder="1" applyAlignment="1">
      <alignment horizontal="right" vertical="center" shrinkToFit="1"/>
    </xf>
    <xf numFmtId="189" fontId="19" fillId="2" borderId="75" xfId="3" applyNumberFormat="1" applyFont="1" applyFill="1" applyBorder="1" applyAlignment="1">
      <alignment horizontal="right" vertical="center" shrinkToFit="1"/>
    </xf>
    <xf numFmtId="176" fontId="21" fillId="2" borderId="12" xfId="2" applyNumberFormat="1" applyFont="1" applyFill="1" applyBorder="1" applyAlignment="1">
      <alignment horizontal="right" vertical="center" indent="1" shrinkToFit="1"/>
    </xf>
    <xf numFmtId="176" fontId="22" fillId="2" borderId="76" xfId="3" applyNumberFormat="1" applyFont="1" applyFill="1" applyBorder="1" applyAlignment="1">
      <alignment horizontal="right" vertical="center" indent="1" shrinkToFit="1"/>
    </xf>
    <xf numFmtId="0" fontId="35" fillId="0" borderId="77" xfId="2" applyFont="1" applyBorder="1" applyAlignment="1">
      <alignment horizontal="center" vertical="center" shrinkToFit="1"/>
    </xf>
    <xf numFmtId="0" fontId="12" fillId="0" borderId="79" xfId="3" applyFont="1" applyFill="1" applyBorder="1" applyAlignment="1">
      <alignment horizontal="center" vertical="center" wrapText="1"/>
    </xf>
    <xf numFmtId="189" fontId="19" fillId="2" borderId="78" xfId="3" applyNumberFormat="1" applyFont="1" applyFill="1" applyBorder="1" applyAlignment="1">
      <alignment horizontal="right" vertical="center" shrinkToFit="1"/>
    </xf>
    <xf numFmtId="0" fontId="34" fillId="0" borderId="38" xfId="0" applyFont="1" applyBorder="1" applyAlignment="1">
      <alignment vertical="center" shrinkToFit="1"/>
    </xf>
    <xf numFmtId="0" fontId="34" fillId="0" borderId="17" xfId="0" applyFont="1" applyBorder="1" applyAlignment="1">
      <alignment vertical="center" shrinkToFit="1"/>
    </xf>
    <xf numFmtId="0" fontId="30" fillId="0" borderId="80" xfId="0" applyFont="1" applyBorder="1" applyAlignment="1">
      <alignment horizontal="centerContinuous" vertical="center"/>
    </xf>
    <xf numFmtId="0" fontId="30" fillId="0" borderId="81" xfId="0" applyFont="1" applyBorder="1" applyAlignment="1">
      <alignment horizontal="centerContinuous" vertical="center"/>
    </xf>
    <xf numFmtId="176" fontId="23" fillId="2" borderId="36" xfId="3" applyNumberFormat="1" applyFont="1" applyFill="1" applyBorder="1" applyAlignment="1">
      <alignment horizontal="right" vertical="center" indent="1" shrinkToFit="1"/>
    </xf>
    <xf numFmtId="176" fontId="23" fillId="2" borderId="33" xfId="3" applyNumberFormat="1" applyFont="1" applyFill="1" applyBorder="1" applyAlignment="1">
      <alignment horizontal="right" vertical="center" indent="1" shrinkToFit="1"/>
    </xf>
    <xf numFmtId="176" fontId="23" fillId="2" borderId="78" xfId="3" applyNumberFormat="1" applyFont="1" applyFill="1" applyBorder="1" applyAlignment="1">
      <alignment horizontal="right" vertical="center" indent="1" shrinkToFit="1"/>
    </xf>
    <xf numFmtId="176" fontId="24" fillId="2" borderId="21" xfId="2" applyNumberFormat="1" applyFont="1" applyFill="1" applyBorder="1" applyAlignment="1">
      <alignment horizontal="right" vertical="center" indent="1" shrinkToFit="1"/>
    </xf>
    <xf numFmtId="176" fontId="23" fillId="2" borderId="32" xfId="3" applyNumberFormat="1" applyFont="1" applyFill="1" applyBorder="1" applyAlignment="1">
      <alignment horizontal="right" vertical="center" indent="1" shrinkToFit="1"/>
    </xf>
    <xf numFmtId="176" fontId="23" fillId="2" borderId="31" xfId="3" applyNumberFormat="1" applyFont="1" applyFill="1" applyBorder="1" applyAlignment="1">
      <alignment horizontal="right" vertical="center" indent="1" shrinkToFit="1"/>
    </xf>
    <xf numFmtId="176" fontId="24" fillId="2" borderId="82" xfId="2" applyNumberFormat="1" applyFont="1" applyFill="1" applyBorder="1" applyAlignment="1">
      <alignment horizontal="right" vertical="center" indent="1" shrinkToFit="1"/>
    </xf>
    <xf numFmtId="176" fontId="24" fillId="2" borderId="74" xfId="2" applyNumberFormat="1" applyFont="1" applyFill="1" applyBorder="1" applyAlignment="1">
      <alignment horizontal="right" vertical="center" indent="1" shrinkToFit="1"/>
    </xf>
    <xf numFmtId="176" fontId="31" fillId="0" borderId="32" xfId="2" applyNumberFormat="1" applyFont="1" applyBorder="1" applyAlignment="1">
      <alignment horizontal="right" vertical="center" indent="1" shrinkToFit="1"/>
    </xf>
    <xf numFmtId="176" fontId="31" fillId="0" borderId="30" xfId="2" applyNumberFormat="1" applyFont="1" applyBorder="1" applyAlignment="1">
      <alignment horizontal="right" vertical="center" indent="1" shrinkToFit="1"/>
    </xf>
    <xf numFmtId="176" fontId="23" fillId="2" borderId="5" xfId="3" applyNumberFormat="1" applyFont="1" applyFill="1" applyBorder="1" applyAlignment="1">
      <alignment horizontal="right" vertical="center" indent="1" shrinkToFit="1"/>
    </xf>
    <xf numFmtId="176" fontId="23" fillId="2" borderId="7" xfId="3" applyNumberFormat="1" applyFont="1" applyFill="1" applyBorder="1" applyAlignment="1">
      <alignment horizontal="right" vertical="center" indent="1" shrinkToFit="1"/>
    </xf>
    <xf numFmtId="176" fontId="23" fillId="2" borderId="83" xfId="3" applyNumberFormat="1" applyFont="1" applyFill="1" applyBorder="1" applyAlignment="1">
      <alignment horizontal="right" vertical="center" indent="1" shrinkToFit="1"/>
    </xf>
    <xf numFmtId="176" fontId="23" fillId="2" borderId="28" xfId="3" applyNumberFormat="1" applyFont="1" applyFill="1" applyBorder="1" applyAlignment="1">
      <alignment horizontal="right" vertical="center" indent="1" shrinkToFit="1"/>
    </xf>
    <xf numFmtId="176" fontId="23" fillId="2" borderId="84" xfId="3" applyNumberFormat="1" applyFont="1" applyFill="1" applyBorder="1" applyAlignment="1">
      <alignment horizontal="right" vertical="center" indent="1" shrinkToFit="1"/>
    </xf>
    <xf numFmtId="0" fontId="29" fillId="0" borderId="0" xfId="2" applyFont="1" applyFill="1">
      <alignment vertical="center"/>
    </xf>
    <xf numFmtId="177" fontId="29" fillId="0" borderId="33" xfId="2" applyNumberFormat="1" applyFont="1" applyFill="1" applyBorder="1" applyAlignment="1">
      <alignment horizontal="center" vertical="center" shrinkToFit="1"/>
    </xf>
    <xf numFmtId="0" fontId="11" fillId="0" borderId="0" xfId="2" applyFont="1" applyFill="1" applyBorder="1">
      <alignment vertical="center"/>
    </xf>
    <xf numFmtId="14" fontId="11" fillId="0" borderId="0" xfId="2" applyNumberFormat="1" applyFont="1" applyFill="1" applyBorder="1">
      <alignment vertical="center"/>
    </xf>
    <xf numFmtId="0" fontId="29" fillId="0" borderId="0" xfId="2" applyFont="1" applyFill="1" applyBorder="1">
      <alignment vertical="center"/>
    </xf>
    <xf numFmtId="0" fontId="11" fillId="0" borderId="10" xfId="2" applyNumberFormat="1" applyFont="1" applyFill="1" applyBorder="1" applyAlignment="1">
      <alignment horizontal="right" vertical="center"/>
    </xf>
    <xf numFmtId="0" fontId="11" fillId="0" borderId="85" xfId="2" applyFont="1" applyFill="1" applyBorder="1">
      <alignment vertical="center"/>
    </xf>
    <xf numFmtId="0" fontId="12" fillId="0" borderId="86" xfId="3" applyFont="1" applyFill="1" applyBorder="1" applyAlignment="1">
      <alignment horizontal="center" vertical="center"/>
    </xf>
    <xf numFmtId="0" fontId="12" fillId="0" borderId="87" xfId="3" applyFont="1" applyFill="1" applyBorder="1" applyAlignment="1">
      <alignment horizontal="center" vertical="center" wrapText="1"/>
    </xf>
    <xf numFmtId="0" fontId="20" fillId="0" borderId="0" xfId="2" applyFont="1" applyFill="1" applyBorder="1">
      <alignment vertical="center"/>
    </xf>
    <xf numFmtId="0" fontId="0" fillId="0" borderId="0" xfId="0" applyAlignment="1">
      <alignment vertical="center" wrapText="1"/>
    </xf>
    <xf numFmtId="0" fontId="29" fillId="4" borderId="37" xfId="0" applyFont="1" applyFill="1" applyBorder="1" applyAlignment="1" applyProtection="1">
      <alignment vertical="center" shrinkToFit="1"/>
      <protection locked="0"/>
    </xf>
    <xf numFmtId="0" fontId="29" fillId="5" borderId="33" xfId="0" applyFont="1" applyFill="1" applyBorder="1" applyAlignment="1" applyProtection="1">
      <alignment vertical="center" shrinkToFit="1"/>
      <protection locked="0"/>
    </xf>
    <xf numFmtId="0" fontId="0" fillId="5" borderId="33" xfId="0" applyFill="1" applyBorder="1" applyAlignment="1" applyProtection="1">
      <alignment vertical="center" shrinkToFit="1"/>
      <protection locked="0"/>
    </xf>
    <xf numFmtId="0" fontId="29" fillId="4" borderId="18" xfId="0" applyFont="1" applyFill="1" applyBorder="1" applyAlignment="1" applyProtection="1">
      <alignment vertical="center" shrinkToFit="1"/>
      <protection locked="0"/>
    </xf>
    <xf numFmtId="0" fontId="29" fillId="5" borderId="19" xfId="0" applyFont="1" applyFill="1" applyBorder="1" applyAlignment="1" applyProtection="1">
      <alignment vertical="center" shrinkToFit="1"/>
      <protection locked="0"/>
    </xf>
    <xf numFmtId="0" fontId="0" fillId="5" borderId="19" xfId="0" applyFill="1" applyBorder="1" applyAlignment="1" applyProtection="1">
      <alignment vertical="center" shrinkToFit="1"/>
      <protection locked="0"/>
    </xf>
    <xf numFmtId="0" fontId="29" fillId="4" borderId="33" xfId="0" applyFont="1" applyFill="1" applyBorder="1" applyAlignment="1" applyProtection="1">
      <alignment horizontal="center" vertical="center" shrinkToFit="1"/>
      <protection locked="0"/>
    </xf>
    <xf numFmtId="0" fontId="29" fillId="4" borderId="19" xfId="0" applyFont="1" applyFill="1" applyBorder="1" applyAlignment="1" applyProtection="1">
      <alignment horizontal="center" vertical="center" shrinkToFit="1"/>
      <protection locked="0"/>
    </xf>
    <xf numFmtId="0" fontId="29" fillId="5" borderId="88" xfId="0" applyFont="1" applyFill="1" applyBorder="1" applyProtection="1">
      <alignment vertical="center"/>
      <protection locked="0"/>
    </xf>
    <xf numFmtId="0" fontId="29" fillId="5" borderId="89" xfId="0" applyFont="1" applyFill="1" applyBorder="1" applyProtection="1">
      <alignment vertical="center"/>
      <protection locked="0"/>
    </xf>
    <xf numFmtId="0" fontId="29" fillId="5" borderId="87" xfId="0" applyFont="1" applyFill="1" applyBorder="1" applyProtection="1">
      <alignment vertical="center"/>
      <protection locked="0"/>
    </xf>
    <xf numFmtId="0" fontId="29" fillId="5" borderId="8" xfId="0" applyFont="1" applyFill="1" applyBorder="1" applyProtection="1">
      <alignment vertical="center"/>
      <protection locked="0"/>
    </xf>
    <xf numFmtId="0" fontId="29" fillId="5" borderId="0" xfId="0" applyFont="1" applyFill="1" applyBorder="1" applyProtection="1">
      <alignment vertical="center"/>
      <protection locked="0"/>
    </xf>
    <xf numFmtId="0" fontId="29" fillId="5" borderId="29" xfId="0" applyFont="1" applyFill="1" applyBorder="1" applyProtection="1">
      <alignment vertical="center"/>
      <protection locked="0"/>
    </xf>
    <xf numFmtId="0" fontId="29" fillId="5" borderId="9" xfId="0" applyFont="1" applyFill="1" applyBorder="1" applyProtection="1">
      <alignment vertical="center"/>
      <protection locked="0"/>
    </xf>
    <xf numFmtId="0" fontId="29" fillId="5" borderId="10" xfId="0" applyFont="1" applyFill="1" applyBorder="1" applyProtection="1">
      <alignment vertical="center"/>
      <protection locked="0"/>
    </xf>
    <xf numFmtId="0" fontId="29" fillId="5" borderId="76" xfId="0" applyFont="1" applyFill="1" applyBorder="1" applyProtection="1">
      <alignment vertical="center"/>
      <protection locked="0"/>
    </xf>
    <xf numFmtId="0" fontId="29" fillId="5" borderId="90" xfId="0" applyFont="1" applyFill="1" applyBorder="1" applyAlignment="1" applyProtection="1">
      <alignment vertical="center" wrapText="1"/>
      <protection locked="0"/>
    </xf>
    <xf numFmtId="0" fontId="29" fillId="4" borderId="33" xfId="0" applyFont="1" applyFill="1" applyBorder="1" applyAlignment="1" applyProtection="1">
      <alignment vertical="center" wrapText="1"/>
      <protection locked="0"/>
    </xf>
    <xf numFmtId="183" fontId="29" fillId="5" borderId="33" xfId="0" applyNumberFormat="1" applyFont="1" applyFill="1" applyBorder="1" applyAlignment="1" applyProtection="1">
      <alignment vertical="center" shrinkToFit="1"/>
      <protection locked="0"/>
    </xf>
    <xf numFmtId="183" fontId="29" fillId="4" borderId="33" xfId="0" applyNumberFormat="1" applyFont="1" applyFill="1" applyBorder="1" applyAlignment="1" applyProtection="1">
      <alignment vertical="center" wrapText="1"/>
      <protection locked="0"/>
    </xf>
    <xf numFmtId="49" fontId="29" fillId="5" borderId="91" xfId="0" applyNumberFormat="1" applyFont="1" applyFill="1" applyBorder="1" applyAlignment="1" applyProtection="1">
      <alignment vertical="center" wrapText="1"/>
      <protection locked="0"/>
    </xf>
    <xf numFmtId="0" fontId="29" fillId="4" borderId="41" xfId="0" applyFont="1" applyFill="1" applyBorder="1" applyAlignment="1" applyProtection="1">
      <alignment vertical="center" wrapText="1"/>
      <protection locked="0"/>
    </xf>
    <xf numFmtId="0" fontId="29" fillId="5" borderId="41" xfId="0" applyFont="1" applyFill="1" applyBorder="1" applyAlignment="1" applyProtection="1">
      <alignment vertical="center" wrapText="1"/>
      <protection locked="0"/>
    </xf>
    <xf numFmtId="0" fontId="29" fillId="4" borderId="41" xfId="0" applyFont="1" applyFill="1" applyBorder="1" applyAlignment="1" applyProtection="1">
      <alignment vertical="center" shrinkToFit="1"/>
      <protection locked="0"/>
    </xf>
    <xf numFmtId="49" fontId="29" fillId="5" borderId="92" xfId="0" applyNumberFormat="1" applyFont="1" applyFill="1" applyBorder="1" applyAlignment="1" applyProtection="1">
      <alignment vertical="center" wrapText="1"/>
      <protection locked="0"/>
    </xf>
    <xf numFmtId="0" fontId="29" fillId="4" borderId="43" xfId="0" applyFont="1" applyFill="1" applyBorder="1" applyAlignment="1" applyProtection="1">
      <alignment vertical="center" wrapText="1"/>
      <protection locked="0"/>
    </xf>
    <xf numFmtId="0" fontId="29" fillId="5" borderId="43" xfId="0" applyFont="1" applyFill="1" applyBorder="1" applyAlignment="1" applyProtection="1">
      <alignment vertical="center" wrapText="1"/>
      <protection locked="0"/>
    </xf>
    <xf numFmtId="0" fontId="29" fillId="4" borderId="43" xfId="0" applyFont="1" applyFill="1" applyBorder="1" applyAlignment="1" applyProtection="1">
      <alignment vertical="center" shrinkToFit="1"/>
      <protection locked="0"/>
    </xf>
    <xf numFmtId="49" fontId="29" fillId="5" borderId="93" xfId="0" applyNumberFormat="1" applyFont="1" applyFill="1" applyBorder="1" applyAlignment="1" applyProtection="1">
      <alignment vertical="center" wrapText="1"/>
      <protection locked="0"/>
    </xf>
    <xf numFmtId="0" fontId="29" fillId="4" borderId="60" xfId="0" applyFont="1" applyFill="1" applyBorder="1" applyAlignment="1" applyProtection="1">
      <alignment vertical="center" wrapText="1"/>
      <protection locked="0"/>
    </xf>
    <xf numFmtId="0" fontId="29" fillId="5" borderId="60" xfId="0" applyFont="1" applyFill="1" applyBorder="1" applyAlignment="1" applyProtection="1">
      <alignment vertical="center" wrapText="1"/>
      <protection locked="0"/>
    </xf>
    <xf numFmtId="0" fontId="29" fillId="4" borderId="60" xfId="0" applyFont="1" applyFill="1" applyBorder="1" applyAlignment="1" applyProtection="1">
      <alignment vertical="center" shrinkToFit="1"/>
      <protection locked="0"/>
    </xf>
    <xf numFmtId="0" fontId="33" fillId="0" borderId="0" xfId="0" applyFont="1" applyFill="1">
      <alignment vertical="center"/>
    </xf>
    <xf numFmtId="0" fontId="29" fillId="5" borderId="18" xfId="0" applyFont="1" applyFill="1" applyBorder="1" applyAlignment="1" applyProtection="1">
      <alignment vertical="center" shrinkToFit="1"/>
      <protection locked="0"/>
    </xf>
    <xf numFmtId="0" fontId="29" fillId="5" borderId="37" xfId="0" applyFont="1" applyFill="1" applyBorder="1" applyAlignment="1" applyProtection="1">
      <alignment vertical="center" shrinkToFit="1"/>
      <protection locked="0"/>
    </xf>
    <xf numFmtId="0" fontId="29" fillId="0" borderId="8" xfId="0" applyFont="1" applyBorder="1" applyAlignment="1">
      <alignment horizontal="right" vertical="center"/>
    </xf>
    <xf numFmtId="0" fontId="29" fillId="0" borderId="0" xfId="0" applyFont="1" applyFill="1" applyBorder="1" applyAlignment="1" applyProtection="1">
      <alignment horizontal="center" vertical="center" shrinkToFit="1"/>
      <protection locked="0"/>
    </xf>
    <xf numFmtId="0" fontId="29" fillId="0" borderId="0" xfId="0" applyFont="1" applyFill="1" applyBorder="1" applyAlignment="1" applyProtection="1">
      <alignment vertical="center" shrinkToFit="1"/>
      <protection locked="0"/>
    </xf>
    <xf numFmtId="0" fontId="34" fillId="0" borderId="0" xfId="0" applyFont="1" applyFill="1" applyBorder="1" applyAlignment="1">
      <alignment vertical="center" shrinkToFit="1"/>
    </xf>
    <xf numFmtId="185" fontId="29" fillId="5" borderId="41" xfId="0" applyNumberFormat="1" applyFont="1" applyFill="1" applyBorder="1" applyAlignment="1" applyProtection="1">
      <alignment vertical="center" shrinkToFit="1"/>
      <protection locked="0"/>
    </xf>
    <xf numFmtId="185" fontId="29" fillId="0" borderId="94" xfId="0" applyNumberFormat="1" applyFont="1" applyBorder="1" applyAlignment="1">
      <alignment vertical="center" shrinkToFit="1"/>
    </xf>
    <xf numFmtId="185" fontId="29" fillId="5" borderId="43" xfId="0" applyNumberFormat="1" applyFont="1" applyFill="1" applyBorder="1" applyAlignment="1" applyProtection="1">
      <alignment vertical="center" shrinkToFit="1"/>
      <protection locked="0"/>
    </xf>
    <xf numFmtId="185" fontId="29" fillId="0" borderId="95" xfId="0" applyNumberFormat="1" applyFont="1" applyBorder="1" applyAlignment="1">
      <alignment vertical="center" shrinkToFit="1"/>
    </xf>
    <xf numFmtId="185" fontId="29" fillId="5" borderId="60" xfId="0" applyNumberFormat="1" applyFont="1" applyFill="1" applyBorder="1" applyAlignment="1" applyProtection="1">
      <alignment vertical="center" shrinkToFit="1"/>
      <protection locked="0"/>
    </xf>
    <xf numFmtId="185" fontId="29" fillId="0" borderId="96" xfId="0" applyNumberFormat="1" applyFont="1" applyBorder="1" applyAlignment="1">
      <alignment vertical="center" shrinkToFit="1"/>
    </xf>
    <xf numFmtId="0" fontId="29" fillId="0" borderId="0" xfId="0" applyFont="1" applyFill="1" applyAlignment="1">
      <alignment vertical="center"/>
    </xf>
    <xf numFmtId="0" fontId="34" fillId="0" borderId="23" xfId="0" applyFont="1" applyFill="1" applyBorder="1" applyAlignment="1">
      <alignment vertical="center"/>
    </xf>
    <xf numFmtId="0" fontId="34" fillId="0" borderId="0" xfId="0" applyFont="1" applyFill="1" applyBorder="1" applyAlignment="1">
      <alignment vertical="center"/>
    </xf>
    <xf numFmtId="0" fontId="34" fillId="0" borderId="1" xfId="0" applyFont="1" applyFill="1" applyBorder="1" applyAlignment="1">
      <alignment vertical="center"/>
    </xf>
    <xf numFmtId="0" fontId="34" fillId="0" borderId="0" xfId="0" applyFont="1" applyFill="1" applyAlignment="1">
      <alignment vertical="center"/>
    </xf>
    <xf numFmtId="49" fontId="29" fillId="0" borderId="97" xfId="0" applyNumberFormat="1" applyFont="1" applyFill="1" applyBorder="1" applyAlignment="1" applyProtection="1">
      <alignment vertical="center"/>
      <protection locked="0"/>
    </xf>
    <xf numFmtId="0" fontId="29" fillId="0" borderId="98" xfId="0" applyFont="1" applyFill="1" applyBorder="1" applyAlignment="1" applyProtection="1">
      <alignment vertical="center"/>
      <protection locked="0"/>
    </xf>
    <xf numFmtId="0" fontId="29" fillId="0" borderId="98" xfId="0" applyFont="1" applyFill="1" applyBorder="1" applyAlignment="1" applyProtection="1">
      <alignment vertical="center" shrinkToFit="1"/>
      <protection locked="0"/>
    </xf>
    <xf numFmtId="185" fontId="29" fillId="0" borderId="98" xfId="0" applyNumberFormat="1" applyFont="1" applyFill="1" applyBorder="1" applyAlignment="1" applyProtection="1">
      <alignment vertical="center" shrinkToFit="1"/>
      <protection locked="0"/>
    </xf>
    <xf numFmtId="185" fontId="29" fillId="0" borderId="56" xfId="0" applyNumberFormat="1" applyFont="1" applyFill="1" applyBorder="1" applyAlignment="1">
      <alignment vertical="center" shrinkToFit="1"/>
    </xf>
    <xf numFmtId="0" fontId="29" fillId="0" borderId="63" xfId="0" applyFont="1" applyFill="1" applyBorder="1" applyAlignment="1">
      <alignment vertical="center" wrapText="1"/>
    </xf>
    <xf numFmtId="0" fontId="29" fillId="0" borderId="1" xfId="0" applyFont="1" applyFill="1" applyBorder="1" applyAlignment="1">
      <alignment vertical="center" wrapText="1"/>
    </xf>
    <xf numFmtId="0" fontId="29" fillId="0" borderId="99" xfId="0" applyFont="1" applyFill="1" applyBorder="1" applyAlignment="1">
      <alignment vertical="center" wrapText="1"/>
    </xf>
    <xf numFmtId="0" fontId="29" fillId="0" borderId="100" xfId="0" applyFont="1" applyFill="1" applyBorder="1" applyAlignment="1">
      <alignment vertical="center" wrapText="1"/>
    </xf>
    <xf numFmtId="0" fontId="29" fillId="0" borderId="12" xfId="0" applyFont="1" applyFill="1" applyBorder="1" applyAlignment="1">
      <alignment vertical="center" wrapText="1"/>
    </xf>
    <xf numFmtId="0" fontId="29" fillId="0" borderId="101"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36" fillId="0" borderId="0" xfId="0" applyFont="1">
      <alignment vertical="center"/>
    </xf>
    <xf numFmtId="0" fontId="29" fillId="0" borderId="100" xfId="0" applyFont="1" applyFill="1" applyBorder="1" applyAlignment="1">
      <alignment vertical="center" shrinkToFit="1"/>
    </xf>
    <xf numFmtId="0" fontId="37" fillId="0" borderId="0" xfId="0" applyFont="1">
      <alignment vertical="center"/>
    </xf>
    <xf numFmtId="0" fontId="33" fillId="6" borderId="0" xfId="0" applyFont="1" applyFill="1">
      <alignment vertical="center"/>
    </xf>
    <xf numFmtId="0" fontId="33" fillId="5" borderId="0" xfId="0" applyFont="1" applyFill="1">
      <alignment vertical="center"/>
    </xf>
    <xf numFmtId="0" fontId="37" fillId="3" borderId="0" xfId="0" applyFont="1" applyFill="1">
      <alignment vertical="center"/>
    </xf>
    <xf numFmtId="0" fontId="37" fillId="5" borderId="0" xfId="0" applyFont="1" applyFill="1">
      <alignment vertical="center"/>
    </xf>
    <xf numFmtId="0" fontId="37" fillId="6" borderId="0" xfId="0" applyFont="1" applyFill="1">
      <alignment vertical="center"/>
    </xf>
    <xf numFmtId="0" fontId="27" fillId="0" borderId="0" xfId="0" applyFont="1">
      <alignment vertical="center"/>
    </xf>
    <xf numFmtId="0" fontId="29" fillId="0" borderId="36" xfId="0" applyFont="1" applyBorder="1" applyAlignment="1">
      <alignment horizontal="center" vertical="center"/>
    </xf>
    <xf numFmtId="0" fontId="29" fillId="4" borderId="41" xfId="0" applyFont="1" applyFill="1" applyBorder="1" applyAlignment="1" applyProtection="1">
      <alignment vertical="center" wrapText="1" shrinkToFit="1"/>
      <protection locked="0"/>
    </xf>
    <xf numFmtId="0" fontId="29" fillId="4" borderId="43" xfId="0" applyFont="1" applyFill="1" applyBorder="1" applyAlignment="1" applyProtection="1">
      <alignment vertical="center" wrapText="1" shrinkToFit="1"/>
      <protection locked="0"/>
    </xf>
    <xf numFmtId="176" fontId="35" fillId="0" borderId="18" xfId="0" applyNumberFormat="1" applyFont="1" applyFill="1" applyBorder="1" applyAlignment="1">
      <alignment horizontal="right" vertical="center" indent="4"/>
    </xf>
    <xf numFmtId="176" fontId="35" fillId="0" borderId="6" xfId="0" applyNumberFormat="1" applyFont="1" applyFill="1" applyBorder="1" applyAlignment="1">
      <alignment horizontal="right" vertical="center" indent="4"/>
    </xf>
    <xf numFmtId="0" fontId="29" fillId="5" borderId="18" xfId="0" applyFont="1" applyFill="1" applyBorder="1" applyAlignment="1" applyProtection="1">
      <alignment horizontal="left" vertical="center" wrapText="1" indent="1"/>
      <protection locked="0"/>
    </xf>
    <xf numFmtId="0" fontId="0" fillId="5" borderId="6" xfId="0" applyFill="1" applyBorder="1" applyAlignment="1" applyProtection="1">
      <alignment horizontal="left" vertical="center" wrapText="1" indent="1"/>
      <protection locked="0"/>
    </xf>
    <xf numFmtId="0" fontId="0" fillId="5" borderId="7" xfId="0" applyFill="1" applyBorder="1" applyAlignment="1" applyProtection="1">
      <alignment horizontal="left" vertical="center" wrapText="1" indent="1"/>
      <protection locked="0"/>
    </xf>
    <xf numFmtId="0" fontId="29" fillId="5" borderId="37" xfId="0" applyFont="1" applyFill="1" applyBorder="1" applyAlignment="1" applyProtection="1">
      <alignment vertical="center" shrinkToFit="1"/>
      <protection locked="0"/>
    </xf>
    <xf numFmtId="0" fontId="0" fillId="5" borderId="5" xfId="0" applyFill="1" applyBorder="1" applyAlignment="1" applyProtection="1">
      <alignment vertical="center" shrinkToFit="1"/>
      <protection locked="0"/>
    </xf>
    <xf numFmtId="0" fontId="40" fillId="0" borderId="0" xfId="0" applyFont="1" applyAlignment="1">
      <alignment horizontal="center" vertical="center" wrapText="1"/>
    </xf>
    <xf numFmtId="0" fontId="29" fillId="5" borderId="18" xfId="0" applyFont="1" applyFill="1" applyBorder="1" applyAlignment="1" applyProtection="1">
      <alignment vertical="center" shrinkToFit="1"/>
      <protection locked="0"/>
    </xf>
    <xf numFmtId="0" fontId="0" fillId="5" borderId="6" xfId="0" applyFill="1" applyBorder="1" applyAlignment="1" applyProtection="1">
      <alignment vertical="center" shrinkToFit="1"/>
      <protection locked="0"/>
    </xf>
    <xf numFmtId="0" fontId="29" fillId="0" borderId="6" xfId="0" applyFont="1" applyFill="1" applyBorder="1" applyAlignment="1">
      <alignment vertical="center" shrinkToFit="1"/>
    </xf>
    <xf numFmtId="0" fontId="0" fillId="0" borderId="7" xfId="0" applyFill="1" applyBorder="1" applyAlignment="1">
      <alignment vertical="center" shrinkToFit="1"/>
    </xf>
    <xf numFmtId="184" fontId="35" fillId="0" borderId="37" xfId="0" applyNumberFormat="1" applyFont="1" applyFill="1" applyBorder="1" applyAlignment="1">
      <alignment horizontal="right" vertical="center" indent="4"/>
    </xf>
    <xf numFmtId="184" fontId="35" fillId="0" borderId="4" xfId="0" applyNumberFormat="1" applyFont="1" applyFill="1" applyBorder="1" applyAlignment="1">
      <alignment horizontal="right" vertical="center" indent="4"/>
    </xf>
    <xf numFmtId="176" fontId="35" fillId="0" borderId="37" xfId="0" applyNumberFormat="1" applyFont="1" applyFill="1" applyBorder="1" applyAlignment="1">
      <alignment horizontal="right" vertical="center" indent="4"/>
    </xf>
    <xf numFmtId="176" fontId="35" fillId="0" borderId="4" xfId="0" applyNumberFormat="1" applyFont="1" applyFill="1" applyBorder="1" applyAlignment="1">
      <alignment horizontal="right" vertical="center" indent="4"/>
    </xf>
    <xf numFmtId="0" fontId="29" fillId="5" borderId="37" xfId="0" applyFont="1" applyFill="1" applyBorder="1" applyAlignment="1" applyProtection="1">
      <alignment horizontal="left" vertical="center" wrapText="1" indent="1"/>
      <protection locked="0"/>
    </xf>
    <xf numFmtId="0" fontId="0" fillId="5" borderId="4" xfId="0" applyFill="1" applyBorder="1" applyAlignment="1" applyProtection="1">
      <alignment horizontal="left" vertical="center" wrapText="1" indent="1"/>
      <protection locked="0"/>
    </xf>
    <xf numFmtId="0" fontId="0" fillId="5" borderId="5" xfId="0" applyFill="1" applyBorder="1" applyAlignment="1" applyProtection="1">
      <alignment horizontal="left" vertical="center" wrapText="1" indent="1"/>
      <protection locked="0"/>
    </xf>
    <xf numFmtId="0" fontId="0" fillId="5" borderId="7" xfId="0" applyFill="1" applyBorder="1" applyAlignment="1" applyProtection="1">
      <alignment vertical="center" shrinkToFit="1"/>
      <protection locked="0"/>
    </xf>
    <xf numFmtId="0" fontId="0" fillId="5" borderId="38" xfId="0" applyFill="1" applyBorder="1" applyAlignment="1" applyProtection="1">
      <alignment vertical="center" shrinkToFit="1"/>
      <protection locked="0"/>
    </xf>
    <xf numFmtId="0" fontId="29" fillId="5" borderId="39" xfId="0" applyFont="1" applyFill="1" applyBorder="1" applyAlignment="1" applyProtection="1">
      <alignment horizontal="left" vertical="center" wrapText="1" indent="1"/>
      <protection locked="0"/>
    </xf>
    <xf numFmtId="0" fontId="0" fillId="5" borderId="50" xfId="0" applyFill="1" applyBorder="1" applyAlignment="1" applyProtection="1">
      <alignment horizontal="left" vertical="center" wrapText="1" indent="1"/>
      <protection locked="0"/>
    </xf>
    <xf numFmtId="0" fontId="0" fillId="5" borderId="51" xfId="0" applyFill="1" applyBorder="1" applyAlignment="1" applyProtection="1">
      <alignment horizontal="left" vertical="center" wrapText="1" indent="1"/>
      <protection locked="0"/>
    </xf>
    <xf numFmtId="0" fontId="29" fillId="5" borderId="48" xfId="0" applyFont="1"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5" borderId="17" xfId="0" applyFill="1" applyBorder="1" applyAlignment="1" applyProtection="1">
      <alignment vertical="center" shrinkToFit="1"/>
      <protection locked="0"/>
    </xf>
    <xf numFmtId="0" fontId="29"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29" fillId="5" borderId="47" xfId="0" applyFont="1" applyFill="1" applyBorder="1" applyAlignment="1" applyProtection="1">
      <alignment vertical="center" shrinkToFit="1"/>
      <protection locked="0"/>
    </xf>
    <xf numFmtId="0" fontId="0" fillId="0" borderId="38" xfId="0" applyBorder="1" applyAlignment="1" applyProtection="1">
      <alignment vertical="center" shrinkToFit="1"/>
      <protection locked="0"/>
    </xf>
    <xf numFmtId="0" fontId="29" fillId="0" borderId="37" xfId="0" applyFont="1" applyBorder="1" applyAlignment="1">
      <alignment horizontal="distributed" vertical="center" indent="1"/>
    </xf>
    <xf numFmtId="0" fontId="0" fillId="0" borderId="4" xfId="0" applyBorder="1" applyAlignment="1">
      <alignment horizontal="distributed" vertical="center" indent="1"/>
    </xf>
    <xf numFmtId="0" fontId="0" fillId="0" borderId="38" xfId="0" applyBorder="1" applyAlignment="1">
      <alignment horizontal="distributed" vertical="center" indent="1"/>
    </xf>
    <xf numFmtId="0" fontId="29" fillId="0" borderId="102" xfId="0" applyFont="1" applyBorder="1" applyAlignment="1">
      <alignment horizontal="distributed" vertical="center" indent="1"/>
    </xf>
    <xf numFmtId="0" fontId="0" fillId="0" borderId="62" xfId="0" applyBorder="1" applyAlignment="1">
      <alignment horizontal="distributed" vertical="center" indent="1"/>
    </xf>
    <xf numFmtId="0" fontId="0" fillId="0" borderId="63" xfId="0" applyBorder="1" applyAlignment="1">
      <alignment horizontal="distributed" vertical="center" indent="1"/>
    </xf>
    <xf numFmtId="0" fontId="29" fillId="0" borderId="88" xfId="0" applyFont="1" applyBorder="1" applyAlignment="1">
      <alignment horizontal="center" vertical="center"/>
    </xf>
    <xf numFmtId="0" fontId="0" fillId="0" borderId="89" xfId="0" applyBorder="1" applyAlignment="1">
      <alignment horizontal="center" vertical="center"/>
    </xf>
    <xf numFmtId="0" fontId="0" fillId="0" borderId="103"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9" fillId="0" borderId="79" xfId="0" applyFont="1" applyBorder="1" applyAlignment="1">
      <alignment horizontal="center" vertical="center"/>
    </xf>
    <xf numFmtId="0" fontId="29" fillId="0" borderId="36" xfId="0" applyFont="1" applyBorder="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29" fillId="0" borderId="88" xfId="0" applyFont="1" applyBorder="1" applyAlignment="1">
      <alignment horizontal="distributed" vertical="center" indent="1"/>
    </xf>
    <xf numFmtId="0" fontId="0" fillId="0" borderId="89" xfId="0" applyBorder="1" applyAlignment="1">
      <alignment horizontal="distributed" vertical="center" indent="1"/>
    </xf>
    <xf numFmtId="0" fontId="0" fillId="0" borderId="103" xfId="0" applyBorder="1" applyAlignment="1">
      <alignment horizontal="distributed" vertical="center" indent="1"/>
    </xf>
    <xf numFmtId="0" fontId="30" fillId="0" borderId="18" xfId="0" applyFont="1" applyBorder="1" applyAlignment="1">
      <alignment horizontal="distributed" vertical="center" wrapText="1" indent="1"/>
    </xf>
    <xf numFmtId="0" fontId="39" fillId="0" borderId="6" xfId="0" applyFont="1" applyBorder="1" applyAlignment="1">
      <alignment horizontal="distributed" vertical="center" indent="1"/>
    </xf>
    <xf numFmtId="0" fontId="39" fillId="0" borderId="17" xfId="0" applyFont="1" applyBorder="1" applyAlignment="1">
      <alignment horizontal="distributed" vertical="center" indent="1"/>
    </xf>
    <xf numFmtId="0" fontId="29" fillId="5" borderId="37"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38" xfId="0" applyFont="1" applyFill="1" applyBorder="1" applyAlignment="1">
      <alignment horizontal="center" vertical="center" wrapText="1"/>
    </xf>
    <xf numFmtId="0" fontId="0" fillId="0" borderId="4" xfId="0" applyBorder="1" applyAlignment="1" applyProtection="1">
      <alignment vertical="center" shrinkToFit="1"/>
      <protection locked="0"/>
    </xf>
    <xf numFmtId="0" fontId="38" fillId="4" borderId="37" xfId="0" applyFont="1" applyFill="1" applyBorder="1" applyAlignment="1" applyProtection="1">
      <alignment horizontal="center" vertical="center"/>
      <protection locked="0"/>
    </xf>
    <xf numFmtId="0" fontId="38" fillId="4" borderId="38" xfId="0" applyFont="1" applyFill="1" applyBorder="1" applyAlignment="1" applyProtection="1">
      <alignment horizontal="center" vertical="center"/>
      <protection locked="0"/>
    </xf>
    <xf numFmtId="0" fontId="29" fillId="0" borderId="47" xfId="0" applyFont="1" applyBorder="1" applyAlignment="1">
      <alignment horizontal="distributed" vertical="center" indent="1"/>
    </xf>
    <xf numFmtId="0" fontId="29" fillId="0" borderId="4" xfId="0" applyFont="1" applyBorder="1" applyAlignment="1">
      <alignment horizontal="distributed" vertical="center" indent="1"/>
    </xf>
    <xf numFmtId="0" fontId="29" fillId="0" borderId="38" xfId="0" applyFont="1" applyBorder="1" applyAlignment="1">
      <alignment horizontal="distributed" vertical="center" indent="1"/>
    </xf>
    <xf numFmtId="0" fontId="29" fillId="5" borderId="39" xfId="0" applyNumberFormat="1" applyFont="1" applyFill="1" applyBorder="1" applyAlignment="1" applyProtection="1">
      <alignment horizontal="left" vertical="center" wrapText="1" indent="1"/>
      <protection locked="0"/>
    </xf>
    <xf numFmtId="0" fontId="29" fillId="5" borderId="50" xfId="0" applyNumberFormat="1" applyFont="1" applyFill="1" applyBorder="1" applyAlignment="1" applyProtection="1">
      <alignment horizontal="left" vertical="center" wrapText="1" indent="1"/>
      <protection locked="0"/>
    </xf>
    <xf numFmtId="0" fontId="29" fillId="5" borderId="51" xfId="0" applyNumberFormat="1" applyFont="1" applyFill="1" applyBorder="1" applyAlignment="1" applyProtection="1">
      <alignment horizontal="left" vertical="center" wrapText="1" indent="1"/>
      <protection locked="0"/>
    </xf>
    <xf numFmtId="0" fontId="29" fillId="5" borderId="37" xfId="0" applyNumberFormat="1" applyFont="1" applyFill="1" applyBorder="1" applyAlignment="1" applyProtection="1">
      <alignment horizontal="left" vertical="center" wrapText="1" indent="1"/>
      <protection locked="0"/>
    </xf>
    <xf numFmtId="0" fontId="29" fillId="5" borderId="4" xfId="0" applyNumberFormat="1" applyFont="1" applyFill="1" applyBorder="1" applyAlignment="1" applyProtection="1">
      <alignment horizontal="left" vertical="center" wrapText="1" indent="1"/>
      <protection locked="0"/>
    </xf>
    <xf numFmtId="0" fontId="29" fillId="5" borderId="5" xfId="0" applyNumberFormat="1" applyFont="1" applyFill="1" applyBorder="1" applyAlignment="1" applyProtection="1">
      <alignment horizontal="left" vertical="center" wrapText="1" indent="1"/>
      <protection locked="0"/>
    </xf>
    <xf numFmtId="177" fontId="35" fillId="5" borderId="37" xfId="0" applyNumberFormat="1" applyFont="1" applyFill="1" applyBorder="1" applyAlignment="1" applyProtection="1">
      <alignment horizontal="left" vertical="center" wrapText="1" indent="1"/>
      <protection locked="0"/>
    </xf>
    <xf numFmtId="177" fontId="35" fillId="5" borderId="4" xfId="0" applyNumberFormat="1" applyFont="1" applyFill="1" applyBorder="1" applyAlignment="1" applyProtection="1">
      <alignment horizontal="left" vertical="center" wrapText="1" indent="1"/>
      <protection locked="0"/>
    </xf>
    <xf numFmtId="177" fontId="35" fillId="5" borderId="5" xfId="0" applyNumberFormat="1" applyFont="1" applyFill="1" applyBorder="1" applyAlignment="1" applyProtection="1">
      <alignment horizontal="left" vertical="center" wrapText="1" indent="1"/>
      <protection locked="0"/>
    </xf>
    <xf numFmtId="0" fontId="29" fillId="0" borderId="39" xfId="0" applyFont="1" applyBorder="1" applyAlignment="1">
      <alignment horizontal="distributed" vertical="center" indent="1"/>
    </xf>
    <xf numFmtId="0" fontId="0" fillId="0" borderId="50" xfId="0" applyBorder="1" applyAlignment="1">
      <alignment horizontal="distributed" vertical="center" indent="1"/>
    </xf>
    <xf numFmtId="0" fontId="0" fillId="0" borderId="20" xfId="0" applyBorder="1" applyAlignment="1">
      <alignment horizontal="distributed" vertical="center" indent="1"/>
    </xf>
    <xf numFmtId="178" fontId="29" fillId="5" borderId="37" xfId="0" applyNumberFormat="1" applyFont="1" applyFill="1" applyBorder="1" applyAlignment="1" applyProtection="1">
      <alignment horizontal="center" vertical="center"/>
      <protection locked="0"/>
    </xf>
    <xf numFmtId="178" fontId="29" fillId="5" borderId="4" xfId="0" applyNumberFormat="1" applyFont="1" applyFill="1" applyBorder="1" applyAlignment="1" applyProtection="1">
      <alignment horizontal="center" vertical="center"/>
      <protection locked="0"/>
    </xf>
    <xf numFmtId="178" fontId="29" fillId="5" borderId="38" xfId="0" applyNumberFormat="1" applyFont="1" applyFill="1" applyBorder="1" applyAlignment="1" applyProtection="1">
      <alignment horizontal="center" vertical="center"/>
      <protection locked="0"/>
    </xf>
    <xf numFmtId="0" fontId="29" fillId="0" borderId="48" xfId="0" applyFont="1" applyBorder="1" applyAlignment="1">
      <alignment horizontal="distributed" vertical="center" indent="1"/>
    </xf>
    <xf numFmtId="0" fontId="29" fillId="0" borderId="6" xfId="0" applyFont="1" applyBorder="1" applyAlignment="1">
      <alignment horizontal="distributed" vertical="center" indent="1"/>
    </xf>
    <xf numFmtId="0" fontId="29" fillId="0" borderId="17" xfId="0" applyFont="1" applyBorder="1" applyAlignment="1">
      <alignment horizontal="distributed" vertical="center" indent="1"/>
    </xf>
    <xf numFmtId="0" fontId="29" fillId="0" borderId="49" xfId="0" applyFont="1" applyBorder="1" applyAlignment="1">
      <alignment horizontal="distributed" vertical="center" indent="1"/>
    </xf>
    <xf numFmtId="0" fontId="29" fillId="0" borderId="50" xfId="0" applyFont="1" applyBorder="1" applyAlignment="1">
      <alignment horizontal="distributed" vertical="center" indent="1"/>
    </xf>
    <xf numFmtId="0" fontId="29" fillId="0" borderId="20" xfId="0" applyFont="1" applyBorder="1" applyAlignment="1">
      <alignment horizontal="distributed" vertical="center" indent="1"/>
    </xf>
    <xf numFmtId="0" fontId="29" fillId="5" borderId="88" xfId="0" applyFont="1" applyFill="1" applyBorder="1" applyAlignment="1" applyProtection="1">
      <alignment vertical="center" wrapText="1"/>
      <protection locked="0"/>
    </xf>
    <xf numFmtId="0" fontId="0" fillId="5" borderId="89" xfId="0" applyFill="1" applyBorder="1" applyAlignment="1" applyProtection="1">
      <alignment vertical="center" wrapText="1"/>
      <protection locked="0"/>
    </xf>
    <xf numFmtId="0" fontId="0" fillId="5" borderId="87"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0" fontId="0" fillId="5" borderId="0" xfId="0" applyFill="1" applyAlignment="1" applyProtection="1">
      <alignment vertical="center" wrapText="1"/>
      <protection locked="0"/>
    </xf>
    <xf numFmtId="0" fontId="0" fillId="5" borderId="29" xfId="0" applyFill="1" applyBorder="1" applyAlignment="1" applyProtection="1">
      <alignment vertical="center" wrapText="1"/>
      <protection locked="0"/>
    </xf>
    <xf numFmtId="0" fontId="0" fillId="5" borderId="9" xfId="0" applyFill="1" applyBorder="1" applyAlignment="1" applyProtection="1">
      <alignment vertical="center" wrapText="1"/>
      <protection locked="0"/>
    </xf>
    <xf numFmtId="0" fontId="0" fillId="5" borderId="10" xfId="0" applyFill="1" applyBorder="1" applyAlignment="1" applyProtection="1">
      <alignment vertical="center" wrapText="1"/>
      <protection locked="0"/>
    </xf>
    <xf numFmtId="0" fontId="0" fillId="5" borderId="76" xfId="0" applyFill="1" applyBorder="1" applyAlignment="1" applyProtection="1">
      <alignment vertical="center" wrapText="1"/>
      <protection locked="0"/>
    </xf>
    <xf numFmtId="0" fontId="29" fillId="0" borderId="104" xfId="0" applyFont="1" applyBorder="1" applyAlignment="1">
      <alignment horizontal="center" vertical="center" wrapText="1"/>
    </xf>
    <xf numFmtId="0" fontId="0" fillId="0" borderId="105" xfId="0" applyBorder="1" applyAlignment="1">
      <alignment horizontal="center" vertical="center" wrapText="1"/>
    </xf>
    <xf numFmtId="0" fontId="29" fillId="0" borderId="40" xfId="0" applyFont="1" applyBorder="1" applyAlignment="1">
      <alignment horizontal="center" vertical="center" shrinkToFit="1"/>
    </xf>
    <xf numFmtId="0" fontId="0" fillId="0" borderId="36" xfId="0" applyBorder="1" applyAlignment="1">
      <alignment horizontal="center" vertical="center" shrinkToFit="1"/>
    </xf>
    <xf numFmtId="0" fontId="29" fillId="0" borderId="40" xfId="0" applyFont="1" applyBorder="1" applyAlignment="1">
      <alignment horizontal="center" vertical="center" wrapText="1"/>
    </xf>
    <xf numFmtId="0" fontId="0" fillId="0" borderId="36" xfId="0" applyBorder="1" applyAlignment="1">
      <alignment horizontal="center" vertical="center" wrapText="1"/>
    </xf>
    <xf numFmtId="0" fontId="29" fillId="0" borderId="85" xfId="0" applyFont="1" applyBorder="1" applyAlignment="1">
      <alignment horizontal="center" vertical="center" wrapText="1"/>
    </xf>
    <xf numFmtId="0" fontId="29" fillId="0" borderId="13" xfId="0" applyFont="1" applyBorder="1" applyAlignment="1">
      <alignment horizontal="center" vertical="center" wrapText="1"/>
    </xf>
    <xf numFmtId="0" fontId="0" fillId="0" borderId="106" xfId="0" applyBorder="1" applyAlignment="1">
      <alignment horizontal="center" vertical="center" wrapText="1"/>
    </xf>
    <xf numFmtId="0" fontId="29" fillId="0" borderId="79"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1" xfId="0" applyFont="1" applyBorder="1" applyAlignment="1">
      <alignment horizontal="center" vertical="center" wrapText="1"/>
    </xf>
    <xf numFmtId="0" fontId="0" fillId="0" borderId="3" xfId="0" applyBorder="1" applyAlignment="1">
      <alignment horizontal="center" vertical="center" wrapText="1"/>
    </xf>
    <xf numFmtId="182" fontId="12" fillId="2" borderId="129" xfId="3" applyNumberFormat="1" applyFont="1" applyFill="1" applyBorder="1" applyAlignment="1">
      <alignment horizontal="center" vertical="center" shrinkToFit="1"/>
    </xf>
    <xf numFmtId="182" fontId="12" fillId="2" borderId="128" xfId="3" applyNumberFormat="1" applyFont="1" applyFill="1" applyBorder="1" applyAlignment="1">
      <alignment horizontal="center" vertical="center" shrinkToFit="1"/>
    </xf>
    <xf numFmtId="181" fontId="12" fillId="2" borderId="127" xfId="1" applyNumberFormat="1" applyFont="1" applyFill="1" applyBorder="1" applyAlignment="1">
      <alignment horizontal="center" vertical="center" shrinkToFit="1"/>
    </xf>
    <xf numFmtId="181" fontId="12" fillId="2" borderId="128" xfId="1" applyNumberFormat="1" applyFont="1" applyFill="1" applyBorder="1" applyAlignment="1">
      <alignment horizontal="center" vertical="center" shrinkToFit="1"/>
    </xf>
    <xf numFmtId="0" fontId="12" fillId="2" borderId="110" xfId="1" applyNumberFormat="1" applyFont="1" applyFill="1" applyBorder="1" applyAlignment="1">
      <alignment horizontal="right" vertical="center" shrinkToFit="1"/>
    </xf>
    <xf numFmtId="0" fontId="0" fillId="0" borderId="111" xfId="0" applyBorder="1" applyAlignment="1">
      <alignment vertical="center" shrinkToFit="1"/>
    </xf>
    <xf numFmtId="180" fontId="19" fillId="2" borderId="112" xfId="3" applyNumberFormat="1" applyFont="1" applyFill="1" applyBorder="1" applyAlignment="1">
      <alignment horizontal="right" vertical="center" shrinkToFit="1"/>
    </xf>
    <xf numFmtId="186" fontId="19" fillId="2" borderId="112" xfId="1" applyNumberFormat="1" applyFont="1" applyFill="1" applyBorder="1" applyAlignment="1">
      <alignment horizontal="right" vertical="center" shrinkToFit="1"/>
    </xf>
    <xf numFmtId="0" fontId="12" fillId="2" borderId="133" xfId="3" applyFont="1" applyFill="1" applyBorder="1" applyAlignment="1">
      <alignment horizontal="center" vertical="center" shrinkToFit="1"/>
    </xf>
    <xf numFmtId="0" fontId="12" fillId="2" borderId="134" xfId="3" applyFont="1" applyFill="1" applyBorder="1" applyAlignment="1">
      <alignment horizontal="center" vertical="center" shrinkToFit="1"/>
    </xf>
    <xf numFmtId="0" fontId="12" fillId="0" borderId="130" xfId="3" applyFont="1" applyFill="1" applyBorder="1" applyAlignment="1">
      <alignment horizontal="center" vertical="center" wrapText="1"/>
    </xf>
    <xf numFmtId="0" fontId="12" fillId="0" borderId="131" xfId="3" applyFont="1" applyFill="1" applyBorder="1" applyAlignment="1">
      <alignment horizontal="center" vertical="center" wrapText="1"/>
    </xf>
    <xf numFmtId="0" fontId="12" fillId="0" borderId="89" xfId="3" applyFont="1" applyFill="1" applyBorder="1" applyAlignment="1">
      <alignment horizontal="center" vertical="center" wrapText="1"/>
    </xf>
    <xf numFmtId="0" fontId="12" fillId="0" borderId="103" xfId="3" applyFont="1" applyFill="1" applyBorder="1" applyAlignment="1">
      <alignment horizontal="center" vertical="center" wrapText="1"/>
    </xf>
    <xf numFmtId="0" fontId="12" fillId="0" borderId="86" xfId="3" applyFont="1" applyFill="1" applyBorder="1" applyAlignment="1">
      <alignment horizontal="center" vertical="center" wrapText="1"/>
    </xf>
    <xf numFmtId="0" fontId="12" fillId="0" borderId="131" xfId="3" applyFont="1" applyFill="1" applyBorder="1" applyAlignment="1">
      <alignment horizontal="center" vertical="center"/>
    </xf>
    <xf numFmtId="0" fontId="12" fillId="2" borderId="132" xfId="3" applyFont="1" applyFill="1" applyBorder="1" applyAlignment="1">
      <alignment horizontal="center" vertical="center" wrapText="1"/>
    </xf>
    <xf numFmtId="0" fontId="12" fillId="2" borderId="89" xfId="3" applyFont="1" applyFill="1" applyBorder="1" applyAlignment="1">
      <alignment horizontal="center" vertical="center" wrapText="1"/>
    </xf>
    <xf numFmtId="0" fontId="12" fillId="2" borderId="87" xfId="3" applyFont="1" applyFill="1" applyBorder="1" applyAlignment="1">
      <alignment horizontal="center" vertical="center" wrapText="1"/>
    </xf>
    <xf numFmtId="0" fontId="12" fillId="2" borderId="23"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75"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76" xfId="3" applyFont="1" applyFill="1" applyBorder="1" applyAlignment="1">
      <alignment horizontal="center" vertical="center" wrapText="1"/>
    </xf>
    <xf numFmtId="0" fontId="29" fillId="0" borderId="33" xfId="2" applyFont="1" applyFill="1" applyBorder="1" applyAlignment="1">
      <alignment horizontal="center" vertical="center" shrinkToFit="1"/>
    </xf>
    <xf numFmtId="179" fontId="20" fillId="0" borderId="10" xfId="2" applyNumberFormat="1" applyFont="1" applyFill="1" applyBorder="1" applyAlignment="1">
      <alignment vertical="center" shrinkToFit="1"/>
    </xf>
    <xf numFmtId="0" fontId="41" fillId="0" borderId="10" xfId="0" applyFont="1" applyFill="1" applyBorder="1" applyAlignment="1">
      <alignment vertical="center" shrinkToFit="1"/>
    </xf>
    <xf numFmtId="0" fontId="20" fillId="0" borderId="10" xfId="2" applyFont="1" applyFill="1" applyBorder="1" applyAlignment="1">
      <alignment horizontal="right" vertical="center"/>
    </xf>
    <xf numFmtId="0" fontId="0" fillId="0" borderId="10" xfId="0" applyBorder="1" applyAlignment="1">
      <alignment horizontal="right" vertical="center"/>
    </xf>
    <xf numFmtId="0" fontId="12" fillId="2" borderId="37" xfId="3" applyFont="1" applyFill="1" applyBorder="1" applyAlignment="1">
      <alignment horizontal="distributed" vertical="center" indent="1"/>
    </xf>
    <xf numFmtId="0" fontId="12" fillId="2" borderId="4" xfId="3" applyFont="1" applyFill="1" applyBorder="1" applyAlignment="1">
      <alignment horizontal="distributed" vertical="center" indent="1"/>
    </xf>
    <xf numFmtId="0" fontId="12" fillId="2" borderId="5" xfId="3" applyFont="1" applyFill="1" applyBorder="1" applyAlignment="1">
      <alignment horizontal="distributed" vertical="center" indent="1"/>
    </xf>
    <xf numFmtId="0" fontId="12" fillId="2" borderId="40" xfId="3" applyFont="1" applyFill="1" applyBorder="1" applyAlignment="1">
      <alignment horizontal="distributed" vertical="center" indent="1"/>
    </xf>
    <xf numFmtId="0" fontId="12" fillId="2" borderId="36" xfId="3" applyFont="1" applyFill="1" applyBorder="1" applyAlignment="1">
      <alignment horizontal="distributed" vertical="center" indent="1"/>
    </xf>
    <xf numFmtId="179" fontId="11" fillId="2" borderId="37" xfId="2" applyNumberFormat="1" applyFont="1" applyFill="1" applyBorder="1" applyAlignment="1">
      <alignment horizontal="left" vertical="center" shrinkToFit="1"/>
    </xf>
    <xf numFmtId="179" fontId="11" fillId="2" borderId="5" xfId="2" applyNumberFormat="1" applyFont="1" applyFill="1" applyBorder="1" applyAlignment="1">
      <alignment horizontal="left" vertical="center" shrinkToFit="1"/>
    </xf>
    <xf numFmtId="0" fontId="12" fillId="2" borderId="64" xfId="3" applyFont="1" applyFill="1" applyBorder="1" applyAlignment="1">
      <alignment horizontal="distributed" vertical="center" indent="1"/>
    </xf>
    <xf numFmtId="0" fontId="11" fillId="2" borderId="85" xfId="2" applyFont="1" applyFill="1" applyBorder="1" applyAlignment="1">
      <alignment vertical="center" textRotation="255"/>
    </xf>
    <xf numFmtId="0" fontId="11" fillId="2" borderId="13" xfId="2" applyFont="1" applyFill="1" applyBorder="1" applyAlignment="1">
      <alignment vertical="center" textRotation="255"/>
    </xf>
    <xf numFmtId="14" fontId="12" fillId="2" borderId="79" xfId="3" applyNumberFormat="1" applyFont="1" applyFill="1" applyBorder="1" applyAlignment="1">
      <alignment horizontal="center" vertical="center" textRotation="255" wrapText="1"/>
    </xf>
    <xf numFmtId="0" fontId="11" fillId="2" borderId="64" xfId="2" applyFont="1" applyFill="1" applyBorder="1" applyAlignment="1">
      <alignment vertical="center" textRotation="255" wrapText="1"/>
    </xf>
    <xf numFmtId="0" fontId="12" fillId="2" borderId="39" xfId="3" applyFont="1" applyFill="1" applyBorder="1" applyAlignment="1">
      <alignment horizontal="distributed" vertical="center" indent="1"/>
    </xf>
    <xf numFmtId="0" fontId="12" fillId="2" borderId="50" xfId="3" applyFont="1" applyFill="1" applyBorder="1" applyAlignment="1">
      <alignment horizontal="distributed" vertical="center" indent="1"/>
    </xf>
    <xf numFmtId="0" fontId="12" fillId="2" borderId="51" xfId="3" applyFont="1" applyFill="1" applyBorder="1" applyAlignment="1">
      <alignment horizontal="distributed" vertical="center" indent="1"/>
    </xf>
    <xf numFmtId="0" fontId="19" fillId="2" borderId="79" xfId="3" applyFont="1" applyFill="1" applyBorder="1" applyAlignment="1">
      <alignment horizontal="center" vertical="center" shrinkToFit="1"/>
    </xf>
    <xf numFmtId="0" fontId="35" fillId="0" borderId="64" xfId="0" applyFont="1" applyBorder="1" applyAlignment="1">
      <alignment horizontal="center" vertical="center" shrinkToFit="1"/>
    </xf>
    <xf numFmtId="0" fontId="19" fillId="2" borderId="40" xfId="3" applyFont="1" applyFill="1" applyBorder="1" applyAlignment="1">
      <alignment horizontal="center" vertical="center" shrinkToFit="1"/>
    </xf>
    <xf numFmtId="0" fontId="35" fillId="0" borderId="66" xfId="0" applyFont="1" applyBorder="1" applyAlignment="1">
      <alignment horizontal="center" vertical="center" shrinkToFit="1"/>
    </xf>
    <xf numFmtId="0" fontId="12" fillId="2" borderId="40" xfId="3" applyFont="1" applyFill="1" applyBorder="1" applyAlignment="1">
      <alignment horizontal="distributed" vertical="center" wrapText="1" indent="1"/>
    </xf>
    <xf numFmtId="0" fontId="11" fillId="2" borderId="18" xfId="2" applyFont="1" applyFill="1" applyBorder="1" applyAlignment="1">
      <alignment horizontal="distributed" vertical="center" wrapText="1" indent="1"/>
    </xf>
    <xf numFmtId="0" fontId="11" fillId="2" borderId="6" xfId="2" applyFont="1" applyFill="1" applyBorder="1" applyAlignment="1">
      <alignment horizontal="distributed" vertical="center" wrapText="1" indent="1"/>
    </xf>
    <xf numFmtId="0" fontId="11" fillId="2" borderId="7" xfId="2" applyFont="1" applyFill="1" applyBorder="1" applyAlignment="1">
      <alignment horizontal="distributed" vertical="center" wrapText="1" indent="1"/>
    </xf>
    <xf numFmtId="0" fontId="12" fillId="2" borderId="37" xfId="3" applyFont="1" applyFill="1" applyBorder="1" applyAlignment="1">
      <alignment horizontal="distributed" vertical="center" wrapText="1" indent="1"/>
    </xf>
    <xf numFmtId="0" fontId="12" fillId="2" borderId="4" xfId="3" applyFont="1" applyFill="1" applyBorder="1" applyAlignment="1">
      <alignment horizontal="distributed" vertical="center" wrapText="1" indent="1"/>
    </xf>
    <xf numFmtId="0" fontId="12" fillId="2" borderId="5" xfId="3" applyFont="1" applyFill="1" applyBorder="1" applyAlignment="1">
      <alignment horizontal="distributed" vertical="center" wrapText="1" indent="1"/>
    </xf>
    <xf numFmtId="0" fontId="12" fillId="2" borderId="40" xfId="3" applyFont="1" applyFill="1" applyBorder="1" applyAlignment="1">
      <alignment horizontal="center" vertical="center"/>
    </xf>
    <xf numFmtId="0" fontId="29" fillId="0" borderId="64" xfId="0" applyFont="1" applyBorder="1" applyAlignment="1">
      <alignment vertical="center"/>
    </xf>
    <xf numFmtId="0" fontId="29" fillId="0" borderId="36" xfId="0" applyFont="1" applyBorder="1" applyAlignment="1">
      <alignment vertical="center"/>
    </xf>
    <xf numFmtId="0" fontId="11" fillId="2" borderId="64" xfId="2" applyFont="1" applyFill="1" applyBorder="1" applyAlignment="1">
      <alignment horizontal="center" vertical="center"/>
    </xf>
    <xf numFmtId="0" fontId="12" fillId="2" borderId="73" xfId="3" applyFont="1" applyFill="1" applyBorder="1" applyAlignment="1">
      <alignment horizontal="distributed" vertical="center" indent="1"/>
    </xf>
    <xf numFmtId="0" fontId="12" fillId="2" borderId="125" xfId="3" applyFont="1" applyFill="1" applyBorder="1" applyAlignment="1">
      <alignment horizontal="distributed" vertical="center" indent="1"/>
    </xf>
    <xf numFmtId="0" fontId="12" fillId="2" borderId="126" xfId="3" applyFont="1" applyFill="1" applyBorder="1" applyAlignment="1">
      <alignment horizontal="distributed" vertical="center" indent="1"/>
    </xf>
    <xf numFmtId="0" fontId="12" fillId="2" borderId="129" xfId="3" applyFont="1" applyFill="1" applyBorder="1" applyAlignment="1">
      <alignment horizontal="center" vertical="center" shrinkToFit="1"/>
    </xf>
    <xf numFmtId="0" fontId="12" fillId="2" borderId="128" xfId="3" applyFont="1" applyFill="1" applyBorder="1" applyAlignment="1">
      <alignment horizontal="center" vertical="center" shrinkToFit="1"/>
    </xf>
    <xf numFmtId="0" fontId="12" fillId="2" borderId="112" xfId="3" applyFont="1" applyFill="1" applyBorder="1" applyAlignment="1">
      <alignment horizontal="center" vertical="center" shrinkToFit="1"/>
    </xf>
    <xf numFmtId="0" fontId="12" fillId="2" borderId="111" xfId="3" applyFont="1" applyFill="1" applyBorder="1" applyAlignment="1">
      <alignment horizontal="center" vertical="center" shrinkToFit="1"/>
    </xf>
    <xf numFmtId="0" fontId="11" fillId="2" borderId="113" xfId="2" applyFont="1" applyFill="1" applyBorder="1" applyAlignment="1">
      <alignment horizontal="distributed" vertical="center" indent="1"/>
    </xf>
    <xf numFmtId="0" fontId="11" fillId="2" borderId="114" xfId="2" applyFont="1" applyFill="1" applyBorder="1" applyAlignment="1">
      <alignment horizontal="distributed" vertical="center" indent="1"/>
    </xf>
    <xf numFmtId="0" fontId="11" fillId="2" borderId="115" xfId="2" applyFont="1" applyFill="1" applyBorder="1" applyAlignment="1">
      <alignment horizontal="distributed" vertical="center" indent="1"/>
    </xf>
    <xf numFmtId="181" fontId="12" fillId="2" borderId="109" xfId="1" applyNumberFormat="1" applyFont="1" applyFill="1" applyBorder="1" applyAlignment="1">
      <alignment horizontal="center" vertical="center" shrinkToFit="1"/>
    </xf>
    <xf numFmtId="0" fontId="29" fillId="0" borderId="108" xfId="2" applyFont="1" applyBorder="1" applyAlignment="1">
      <alignment horizontal="center" vertical="center" shrinkToFit="1"/>
    </xf>
    <xf numFmtId="0" fontId="12" fillId="2" borderId="40" xfId="3" applyFont="1" applyFill="1" applyBorder="1" applyAlignment="1">
      <alignment vertical="center" wrapText="1"/>
    </xf>
    <xf numFmtId="0" fontId="11" fillId="2" borderId="36" xfId="2" applyFont="1" applyFill="1" applyBorder="1" applyAlignment="1">
      <alignment vertical="center" wrapText="1"/>
    </xf>
    <xf numFmtId="180" fontId="12" fillId="2" borderId="116" xfId="3" applyNumberFormat="1" applyFont="1" applyFill="1" applyBorder="1" applyAlignment="1">
      <alignment horizontal="center" vertical="center" shrinkToFit="1"/>
    </xf>
    <xf numFmtId="180" fontId="12" fillId="2" borderId="117" xfId="3" applyNumberFormat="1" applyFont="1" applyFill="1" applyBorder="1" applyAlignment="1">
      <alignment horizontal="center" vertical="center" shrinkToFit="1"/>
    </xf>
    <xf numFmtId="180" fontId="12" fillId="2" borderId="118" xfId="3" applyNumberFormat="1" applyFont="1" applyFill="1" applyBorder="1" applyAlignment="1">
      <alignment vertical="center" shrinkToFit="1"/>
    </xf>
    <xf numFmtId="180" fontId="29" fillId="0" borderId="117" xfId="2" applyNumberFormat="1" applyFont="1" applyBorder="1" applyAlignment="1">
      <alignment vertical="center" shrinkToFit="1"/>
    </xf>
    <xf numFmtId="0" fontId="11" fillId="2" borderId="119" xfId="2" applyFont="1" applyFill="1" applyBorder="1" applyAlignment="1">
      <alignment horizontal="distributed" vertical="center"/>
    </xf>
    <xf numFmtId="0" fontId="11" fillId="2" borderId="120" xfId="2" applyFont="1" applyFill="1" applyBorder="1" applyAlignment="1">
      <alignment horizontal="distributed" vertical="center"/>
    </xf>
    <xf numFmtId="0" fontId="11" fillId="2" borderId="121" xfId="2" applyFont="1" applyFill="1" applyBorder="1" applyAlignment="1">
      <alignment horizontal="distributed" vertical="center"/>
    </xf>
    <xf numFmtId="180" fontId="11" fillId="2" borderId="116" xfId="2" applyNumberFormat="1" applyFont="1" applyFill="1" applyBorder="1" applyAlignment="1">
      <alignment horizontal="center" vertical="center" shrinkToFit="1"/>
    </xf>
    <xf numFmtId="180" fontId="11" fillId="2" borderId="117" xfId="2" applyNumberFormat="1" applyFont="1" applyFill="1" applyBorder="1" applyAlignment="1">
      <alignment horizontal="center" vertical="center" shrinkToFit="1"/>
    </xf>
    <xf numFmtId="0" fontId="12" fillId="2" borderId="122" xfId="3" applyFont="1" applyFill="1" applyBorder="1" applyAlignment="1">
      <alignment vertical="center" textRotation="255"/>
    </xf>
    <xf numFmtId="0" fontId="29" fillId="0" borderId="64" xfId="2" applyFont="1" applyBorder="1" applyAlignment="1">
      <alignment vertical="center"/>
    </xf>
    <xf numFmtId="0" fontId="29" fillId="0" borderId="21" xfId="2" applyFont="1" applyBorder="1" applyAlignment="1">
      <alignment vertical="center"/>
    </xf>
    <xf numFmtId="0" fontId="11" fillId="2" borderId="64" xfId="2" applyFont="1" applyFill="1" applyBorder="1" applyAlignment="1">
      <alignment vertical="center" textRotation="255"/>
    </xf>
    <xf numFmtId="0" fontId="12" fillId="2" borderId="123" xfId="3" applyFont="1" applyFill="1" applyBorder="1" applyAlignment="1">
      <alignment horizontal="center" vertical="center" shrinkToFit="1"/>
    </xf>
    <xf numFmtId="0" fontId="12" fillId="2" borderId="124" xfId="3" applyFont="1" applyFill="1" applyBorder="1" applyAlignment="1">
      <alignment horizontal="center" vertical="center" shrinkToFit="1"/>
    </xf>
    <xf numFmtId="0" fontId="11" fillId="2" borderId="37" xfId="2" applyFont="1" applyFill="1" applyBorder="1" applyAlignment="1">
      <alignment horizontal="distributed" vertical="center" indent="1"/>
    </xf>
    <xf numFmtId="0" fontId="11" fillId="2" borderId="4" xfId="2" applyFont="1" applyFill="1" applyBorder="1" applyAlignment="1">
      <alignment horizontal="distributed" vertical="center" indent="1"/>
    </xf>
    <xf numFmtId="0" fontId="11" fillId="2" borderId="5" xfId="2" applyFont="1" applyFill="1" applyBorder="1" applyAlignment="1">
      <alignment horizontal="distributed" vertical="center" indent="1"/>
    </xf>
    <xf numFmtId="0" fontId="12" fillId="2" borderId="107" xfId="3" applyFont="1" applyFill="1" applyBorder="1" applyAlignment="1">
      <alignment horizontal="center" vertical="center" shrinkToFit="1"/>
    </xf>
    <xf numFmtId="0" fontId="11" fillId="2" borderId="69" xfId="2" applyFont="1" applyFill="1" applyBorder="1" applyAlignment="1">
      <alignment horizontal="distributed" vertical="center" indent="1"/>
    </xf>
    <xf numFmtId="0" fontId="11" fillId="2" borderId="24" xfId="2" applyFont="1" applyFill="1" applyBorder="1" applyAlignment="1">
      <alignment horizontal="distributed" vertical="center" indent="1"/>
    </xf>
    <xf numFmtId="0" fontId="11" fillId="2" borderId="25" xfId="2" applyFont="1" applyFill="1" applyBorder="1" applyAlignment="1">
      <alignment horizontal="distributed" vertical="center" indent="1"/>
    </xf>
    <xf numFmtId="0" fontId="11" fillId="2" borderId="37" xfId="2" applyFont="1" applyFill="1" applyBorder="1" applyAlignment="1">
      <alignment horizontal="distributed" vertical="center" wrapText="1" indent="1"/>
    </xf>
    <xf numFmtId="0" fontId="11" fillId="2" borderId="4" xfId="2" applyFont="1" applyFill="1" applyBorder="1" applyAlignment="1">
      <alignment horizontal="distributed" vertical="center" wrapText="1" indent="1"/>
    </xf>
    <xf numFmtId="0" fontId="11" fillId="2" borderId="5" xfId="2" applyFont="1" applyFill="1" applyBorder="1" applyAlignment="1">
      <alignment horizontal="distributed" vertical="center" wrapText="1" indent="1"/>
    </xf>
    <xf numFmtId="181" fontId="12" fillId="2" borderId="108" xfId="1" applyNumberFormat="1" applyFont="1" applyFill="1" applyBorder="1" applyAlignment="1">
      <alignment horizontal="center" vertical="center" shrinkToFit="1"/>
    </xf>
    <xf numFmtId="0" fontId="19" fillId="2" borderId="64" xfId="3" applyFont="1" applyFill="1" applyBorder="1" applyAlignment="1">
      <alignment horizontal="center" vertical="center" shrinkToFit="1"/>
    </xf>
    <xf numFmtId="0" fontId="19" fillId="2" borderId="36" xfId="3" applyFont="1" applyFill="1" applyBorder="1" applyAlignment="1">
      <alignment horizontal="center" vertical="center" shrinkToFit="1"/>
    </xf>
    <xf numFmtId="180" fontId="12" fillId="2" borderId="107" xfId="3" applyNumberFormat="1" applyFont="1" applyFill="1" applyBorder="1" applyAlignment="1">
      <alignment horizontal="center" vertical="center" shrinkToFit="1"/>
    </xf>
    <xf numFmtId="180" fontId="29" fillId="0" borderId="108" xfId="2" applyNumberFormat="1" applyFont="1" applyBorder="1" applyAlignment="1">
      <alignment horizontal="center" vertical="center" shrinkToFit="1"/>
    </xf>
    <xf numFmtId="0" fontId="29" fillId="0" borderId="0" xfId="0" applyFont="1" applyFill="1">
      <alignment vertical="center"/>
    </xf>
    <xf numFmtId="183" fontId="29" fillId="5" borderId="37" xfId="0" applyNumberFormat="1" applyFont="1" applyFill="1" applyBorder="1" applyAlignment="1" applyProtection="1">
      <alignment vertical="center" shrinkToFit="1"/>
      <protection locked="0"/>
    </xf>
    <xf numFmtId="183" fontId="29" fillId="0" borderId="5" xfId="0" applyNumberFormat="1" applyFont="1" applyBorder="1" applyAlignment="1">
      <alignment vertical="center" shrinkToFit="1"/>
    </xf>
    <xf numFmtId="183" fontId="29" fillId="0" borderId="136" xfId="0" applyNumberFormat="1" applyFont="1" applyFill="1" applyBorder="1" applyAlignment="1" applyProtection="1">
      <alignment vertical="center" shrinkToFit="1"/>
      <protection locked="0"/>
    </xf>
    <xf numFmtId="0" fontId="29" fillId="5" borderId="101" xfId="0" applyFont="1" applyFill="1" applyBorder="1" applyAlignment="1" applyProtection="1">
      <alignment vertical="center" wrapText="1"/>
      <protection locked="0"/>
    </xf>
    <xf numFmtId="0" fontId="29" fillId="4" borderId="40" xfId="0" applyFont="1" applyFill="1" applyBorder="1" applyAlignment="1" applyProtection="1">
      <alignment vertical="center" wrapText="1"/>
      <protection locked="0"/>
    </xf>
    <xf numFmtId="183" fontId="29" fillId="5" borderId="40" xfId="0" applyNumberFormat="1" applyFont="1" applyFill="1" applyBorder="1" applyAlignment="1" applyProtection="1">
      <alignment vertical="center" shrinkToFit="1"/>
      <protection locked="0"/>
    </xf>
    <xf numFmtId="183" fontId="29" fillId="4" borderId="40" xfId="0" applyNumberFormat="1" applyFont="1" applyFill="1" applyBorder="1" applyAlignment="1" applyProtection="1">
      <alignment vertical="center" wrapText="1"/>
      <protection locked="0"/>
    </xf>
    <xf numFmtId="183" fontId="29" fillId="5" borderId="58" xfId="0" applyNumberFormat="1" applyFont="1" applyFill="1" applyBorder="1" applyAlignment="1" applyProtection="1">
      <alignment vertical="center" shrinkToFit="1"/>
      <protection locked="0"/>
    </xf>
    <xf numFmtId="183" fontId="29" fillId="0" borderId="137" xfId="0" applyNumberFormat="1" applyFont="1" applyFill="1" applyBorder="1" applyAlignment="1" applyProtection="1">
      <alignment vertical="center" shrinkToFit="1"/>
      <protection locked="0"/>
    </xf>
    <xf numFmtId="183" fontId="29" fillId="0" borderId="59" xfId="0" applyNumberFormat="1" applyFont="1" applyBorder="1" applyAlignment="1">
      <alignment vertical="center" shrinkToFit="1"/>
    </xf>
    <xf numFmtId="0" fontId="29" fillId="0" borderId="138" xfId="0" applyFont="1" applyBorder="1" applyAlignment="1">
      <alignment horizontal="center" vertical="center"/>
    </xf>
    <xf numFmtId="0" fontId="0" fillId="0" borderId="139" xfId="0" applyBorder="1" applyAlignment="1">
      <alignment horizontal="center" vertical="center"/>
    </xf>
    <xf numFmtId="0" fontId="29" fillId="0" borderId="140" xfId="0" applyFont="1" applyBorder="1" applyAlignment="1">
      <alignment horizontal="center" vertical="center"/>
    </xf>
    <xf numFmtId="183" fontId="29" fillId="0" borderId="140" xfId="0" applyNumberFormat="1" applyFont="1" applyBorder="1" applyAlignment="1">
      <alignment vertical="center" shrinkToFit="1"/>
    </xf>
    <xf numFmtId="183" fontId="29" fillId="0" borderId="141" xfId="0" applyNumberFormat="1" applyFont="1" applyBorder="1" applyAlignment="1">
      <alignment vertical="center" shrinkToFit="1"/>
    </xf>
    <xf numFmtId="183" fontId="29" fillId="0" borderId="142" xfId="0" applyNumberFormat="1" applyFont="1" applyBorder="1" applyAlignment="1">
      <alignment vertical="center" shrinkToFit="1"/>
    </xf>
    <xf numFmtId="183" fontId="29" fillId="0" borderId="135" xfId="0" applyNumberFormat="1" applyFont="1" applyBorder="1" applyAlignment="1">
      <alignment vertical="center" shrinkToFit="1"/>
    </xf>
    <xf numFmtId="183" fontId="29" fillId="0" borderId="143" xfId="0" applyNumberFormat="1" applyFont="1" applyBorder="1" applyAlignment="1">
      <alignment vertical="center" shrinkToFit="1"/>
    </xf>
    <xf numFmtId="0" fontId="29" fillId="5" borderId="106" xfId="0" applyFont="1" applyFill="1" applyBorder="1" applyAlignment="1" applyProtection="1">
      <alignment vertical="center" wrapText="1"/>
      <protection locked="0"/>
    </xf>
    <xf numFmtId="0" fontId="29" fillId="4" borderId="36" xfId="0" applyFont="1" applyFill="1" applyBorder="1" applyAlignment="1" applyProtection="1">
      <alignment vertical="center" wrapText="1"/>
      <protection locked="0"/>
    </xf>
    <xf numFmtId="183" fontId="29" fillId="5" borderId="36" xfId="0" applyNumberFormat="1" applyFont="1" applyFill="1" applyBorder="1" applyAlignment="1" applyProtection="1">
      <alignment vertical="center" shrinkToFit="1"/>
      <protection locked="0"/>
    </xf>
    <xf numFmtId="183" fontId="29" fillId="4" borderId="36" xfId="0" applyNumberFormat="1" applyFont="1" applyFill="1" applyBorder="1" applyAlignment="1" applyProtection="1">
      <alignment vertical="center" wrapText="1"/>
      <protection locked="0"/>
    </xf>
    <xf numFmtId="183" fontId="29" fillId="5" borderId="27" xfId="0" applyNumberFormat="1" applyFont="1" applyFill="1" applyBorder="1" applyAlignment="1" applyProtection="1">
      <alignment vertical="center" shrinkToFit="1"/>
      <protection locked="0"/>
    </xf>
    <xf numFmtId="183" fontId="29" fillId="0" borderId="144" xfId="0" applyNumberFormat="1" applyFont="1" applyFill="1" applyBorder="1" applyAlignment="1" applyProtection="1">
      <alignment vertical="center" shrinkToFit="1"/>
      <protection locked="0"/>
    </xf>
    <xf numFmtId="183" fontId="29" fillId="0" borderId="28" xfId="0" applyNumberFormat="1" applyFont="1" applyBorder="1" applyAlignment="1">
      <alignment vertical="center" shrinkToFit="1"/>
    </xf>
    <xf numFmtId="0" fontId="29" fillId="0" borderId="145" xfId="0" applyFont="1" applyBorder="1" applyAlignment="1">
      <alignment horizontal="center" vertical="center"/>
    </xf>
    <xf numFmtId="0" fontId="29" fillId="0" borderId="140" xfId="0" applyFont="1" applyBorder="1" applyAlignment="1">
      <alignment horizontal="center" vertical="center" wrapText="1"/>
    </xf>
    <xf numFmtId="0" fontId="30" fillId="0" borderId="140" xfId="0" applyFont="1" applyBorder="1" applyAlignment="1">
      <alignment horizontal="center" vertical="center" wrapText="1"/>
    </xf>
    <xf numFmtId="0" fontId="29" fillId="0" borderId="142" xfId="0" applyFont="1" applyBorder="1" applyAlignment="1">
      <alignment horizontal="center" vertical="center" wrapText="1"/>
    </xf>
    <xf numFmtId="0" fontId="29" fillId="0" borderId="135" xfId="0" applyFont="1" applyBorder="1" applyAlignment="1">
      <alignment horizontal="center" vertical="center" wrapText="1"/>
    </xf>
    <xf numFmtId="0" fontId="29" fillId="0" borderId="143" xfId="0" applyFont="1" applyBorder="1" applyAlignment="1">
      <alignment horizontal="center" vertical="center"/>
    </xf>
  </cellXfs>
  <cellStyles count="4">
    <cellStyle name="桁区切り 2" xfId="1"/>
    <cellStyle name="標準" xfId="0" builtinId="0"/>
    <cellStyle name="標準 2" xfId="2"/>
    <cellStyle name="標準_負荷チェックシート（水谷修正）"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31227;&#21205;&#12487;&#12540;&#12479;/H29&#65374;&#12288;&#31532;&#65299;&#35336;&#30011;&#26399;&#38291;&#26908;&#35342;/&#35336;&#30011;&#26360;&#27096;&#24335;&#20316;&#25104;&#20316;&#26989;/santei-bc_201903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gouyousiki-keng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１"/>
      <sheetName val="その２"/>
      <sheetName val="その３"/>
      <sheetName val="その４"/>
      <sheetName val="その５"/>
      <sheetName val="初期設定シート"/>
      <sheetName val="都市ガス換算"/>
      <sheetName val="参考"/>
    </sheetNames>
    <sheetDataSet>
      <sheetData sheetId="0">
        <row r="3">
          <cell r="C3">
            <v>2</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Ｉ号(1)"/>
      <sheetName val="Ｉ号(2)"/>
      <sheetName val="Ｉ号(3)"/>
      <sheetName val="Ｉ号(4)"/>
      <sheetName val="Ｉ号(5)"/>
      <sheetName val="Ｉ号(6)"/>
      <sheetName val="初期設定シート"/>
      <sheetName val="参考"/>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abSelected="1" view="pageBreakPreview" zoomScaleNormal="100" zoomScaleSheetLayoutView="100" workbookViewId="0">
      <selection activeCell="D28" sqref="D28:F28"/>
    </sheetView>
  </sheetViews>
  <sheetFormatPr defaultColWidth="5.6640625" defaultRowHeight="13.2"/>
  <cols>
    <col min="1" max="16384" width="5.6640625" style="1"/>
  </cols>
  <sheetData>
    <row r="1" spans="1:16" ht="14.4" thickTop="1" thickBot="1">
      <c r="A1" s="2" t="s">
        <v>527</v>
      </c>
      <c r="O1" s="196" t="s">
        <v>538</v>
      </c>
      <c r="P1" s="197"/>
    </row>
    <row r="2" spans="1:16" ht="13.8" thickTop="1"/>
    <row r="3" spans="1:16" s="4" customFormat="1" ht="28.2">
      <c r="B3" s="5" t="s">
        <v>16</v>
      </c>
      <c r="C3" s="5"/>
      <c r="D3" s="5"/>
      <c r="E3" s="5"/>
      <c r="F3" s="5"/>
      <c r="G3" s="5"/>
      <c r="H3" s="5"/>
      <c r="I3" s="5"/>
      <c r="J3" s="5"/>
      <c r="K3" s="5"/>
      <c r="L3" s="5"/>
      <c r="M3" s="5"/>
      <c r="N3" s="5"/>
    </row>
    <row r="5" spans="1:16">
      <c r="K5" s="18" t="s">
        <v>20</v>
      </c>
      <c r="L5" s="374"/>
      <c r="M5" s="375"/>
      <c r="N5" s="375"/>
      <c r="O5" s="376"/>
    </row>
    <row r="7" spans="1:16">
      <c r="G7" s="346" t="s">
        <v>522</v>
      </c>
      <c r="H7" s="346"/>
      <c r="I7" s="346"/>
      <c r="J7" s="353"/>
      <c r="K7" s="354"/>
      <c r="L7" s="354"/>
      <c r="M7" s="354"/>
      <c r="N7" s="354"/>
      <c r="O7" s="355"/>
    </row>
    <row r="8" spans="1:16">
      <c r="G8" s="345" t="s">
        <v>525</v>
      </c>
      <c r="H8" s="345"/>
      <c r="I8" s="345"/>
      <c r="J8" s="353"/>
      <c r="K8" s="354"/>
      <c r="L8" s="354"/>
      <c r="M8" s="354"/>
      <c r="N8" s="354"/>
      <c r="O8" s="355"/>
    </row>
    <row r="9" spans="1:16">
      <c r="G9" s="345"/>
      <c r="H9" s="345"/>
      <c r="I9" s="345"/>
      <c r="J9" s="353"/>
      <c r="K9" s="354"/>
      <c r="L9" s="354"/>
      <c r="M9" s="354"/>
      <c r="N9" s="354"/>
      <c r="O9" s="355"/>
    </row>
    <row r="10" spans="1:16">
      <c r="G10" s="346" t="s">
        <v>523</v>
      </c>
      <c r="H10" s="346"/>
      <c r="I10" s="346"/>
      <c r="J10" s="353"/>
      <c r="K10" s="354"/>
      <c r="L10" s="354"/>
      <c r="M10" s="354"/>
      <c r="N10" s="354"/>
      <c r="O10" s="355"/>
    </row>
    <row r="11" spans="1:16">
      <c r="G11" s="306" t="s">
        <v>524</v>
      </c>
      <c r="H11" s="306"/>
      <c r="I11" s="306"/>
      <c r="J11" s="353"/>
      <c r="K11" s="354"/>
      <c r="L11" s="354"/>
      <c r="M11" s="354"/>
      <c r="N11" s="354"/>
      <c r="O11" s="355"/>
    </row>
    <row r="12" spans="1:16">
      <c r="G12" s="306"/>
      <c r="H12" s="306"/>
      <c r="I12" s="306"/>
      <c r="J12" s="353"/>
      <c r="K12" s="354"/>
      <c r="L12" s="354"/>
      <c r="M12" s="354"/>
      <c r="N12" s="354"/>
      <c r="O12" s="355"/>
      <c r="P12" s="510"/>
    </row>
    <row r="14" spans="1:16">
      <c r="A14" s="1" t="s">
        <v>1</v>
      </c>
    </row>
    <row r="15" spans="1:16" ht="13.8" thickBot="1"/>
    <row r="16" spans="1:16" ht="20.100000000000001" customHeight="1">
      <c r="A16" s="380" t="s">
        <v>2</v>
      </c>
      <c r="B16" s="381"/>
      <c r="C16" s="382"/>
      <c r="D16" s="362"/>
      <c r="E16" s="363"/>
      <c r="F16" s="363"/>
      <c r="G16" s="363"/>
      <c r="H16" s="363"/>
      <c r="I16" s="363"/>
      <c r="J16" s="363"/>
      <c r="K16" s="363"/>
      <c r="L16" s="363"/>
      <c r="M16" s="363"/>
      <c r="N16" s="363"/>
      <c r="O16" s="364"/>
    </row>
    <row r="17" spans="1:15" ht="20.100000000000001" customHeight="1">
      <c r="A17" s="359" t="s">
        <v>3</v>
      </c>
      <c r="B17" s="360"/>
      <c r="C17" s="361"/>
      <c r="D17" s="365"/>
      <c r="E17" s="366"/>
      <c r="F17" s="366"/>
      <c r="G17" s="366"/>
      <c r="H17" s="366"/>
      <c r="I17" s="366"/>
      <c r="J17" s="366"/>
      <c r="K17" s="366"/>
      <c r="L17" s="366"/>
      <c r="M17" s="366"/>
      <c r="N17" s="366"/>
      <c r="O17" s="367"/>
    </row>
    <row r="18" spans="1:15" ht="20.100000000000001" customHeight="1">
      <c r="A18" s="359" t="s">
        <v>4</v>
      </c>
      <c r="B18" s="360"/>
      <c r="C18" s="361"/>
      <c r="D18" s="368"/>
      <c r="E18" s="369"/>
      <c r="F18" s="369"/>
      <c r="G18" s="369"/>
      <c r="H18" s="369"/>
      <c r="I18" s="369"/>
      <c r="J18" s="369"/>
      <c r="K18" s="369"/>
      <c r="L18" s="369"/>
      <c r="M18" s="369"/>
      <c r="N18" s="369"/>
      <c r="O18" s="370"/>
    </row>
    <row r="19" spans="1:15" ht="20.100000000000001" customHeight="1">
      <c r="A19" s="359" t="s">
        <v>6</v>
      </c>
      <c r="B19" s="360"/>
      <c r="C19" s="360"/>
      <c r="D19" s="360"/>
      <c r="E19" s="360"/>
      <c r="F19" s="361"/>
      <c r="G19" s="311" t="str">
        <f>IF(その３!S27=0,"",その３!S27)</f>
        <v/>
      </c>
      <c r="H19" s="312"/>
      <c r="I19" s="312"/>
      <c r="J19" s="312"/>
      <c r="K19" s="312"/>
      <c r="L19" s="312"/>
      <c r="M19" s="312"/>
      <c r="N19" s="11" t="s">
        <v>17</v>
      </c>
      <c r="O19" s="12"/>
    </row>
    <row r="20" spans="1:15" ht="20.100000000000001" customHeight="1">
      <c r="A20" s="359" t="s">
        <v>5</v>
      </c>
      <c r="B20" s="360"/>
      <c r="C20" s="360"/>
      <c r="D20" s="360"/>
      <c r="E20" s="360"/>
      <c r="F20" s="361"/>
      <c r="G20" s="313" t="str">
        <f>IF(その５!N55=0,"",ROUND(その５!N55,0))</f>
        <v/>
      </c>
      <c r="H20" s="314"/>
      <c r="I20" s="314"/>
      <c r="J20" s="314"/>
      <c r="K20" s="314"/>
      <c r="L20" s="314"/>
      <c r="M20" s="314"/>
      <c r="N20" s="11" t="s">
        <v>18</v>
      </c>
      <c r="O20" s="12"/>
    </row>
    <row r="21" spans="1:15" ht="20.100000000000001" customHeight="1" thickBot="1">
      <c r="A21" s="377" t="s">
        <v>7</v>
      </c>
      <c r="B21" s="378"/>
      <c r="C21" s="378"/>
      <c r="D21" s="378"/>
      <c r="E21" s="378"/>
      <c r="F21" s="379"/>
      <c r="G21" s="299" t="str">
        <f>IF(その５!Q55=0,"",ROUND(その５!Q55,0))</f>
        <v/>
      </c>
      <c r="H21" s="300"/>
      <c r="I21" s="300"/>
      <c r="J21" s="300"/>
      <c r="K21" s="300"/>
      <c r="L21" s="300"/>
      <c r="M21" s="300"/>
      <c r="N21" s="13" t="s">
        <v>19</v>
      </c>
      <c r="O21" s="14"/>
    </row>
    <row r="23" spans="1:15">
      <c r="A23" s="1" t="s">
        <v>9</v>
      </c>
    </row>
    <row r="24" spans="1:15" ht="13.8" thickBot="1"/>
    <row r="25" spans="1:15" ht="15" customHeight="1">
      <c r="A25" s="347" t="s">
        <v>10</v>
      </c>
      <c r="B25" s="348"/>
      <c r="C25" s="349"/>
      <c r="D25" s="371" t="s">
        <v>12</v>
      </c>
      <c r="E25" s="372"/>
      <c r="F25" s="373"/>
      <c r="G25" s="320"/>
      <c r="H25" s="321"/>
      <c r="I25" s="321"/>
      <c r="J25" s="321"/>
      <c r="K25" s="321"/>
      <c r="L25" s="321"/>
      <c r="M25" s="321"/>
      <c r="N25" s="321"/>
      <c r="O25" s="322"/>
    </row>
    <row r="26" spans="1:15" ht="15" customHeight="1">
      <c r="A26" s="19"/>
      <c r="B26" s="9"/>
      <c r="C26" s="10"/>
      <c r="D26" s="331" t="s">
        <v>13</v>
      </c>
      <c r="E26" s="332"/>
      <c r="F26" s="333"/>
      <c r="G26" s="315"/>
      <c r="H26" s="316"/>
      <c r="I26" s="316"/>
      <c r="J26" s="316"/>
      <c r="K26" s="316"/>
      <c r="L26" s="316"/>
      <c r="M26" s="316"/>
      <c r="N26" s="316"/>
      <c r="O26" s="317"/>
    </row>
    <row r="27" spans="1:15" ht="15" customHeight="1">
      <c r="A27" s="334" t="s">
        <v>11</v>
      </c>
      <c r="B27" s="335"/>
      <c r="C27" s="336"/>
      <c r="D27" s="331" t="s">
        <v>12</v>
      </c>
      <c r="E27" s="332"/>
      <c r="F27" s="333"/>
      <c r="G27" s="315"/>
      <c r="H27" s="316"/>
      <c r="I27" s="316"/>
      <c r="J27" s="316"/>
      <c r="K27" s="316"/>
      <c r="L27" s="316"/>
      <c r="M27" s="316"/>
      <c r="N27" s="316"/>
      <c r="O27" s="317"/>
    </row>
    <row r="28" spans="1:15" ht="15" customHeight="1">
      <c r="A28" s="15"/>
      <c r="B28" s="7"/>
      <c r="C28" s="8"/>
      <c r="D28" s="331" t="s">
        <v>13</v>
      </c>
      <c r="E28" s="332"/>
      <c r="F28" s="333"/>
      <c r="G28" s="315"/>
      <c r="H28" s="316"/>
      <c r="I28" s="316"/>
      <c r="J28" s="316"/>
      <c r="K28" s="316"/>
      <c r="L28" s="316"/>
      <c r="M28" s="316"/>
      <c r="N28" s="316"/>
      <c r="O28" s="317"/>
    </row>
    <row r="29" spans="1:15" ht="15" customHeight="1">
      <c r="A29" s="15"/>
      <c r="B29" s="7"/>
      <c r="C29" s="8"/>
      <c r="D29" s="331" t="s">
        <v>14</v>
      </c>
      <c r="E29" s="332"/>
      <c r="F29" s="333"/>
      <c r="G29" s="315"/>
      <c r="H29" s="316"/>
      <c r="I29" s="316"/>
      <c r="J29" s="316"/>
      <c r="K29" s="316"/>
      <c r="L29" s="316"/>
      <c r="M29" s="316"/>
      <c r="N29" s="316"/>
      <c r="O29" s="317"/>
    </row>
    <row r="30" spans="1:15" ht="15" customHeight="1">
      <c r="A30" s="15"/>
      <c r="B30" s="7"/>
      <c r="C30" s="8"/>
      <c r="D30" s="331" t="s">
        <v>15</v>
      </c>
      <c r="E30" s="332"/>
      <c r="F30" s="333"/>
      <c r="G30" s="315"/>
      <c r="H30" s="316"/>
      <c r="I30" s="316"/>
      <c r="J30" s="316"/>
      <c r="K30" s="316"/>
      <c r="L30" s="316"/>
      <c r="M30" s="316"/>
      <c r="N30" s="316"/>
      <c r="O30" s="317"/>
    </row>
    <row r="31" spans="1:15" ht="15" customHeight="1" thickBot="1">
      <c r="A31" s="16"/>
      <c r="B31" s="17"/>
      <c r="C31" s="20"/>
      <c r="D31" s="350" t="s">
        <v>532</v>
      </c>
      <c r="E31" s="351"/>
      <c r="F31" s="352"/>
      <c r="G31" s="301"/>
      <c r="H31" s="302"/>
      <c r="I31" s="302"/>
      <c r="J31" s="302"/>
      <c r="K31" s="302"/>
      <c r="L31" s="302"/>
      <c r="M31" s="302"/>
      <c r="N31" s="302"/>
      <c r="O31" s="303"/>
    </row>
    <row r="32" spans="1:15" ht="13.8" thickBot="1"/>
    <row r="33" spans="1:16">
      <c r="A33" s="69"/>
      <c r="B33" s="69"/>
      <c r="C33" s="69"/>
      <c r="D33" s="69"/>
      <c r="E33" s="69"/>
      <c r="F33" s="69"/>
      <c r="G33" s="69"/>
      <c r="H33" s="69"/>
      <c r="I33" s="69"/>
      <c r="J33" s="69"/>
      <c r="K33" s="69"/>
      <c r="L33" s="69"/>
      <c r="M33" s="69"/>
      <c r="N33" s="69"/>
      <c r="O33" s="69"/>
    </row>
    <row r="34" spans="1:16">
      <c r="A34" s="1" t="s">
        <v>526</v>
      </c>
    </row>
    <row r="36" spans="1:16" s="3" customFormat="1" ht="19.2">
      <c r="B36" s="6" t="s">
        <v>533</v>
      </c>
      <c r="C36" s="357"/>
      <c r="D36" s="358"/>
      <c r="E36" s="3" t="s">
        <v>0</v>
      </c>
    </row>
    <row r="38" spans="1:16">
      <c r="A38" s="1" t="s">
        <v>182</v>
      </c>
    </row>
    <row r="40" spans="1:16" ht="13.8" thickBot="1">
      <c r="A40" s="1" t="s">
        <v>534</v>
      </c>
      <c r="F40" s="2" t="s">
        <v>520</v>
      </c>
    </row>
    <row r="41" spans="1:16">
      <c r="A41" s="337" t="s">
        <v>238</v>
      </c>
      <c r="B41" s="338"/>
      <c r="C41" s="339"/>
      <c r="D41" s="343" t="s">
        <v>178</v>
      </c>
      <c r="E41" s="56" t="s">
        <v>189</v>
      </c>
      <c r="F41" s="73"/>
      <c r="G41" s="74"/>
      <c r="H41" s="56"/>
      <c r="I41" s="73"/>
      <c r="J41" s="73"/>
      <c r="K41" s="73"/>
      <c r="L41" s="73"/>
      <c r="M41" s="73"/>
      <c r="N41" s="73"/>
      <c r="O41" s="73"/>
      <c r="P41" s="75"/>
    </row>
    <row r="42" spans="1:16">
      <c r="A42" s="340"/>
      <c r="B42" s="341"/>
      <c r="C42" s="342"/>
      <c r="D42" s="344"/>
      <c r="E42" s="48" t="s">
        <v>226</v>
      </c>
      <c r="F42" s="48" t="s">
        <v>227</v>
      </c>
      <c r="G42" s="48" t="s">
        <v>228</v>
      </c>
      <c r="H42" s="48" t="s">
        <v>229</v>
      </c>
      <c r="I42" s="48" t="s">
        <v>230</v>
      </c>
      <c r="J42" s="48" t="s">
        <v>231</v>
      </c>
      <c r="K42" s="48" t="s">
        <v>232</v>
      </c>
      <c r="L42" s="48" t="s">
        <v>233</v>
      </c>
      <c r="M42" s="48" t="s">
        <v>234</v>
      </c>
      <c r="N42" s="48" t="s">
        <v>235</v>
      </c>
      <c r="O42" s="48" t="s">
        <v>236</v>
      </c>
      <c r="P42" s="95" t="s">
        <v>237</v>
      </c>
    </row>
    <row r="43" spans="1:16">
      <c r="A43" s="329"/>
      <c r="B43" s="356"/>
      <c r="C43" s="330"/>
      <c r="D43" s="224"/>
      <c r="E43" s="225"/>
      <c r="F43" s="226"/>
      <c r="G43" s="226"/>
      <c r="H43" s="226"/>
      <c r="I43" s="226"/>
      <c r="J43" s="226"/>
      <c r="K43" s="226"/>
      <c r="L43" s="226"/>
      <c r="M43" s="226"/>
      <c r="N43" s="226"/>
      <c r="O43" s="226"/>
      <c r="P43" s="226"/>
    </row>
    <row r="44" spans="1:16" ht="13.8" thickBot="1">
      <c r="A44" s="323"/>
      <c r="B44" s="324"/>
      <c r="C44" s="325"/>
      <c r="D44" s="227"/>
      <c r="E44" s="228"/>
      <c r="F44" s="229"/>
      <c r="G44" s="229"/>
      <c r="H44" s="229"/>
      <c r="I44" s="229"/>
      <c r="J44" s="229"/>
      <c r="K44" s="229"/>
      <c r="L44" s="229"/>
      <c r="M44" s="229"/>
      <c r="N44" s="229"/>
      <c r="O44" s="229"/>
      <c r="P44" s="229"/>
    </row>
    <row r="46" spans="1:16" ht="13.8" thickBot="1">
      <c r="A46" s="1" t="s">
        <v>535</v>
      </c>
      <c r="J46" s="1" t="s">
        <v>536</v>
      </c>
    </row>
    <row r="47" spans="1:16">
      <c r="A47" s="72" t="s">
        <v>179</v>
      </c>
      <c r="B47" s="73"/>
      <c r="C47" s="73"/>
      <c r="D47" s="73"/>
      <c r="E47" s="56" t="s">
        <v>183</v>
      </c>
      <c r="F47" s="74"/>
      <c r="G47" s="56" t="s">
        <v>184</v>
      </c>
      <c r="H47" s="75"/>
      <c r="J47" s="72" t="s">
        <v>179</v>
      </c>
      <c r="K47" s="73"/>
      <c r="L47" s="49" t="s">
        <v>180</v>
      </c>
      <c r="M47" s="73" t="s">
        <v>181</v>
      </c>
      <c r="N47" s="74"/>
      <c r="O47" s="56" t="s">
        <v>433</v>
      </c>
      <c r="P47" s="75"/>
    </row>
    <row r="48" spans="1:16">
      <c r="A48" s="70" t="s">
        <v>38</v>
      </c>
      <c r="B48" s="11"/>
      <c r="C48" s="11"/>
      <c r="D48" s="11"/>
      <c r="E48" s="304"/>
      <c r="F48" s="319"/>
      <c r="G48" s="304"/>
      <c r="H48" s="305"/>
      <c r="I48" s="18" t="s">
        <v>283</v>
      </c>
      <c r="J48" s="329"/>
      <c r="K48" s="330"/>
      <c r="L48" s="230"/>
      <c r="M48" s="259"/>
      <c r="N48" s="194" t="str">
        <f>CONCATENATE("GJ/",L48)</f>
        <v>GJ/</v>
      </c>
      <c r="O48" s="259"/>
      <c r="P48" s="76" t="s">
        <v>443</v>
      </c>
    </row>
    <row r="49" spans="1:16" ht="13.8" thickBot="1">
      <c r="A49" s="70" t="s">
        <v>39</v>
      </c>
      <c r="B49" s="11"/>
      <c r="C49" s="11"/>
      <c r="D49" s="11"/>
      <c r="E49" s="304"/>
      <c r="F49" s="319"/>
      <c r="G49" s="304"/>
      <c r="H49" s="305"/>
      <c r="I49" s="18" t="s">
        <v>284</v>
      </c>
      <c r="J49" s="323"/>
      <c r="K49" s="325"/>
      <c r="L49" s="231"/>
      <c r="M49" s="258"/>
      <c r="N49" s="195" t="str">
        <f>CONCATENATE("GJ/",L49)</f>
        <v>GJ/</v>
      </c>
      <c r="O49" s="258"/>
      <c r="P49" s="77" t="s">
        <v>443</v>
      </c>
    </row>
    <row r="50" spans="1:16">
      <c r="A50" s="70" t="s">
        <v>40</v>
      </c>
      <c r="B50" s="11"/>
      <c r="C50" s="11"/>
      <c r="D50" s="11"/>
      <c r="E50" s="304"/>
      <c r="F50" s="319"/>
      <c r="G50" s="304"/>
      <c r="H50" s="305"/>
      <c r="I50" s="260"/>
      <c r="J50" s="327"/>
      <c r="K50" s="328"/>
      <c r="L50" s="261"/>
      <c r="M50" s="262"/>
      <c r="N50" s="263"/>
      <c r="O50" s="262"/>
      <c r="P50" s="263"/>
    </row>
    <row r="51" spans="1:16" ht="13.8" thickBot="1">
      <c r="A51" s="71" t="s">
        <v>41</v>
      </c>
      <c r="B51" s="13"/>
      <c r="C51" s="13"/>
      <c r="D51" s="13"/>
      <c r="E51" s="307"/>
      <c r="F51" s="326"/>
      <c r="G51" s="307"/>
      <c r="H51" s="318"/>
      <c r="I51" s="260"/>
      <c r="J51" s="327"/>
      <c r="K51" s="328"/>
      <c r="L51" s="261"/>
      <c r="M51" s="262"/>
      <c r="N51" s="263"/>
      <c r="O51" s="262"/>
      <c r="P51" s="263"/>
    </row>
    <row r="53" spans="1:16" ht="13.8" thickBot="1">
      <c r="A53" s="1" t="s">
        <v>537</v>
      </c>
    </row>
    <row r="54" spans="1:16">
      <c r="A54" s="72" t="s">
        <v>432</v>
      </c>
      <c r="B54" s="73"/>
      <c r="C54" s="73"/>
      <c r="D54" s="73"/>
      <c r="E54" s="56" t="s">
        <v>433</v>
      </c>
      <c r="F54" s="74"/>
      <c r="G54" s="56"/>
      <c r="H54" s="75"/>
      <c r="I54" s="72" t="s">
        <v>432</v>
      </c>
      <c r="J54" s="73"/>
      <c r="K54" s="73"/>
      <c r="L54" s="73"/>
      <c r="M54" s="56" t="s">
        <v>433</v>
      </c>
      <c r="N54" s="74"/>
      <c r="O54" s="56"/>
      <c r="P54" s="75"/>
    </row>
    <row r="55" spans="1:16" ht="13.8" thickBot="1">
      <c r="A55" s="71" t="s">
        <v>436</v>
      </c>
      <c r="B55" s="13"/>
      <c r="C55" s="13"/>
      <c r="D55" s="13"/>
      <c r="E55" s="307"/>
      <c r="F55" s="308"/>
      <c r="G55" s="309" t="s">
        <v>437</v>
      </c>
      <c r="H55" s="310"/>
      <c r="I55" s="71" t="s">
        <v>435</v>
      </c>
      <c r="J55" s="13"/>
      <c r="K55" s="13"/>
      <c r="L55" s="13"/>
      <c r="M55" s="307"/>
      <c r="N55" s="308"/>
      <c r="O55" s="309" t="s">
        <v>434</v>
      </c>
      <c r="P55" s="310"/>
    </row>
    <row r="59" spans="1:16">
      <c r="A59" s="287" t="s">
        <v>518</v>
      </c>
      <c r="B59" s="287"/>
      <c r="C59" s="287"/>
    </row>
    <row r="60" spans="1:16">
      <c r="A60" s="287"/>
      <c r="B60" s="287"/>
      <c r="C60" s="287"/>
    </row>
    <row r="61" spans="1:16">
      <c r="A61" s="287"/>
      <c r="B61" s="287"/>
      <c r="C61" s="287"/>
    </row>
    <row r="62" spans="1:16">
      <c r="A62" s="287"/>
      <c r="B62" s="287"/>
      <c r="C62" s="287"/>
    </row>
    <row r="63" spans="1:16">
      <c r="A63" s="287"/>
      <c r="C63" s="287"/>
    </row>
  </sheetData>
  <sheetProtection algorithmName="SHA-512" hashValue="TPAMR8DEY/24Rt/QfjyLL3iOL1POe5B4OHCX6w8JyzB2lhNEiMgIeAPEKcSg8k6EACM7J6j+rHErO6ppqYNMIw==" saltValue="34llUF3dvR4PMLZQpUoXqA==" spinCount="100000" sheet="1" autoFilter="0"/>
  <mergeCells count="56">
    <mergeCell ref="G28:O28"/>
    <mergeCell ref="G29:O29"/>
    <mergeCell ref="D25:F25"/>
    <mergeCell ref="D26:F26"/>
    <mergeCell ref="L5:O5"/>
    <mergeCell ref="A21:F21"/>
    <mergeCell ref="A16:C16"/>
    <mergeCell ref="A17:C17"/>
    <mergeCell ref="A18:C18"/>
    <mergeCell ref="J7:O9"/>
    <mergeCell ref="J10:O12"/>
    <mergeCell ref="G7:I7"/>
    <mergeCell ref="A43:C43"/>
    <mergeCell ref="C36:D36"/>
    <mergeCell ref="A19:F19"/>
    <mergeCell ref="A20:F20"/>
    <mergeCell ref="D16:O16"/>
    <mergeCell ref="D17:O17"/>
    <mergeCell ref="D18:O18"/>
    <mergeCell ref="D27:F27"/>
    <mergeCell ref="D28:F28"/>
    <mergeCell ref="D30:F30"/>
    <mergeCell ref="A27:C27"/>
    <mergeCell ref="A41:C42"/>
    <mergeCell ref="D41:D42"/>
    <mergeCell ref="G8:I9"/>
    <mergeCell ref="G10:I10"/>
    <mergeCell ref="A25:C25"/>
    <mergeCell ref="D31:F31"/>
    <mergeCell ref="D29:F29"/>
    <mergeCell ref="G25:O25"/>
    <mergeCell ref="G26:O26"/>
    <mergeCell ref="A44:C44"/>
    <mergeCell ref="E50:F50"/>
    <mergeCell ref="E51:F51"/>
    <mergeCell ref="E48:F48"/>
    <mergeCell ref="J51:K51"/>
    <mergeCell ref="J48:K48"/>
    <mergeCell ref="J49:K49"/>
    <mergeCell ref="J50:K50"/>
    <mergeCell ref="E55:F55"/>
    <mergeCell ref="G55:H55"/>
    <mergeCell ref="G51:H51"/>
    <mergeCell ref="G50:H50"/>
    <mergeCell ref="E49:F49"/>
    <mergeCell ref="G30:O30"/>
    <mergeCell ref="G21:M21"/>
    <mergeCell ref="G31:O31"/>
    <mergeCell ref="G48:H48"/>
    <mergeCell ref="G49:H49"/>
    <mergeCell ref="G11:I12"/>
    <mergeCell ref="M55:N55"/>
    <mergeCell ref="O55:P55"/>
    <mergeCell ref="G19:M19"/>
    <mergeCell ref="G20:M20"/>
    <mergeCell ref="G27:O27"/>
  </mergeCells>
  <phoneticPr fontId="2"/>
  <dataValidations count="4">
    <dataValidation type="list" allowBlank="1" showInputMessage="1" showErrorMessage="1" sqref="C36:D36">
      <formula1>"1,2,3,4,5,6,7,8,9,10,11,12,13"</formula1>
    </dataValidation>
    <dataValidation type="list" allowBlank="1" showInputMessage="1" showErrorMessage="1" sqref="L50:L51">
      <formula1>"kg,t,kL,m3,Nm3"</formula1>
    </dataValidation>
    <dataValidation type="list" allowBlank="1" showInputMessage="1" showErrorMessage="1" sqref="D43:D44">
      <formula1>"13A,12A,6A"</formula1>
    </dataValidation>
    <dataValidation type="list" allowBlank="1" showInputMessage="1" showErrorMessage="1" sqref="L48 L49">
      <formula1>"kg,t,L,kL,m3,Nm3"</formula1>
    </dataValidation>
  </dataValidations>
  <pageMargins left="0.78740157480314965" right="0.39370078740157483" top="0.39370078740157483" bottom="0.19685039370078741"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view="pageBreakPreview" zoomScaleNormal="100" zoomScaleSheetLayoutView="100" workbookViewId="0">
      <selection activeCell="G66" sqref="G66"/>
    </sheetView>
  </sheetViews>
  <sheetFormatPr defaultColWidth="5.6640625" defaultRowHeight="13.2"/>
  <cols>
    <col min="1" max="16384" width="5.6640625" style="1"/>
  </cols>
  <sheetData>
    <row r="1" spans="1:15">
      <c r="A1" s="2" t="s">
        <v>528</v>
      </c>
    </row>
    <row r="3" spans="1:15">
      <c r="A3" s="1" t="s">
        <v>8</v>
      </c>
    </row>
    <row r="4" spans="1:15" ht="13.8" thickBot="1"/>
    <row r="5" spans="1:15">
      <c r="A5" s="232"/>
      <c r="B5" s="233"/>
      <c r="C5" s="233"/>
      <c r="D5" s="233"/>
      <c r="E5" s="233"/>
      <c r="F5" s="233"/>
      <c r="G5" s="233"/>
      <c r="H5" s="233"/>
      <c r="I5" s="233"/>
      <c r="J5" s="233"/>
      <c r="K5" s="233"/>
      <c r="L5" s="233"/>
      <c r="M5" s="233"/>
      <c r="N5" s="233"/>
      <c r="O5" s="234"/>
    </row>
    <row r="6" spans="1:15">
      <c r="A6" s="235"/>
      <c r="B6" s="236"/>
      <c r="C6" s="236"/>
      <c r="D6" s="236"/>
      <c r="E6" s="236"/>
      <c r="F6" s="236"/>
      <c r="G6" s="236"/>
      <c r="H6" s="236"/>
      <c r="I6" s="236"/>
      <c r="J6" s="236"/>
      <c r="K6" s="236"/>
      <c r="L6" s="236"/>
      <c r="M6" s="236"/>
      <c r="N6" s="236"/>
      <c r="O6" s="237"/>
    </row>
    <row r="7" spans="1:15">
      <c r="A7" s="235"/>
      <c r="B7" s="236"/>
      <c r="C7" s="236"/>
      <c r="D7" s="236"/>
      <c r="E7" s="236"/>
      <c r="F7" s="236"/>
      <c r="G7" s="236"/>
      <c r="H7" s="236"/>
      <c r="I7" s="236"/>
      <c r="J7" s="236"/>
      <c r="K7" s="236"/>
      <c r="L7" s="236"/>
      <c r="M7" s="236"/>
      <c r="N7" s="236"/>
      <c r="O7" s="237"/>
    </row>
    <row r="8" spans="1:15">
      <c r="A8" s="235"/>
      <c r="B8" s="236"/>
      <c r="C8" s="236"/>
      <c r="D8" s="236"/>
      <c r="E8" s="236"/>
      <c r="F8" s="236"/>
      <c r="G8" s="236"/>
      <c r="H8" s="236"/>
      <c r="I8" s="236"/>
      <c r="J8" s="236"/>
      <c r="K8" s="236"/>
      <c r="L8" s="236"/>
      <c r="M8" s="236"/>
      <c r="N8" s="236"/>
      <c r="O8" s="237"/>
    </row>
    <row r="9" spans="1:15">
      <c r="A9" s="235"/>
      <c r="B9" s="236"/>
      <c r="C9" s="236"/>
      <c r="D9" s="236"/>
      <c r="E9" s="236"/>
      <c r="F9" s="236"/>
      <c r="G9" s="236"/>
      <c r="H9" s="236"/>
      <c r="I9" s="236"/>
      <c r="J9" s="236"/>
      <c r="K9" s="236"/>
      <c r="L9" s="236"/>
      <c r="M9" s="236"/>
      <c r="N9" s="236"/>
      <c r="O9" s="237"/>
    </row>
    <row r="10" spans="1:15">
      <c r="A10" s="235"/>
      <c r="B10" s="236"/>
      <c r="C10" s="236"/>
      <c r="D10" s="236"/>
      <c r="E10" s="236"/>
      <c r="F10" s="236"/>
      <c r="G10" s="236"/>
      <c r="H10" s="236"/>
      <c r="I10" s="236"/>
      <c r="J10" s="236"/>
      <c r="K10" s="236"/>
      <c r="L10" s="236"/>
      <c r="M10" s="236"/>
      <c r="N10" s="236"/>
      <c r="O10" s="237"/>
    </row>
    <row r="11" spans="1:15">
      <c r="A11" s="235"/>
      <c r="B11" s="236"/>
      <c r="C11" s="236"/>
      <c r="D11" s="236"/>
      <c r="E11" s="236"/>
      <c r="F11" s="236"/>
      <c r="G11" s="236"/>
      <c r="H11" s="236"/>
      <c r="I11" s="236"/>
      <c r="J11" s="236"/>
      <c r="K11" s="236"/>
      <c r="L11" s="236"/>
      <c r="M11" s="236"/>
      <c r="N11" s="236"/>
      <c r="O11" s="237"/>
    </row>
    <row r="12" spans="1:15">
      <c r="A12" s="235"/>
      <c r="B12" s="236"/>
      <c r="C12" s="236"/>
      <c r="D12" s="236"/>
      <c r="E12" s="236"/>
      <c r="F12" s="236"/>
      <c r="G12" s="236"/>
      <c r="H12" s="236"/>
      <c r="I12" s="236"/>
      <c r="J12" s="236"/>
      <c r="K12" s="236"/>
      <c r="L12" s="236"/>
      <c r="M12" s="236"/>
      <c r="N12" s="236"/>
      <c r="O12" s="237"/>
    </row>
    <row r="13" spans="1:15">
      <c r="A13" s="235"/>
      <c r="B13" s="236"/>
      <c r="C13" s="236"/>
      <c r="D13" s="236"/>
      <c r="E13" s="236"/>
      <c r="F13" s="236"/>
      <c r="G13" s="236"/>
      <c r="H13" s="236"/>
      <c r="I13" s="236"/>
      <c r="J13" s="236"/>
      <c r="K13" s="236"/>
      <c r="L13" s="236"/>
      <c r="M13" s="236"/>
      <c r="N13" s="236"/>
      <c r="O13" s="237"/>
    </row>
    <row r="14" spans="1:15">
      <c r="A14" s="235"/>
      <c r="B14" s="236"/>
      <c r="C14" s="236"/>
      <c r="D14" s="236"/>
      <c r="E14" s="236"/>
      <c r="F14" s="236"/>
      <c r="G14" s="236"/>
      <c r="H14" s="236"/>
      <c r="I14" s="236"/>
      <c r="J14" s="236"/>
      <c r="K14" s="236"/>
      <c r="L14" s="236"/>
      <c r="M14" s="236"/>
      <c r="N14" s="236"/>
      <c r="O14" s="237"/>
    </row>
    <row r="15" spans="1:15">
      <c r="A15" s="235"/>
      <c r="B15" s="236"/>
      <c r="C15" s="236"/>
      <c r="D15" s="236"/>
      <c r="E15" s="236"/>
      <c r="F15" s="236"/>
      <c r="G15" s="236"/>
      <c r="H15" s="236"/>
      <c r="I15" s="236"/>
      <c r="J15" s="236"/>
      <c r="K15" s="236"/>
      <c r="L15" s="236"/>
      <c r="M15" s="236"/>
      <c r="N15" s="236"/>
      <c r="O15" s="237"/>
    </row>
    <row r="16" spans="1:15">
      <c r="A16" s="235"/>
      <c r="B16" s="236"/>
      <c r="C16" s="236"/>
      <c r="D16" s="236"/>
      <c r="E16" s="236"/>
      <c r="F16" s="236"/>
      <c r="G16" s="236"/>
      <c r="H16" s="236"/>
      <c r="I16" s="236"/>
      <c r="J16" s="236"/>
      <c r="K16" s="236"/>
      <c r="L16" s="236"/>
      <c r="M16" s="236"/>
      <c r="N16" s="236"/>
      <c r="O16" s="237"/>
    </row>
    <row r="17" spans="1:15">
      <c r="A17" s="235"/>
      <c r="B17" s="236"/>
      <c r="C17" s="236"/>
      <c r="D17" s="236"/>
      <c r="E17" s="236"/>
      <c r="F17" s="236"/>
      <c r="G17" s="236"/>
      <c r="H17" s="236"/>
      <c r="I17" s="236"/>
      <c r="J17" s="236"/>
      <c r="K17" s="236"/>
      <c r="L17" s="236"/>
      <c r="M17" s="236"/>
      <c r="N17" s="236"/>
      <c r="O17" s="237"/>
    </row>
    <row r="18" spans="1:15">
      <c r="A18" s="235"/>
      <c r="B18" s="236"/>
      <c r="C18" s="236"/>
      <c r="D18" s="236"/>
      <c r="E18" s="236"/>
      <c r="F18" s="236"/>
      <c r="G18" s="236"/>
      <c r="H18" s="236"/>
      <c r="I18" s="236"/>
      <c r="J18" s="236"/>
      <c r="K18" s="236"/>
      <c r="L18" s="236"/>
      <c r="M18" s="236"/>
      <c r="N18" s="236"/>
      <c r="O18" s="237"/>
    </row>
    <row r="19" spans="1:15">
      <c r="A19" s="235"/>
      <c r="B19" s="236"/>
      <c r="C19" s="236"/>
      <c r="D19" s="236"/>
      <c r="E19" s="236"/>
      <c r="F19" s="236"/>
      <c r="G19" s="236"/>
      <c r="H19" s="236"/>
      <c r="I19" s="236"/>
      <c r="J19" s="236"/>
      <c r="K19" s="236"/>
      <c r="L19" s="236"/>
      <c r="M19" s="236"/>
      <c r="N19" s="236"/>
      <c r="O19" s="237"/>
    </row>
    <row r="20" spans="1:15">
      <c r="A20" s="235"/>
      <c r="B20" s="236"/>
      <c r="C20" s="236"/>
      <c r="D20" s="236"/>
      <c r="E20" s="236"/>
      <c r="F20" s="236"/>
      <c r="G20" s="236"/>
      <c r="H20" s="236"/>
      <c r="I20" s="236"/>
      <c r="J20" s="236"/>
      <c r="K20" s="236"/>
      <c r="L20" s="236"/>
      <c r="M20" s="236"/>
      <c r="N20" s="236"/>
      <c r="O20" s="237"/>
    </row>
    <row r="21" spans="1:15">
      <c r="A21" s="235"/>
      <c r="B21" s="236"/>
      <c r="C21" s="236"/>
      <c r="D21" s="236"/>
      <c r="E21" s="236"/>
      <c r="F21" s="236"/>
      <c r="G21" s="236"/>
      <c r="H21" s="236"/>
      <c r="I21" s="236"/>
      <c r="J21" s="236"/>
      <c r="K21" s="236"/>
      <c r="L21" s="236"/>
      <c r="M21" s="236"/>
      <c r="N21" s="236"/>
      <c r="O21" s="237"/>
    </row>
    <row r="22" spans="1:15">
      <c r="A22" s="235"/>
      <c r="B22" s="236"/>
      <c r="C22" s="236"/>
      <c r="D22" s="236"/>
      <c r="E22" s="236"/>
      <c r="F22" s="236"/>
      <c r="G22" s="236"/>
      <c r="H22" s="236"/>
      <c r="I22" s="236"/>
      <c r="J22" s="236"/>
      <c r="K22" s="236"/>
      <c r="L22" s="236"/>
      <c r="M22" s="236"/>
      <c r="N22" s="236"/>
      <c r="O22" s="237"/>
    </row>
    <row r="23" spans="1:15">
      <c r="A23" s="235"/>
      <c r="B23" s="236"/>
      <c r="C23" s="236"/>
      <c r="D23" s="236"/>
      <c r="E23" s="236"/>
      <c r="F23" s="236"/>
      <c r="G23" s="236"/>
      <c r="H23" s="236"/>
      <c r="I23" s="236"/>
      <c r="J23" s="236"/>
      <c r="K23" s="236"/>
      <c r="L23" s="236"/>
      <c r="M23" s="236"/>
      <c r="N23" s="236"/>
      <c r="O23" s="237"/>
    </row>
    <row r="24" spans="1:15">
      <c r="A24" s="235"/>
      <c r="B24" s="236"/>
      <c r="C24" s="236"/>
      <c r="D24" s="236"/>
      <c r="E24" s="236"/>
      <c r="F24" s="236"/>
      <c r="G24" s="236"/>
      <c r="H24" s="236"/>
      <c r="I24" s="236"/>
      <c r="J24" s="236"/>
      <c r="K24" s="236"/>
      <c r="L24" s="236"/>
      <c r="M24" s="236"/>
      <c r="N24" s="236"/>
      <c r="O24" s="237"/>
    </row>
    <row r="25" spans="1:15">
      <c r="A25" s="235"/>
      <c r="B25" s="236"/>
      <c r="C25" s="236"/>
      <c r="D25" s="236"/>
      <c r="E25" s="236"/>
      <c r="F25" s="236"/>
      <c r="G25" s="236"/>
      <c r="H25" s="236"/>
      <c r="I25" s="236"/>
      <c r="J25" s="236"/>
      <c r="K25" s="236"/>
      <c r="L25" s="236"/>
      <c r="M25" s="236"/>
      <c r="N25" s="236"/>
      <c r="O25" s="237"/>
    </row>
    <row r="26" spans="1:15">
      <c r="A26" s="235"/>
      <c r="B26" s="236"/>
      <c r="C26" s="236"/>
      <c r="D26" s="236"/>
      <c r="E26" s="236"/>
      <c r="F26" s="236"/>
      <c r="G26" s="236"/>
      <c r="H26" s="236"/>
      <c r="I26" s="236"/>
      <c r="J26" s="236"/>
      <c r="K26" s="236"/>
      <c r="L26" s="236"/>
      <c r="M26" s="236"/>
      <c r="N26" s="236"/>
      <c r="O26" s="237"/>
    </row>
    <row r="27" spans="1:15">
      <c r="A27" s="235"/>
      <c r="B27" s="236"/>
      <c r="C27" s="236"/>
      <c r="D27" s="236"/>
      <c r="E27" s="236"/>
      <c r="F27" s="236"/>
      <c r="G27" s="236"/>
      <c r="H27" s="236"/>
      <c r="I27" s="236"/>
      <c r="J27" s="236"/>
      <c r="K27" s="236"/>
      <c r="L27" s="236"/>
      <c r="M27" s="236"/>
      <c r="N27" s="236"/>
      <c r="O27" s="237"/>
    </row>
    <row r="28" spans="1:15">
      <c r="A28" s="235"/>
      <c r="B28" s="236"/>
      <c r="C28" s="236"/>
      <c r="D28" s="236"/>
      <c r="E28" s="236"/>
      <c r="F28" s="236"/>
      <c r="G28" s="236"/>
      <c r="H28" s="236"/>
      <c r="I28" s="236"/>
      <c r="J28" s="236"/>
      <c r="K28" s="236"/>
      <c r="L28" s="236"/>
      <c r="M28" s="236"/>
      <c r="N28" s="236"/>
      <c r="O28" s="237"/>
    </row>
    <row r="29" spans="1:15">
      <c r="A29" s="235"/>
      <c r="B29" s="236"/>
      <c r="C29" s="236"/>
      <c r="D29" s="236"/>
      <c r="E29" s="236"/>
      <c r="F29" s="236"/>
      <c r="G29" s="236"/>
      <c r="H29" s="236"/>
      <c r="I29" s="236"/>
      <c r="J29" s="236"/>
      <c r="K29" s="236"/>
      <c r="L29" s="236"/>
      <c r="M29" s="236"/>
      <c r="N29" s="236"/>
      <c r="O29" s="237"/>
    </row>
    <row r="30" spans="1:15">
      <c r="A30" s="235"/>
      <c r="B30" s="236"/>
      <c r="C30" s="236"/>
      <c r="D30" s="236"/>
      <c r="E30" s="236"/>
      <c r="F30" s="236"/>
      <c r="G30" s="236"/>
      <c r="H30" s="236"/>
      <c r="I30" s="236"/>
      <c r="J30" s="236"/>
      <c r="K30" s="236"/>
      <c r="L30" s="236"/>
      <c r="M30" s="236"/>
      <c r="N30" s="236"/>
      <c r="O30" s="237"/>
    </row>
    <row r="31" spans="1:15">
      <c r="A31" s="235"/>
      <c r="B31" s="236"/>
      <c r="C31" s="236"/>
      <c r="D31" s="236"/>
      <c r="E31" s="236"/>
      <c r="F31" s="236"/>
      <c r="G31" s="236"/>
      <c r="H31" s="236"/>
      <c r="I31" s="236"/>
      <c r="J31" s="236"/>
      <c r="K31" s="236"/>
      <c r="L31" s="236"/>
      <c r="M31" s="236"/>
      <c r="N31" s="236"/>
      <c r="O31" s="237"/>
    </row>
    <row r="32" spans="1:15">
      <c r="A32" s="235"/>
      <c r="B32" s="236"/>
      <c r="C32" s="236"/>
      <c r="D32" s="236"/>
      <c r="E32" s="236"/>
      <c r="F32" s="236"/>
      <c r="G32" s="236"/>
      <c r="H32" s="236"/>
      <c r="I32" s="236"/>
      <c r="J32" s="236"/>
      <c r="K32" s="236"/>
      <c r="L32" s="236"/>
      <c r="M32" s="236"/>
      <c r="N32" s="236"/>
      <c r="O32" s="237"/>
    </row>
    <row r="33" spans="1:15">
      <c r="A33" s="235"/>
      <c r="B33" s="236"/>
      <c r="C33" s="236"/>
      <c r="D33" s="236"/>
      <c r="E33" s="236"/>
      <c r="F33" s="236"/>
      <c r="G33" s="236"/>
      <c r="H33" s="236"/>
      <c r="I33" s="236"/>
      <c r="J33" s="236"/>
      <c r="K33" s="236"/>
      <c r="L33" s="236"/>
      <c r="M33" s="236"/>
      <c r="N33" s="236"/>
      <c r="O33" s="237"/>
    </row>
    <row r="34" spans="1:15">
      <c r="A34" s="235"/>
      <c r="B34" s="236"/>
      <c r="C34" s="236"/>
      <c r="D34" s="236"/>
      <c r="E34" s="236"/>
      <c r="F34" s="236"/>
      <c r="G34" s="236"/>
      <c r="H34" s="236"/>
      <c r="I34" s="236"/>
      <c r="J34" s="236"/>
      <c r="K34" s="236"/>
      <c r="L34" s="236"/>
      <c r="M34" s="236"/>
      <c r="N34" s="236"/>
      <c r="O34" s="237"/>
    </row>
    <row r="35" spans="1:15">
      <c r="A35" s="235"/>
      <c r="B35" s="236"/>
      <c r="C35" s="236"/>
      <c r="D35" s="236"/>
      <c r="E35" s="236"/>
      <c r="F35" s="236"/>
      <c r="G35" s="236"/>
      <c r="H35" s="236"/>
      <c r="I35" s="236"/>
      <c r="J35" s="236"/>
      <c r="K35" s="236"/>
      <c r="L35" s="236"/>
      <c r="M35" s="236"/>
      <c r="N35" s="236"/>
      <c r="O35" s="237"/>
    </row>
    <row r="36" spans="1:15">
      <c r="A36" s="235"/>
      <c r="B36" s="236"/>
      <c r="C36" s="236"/>
      <c r="D36" s="236"/>
      <c r="E36" s="236"/>
      <c r="F36" s="236"/>
      <c r="G36" s="236"/>
      <c r="H36" s="236"/>
      <c r="I36" s="236"/>
      <c r="J36" s="236"/>
      <c r="K36" s="236"/>
      <c r="L36" s="236"/>
      <c r="M36" s="236"/>
      <c r="N36" s="236"/>
      <c r="O36" s="237"/>
    </row>
    <row r="37" spans="1:15">
      <c r="A37" s="235"/>
      <c r="B37" s="236"/>
      <c r="C37" s="236"/>
      <c r="D37" s="236"/>
      <c r="E37" s="236"/>
      <c r="F37" s="236"/>
      <c r="G37" s="236"/>
      <c r="H37" s="236"/>
      <c r="I37" s="236"/>
      <c r="J37" s="236"/>
      <c r="K37" s="236"/>
      <c r="L37" s="236"/>
      <c r="M37" s="236"/>
      <c r="N37" s="236"/>
      <c r="O37" s="237"/>
    </row>
    <row r="38" spans="1:15">
      <c r="A38" s="235"/>
      <c r="B38" s="236"/>
      <c r="C38" s="236"/>
      <c r="D38" s="236"/>
      <c r="E38" s="236"/>
      <c r="F38" s="236"/>
      <c r="G38" s="236"/>
      <c r="H38" s="236"/>
      <c r="I38" s="236"/>
      <c r="J38" s="236"/>
      <c r="K38" s="236"/>
      <c r="L38" s="236"/>
      <c r="M38" s="236"/>
      <c r="N38" s="236"/>
      <c r="O38" s="237"/>
    </row>
    <row r="39" spans="1:15">
      <c r="A39" s="235"/>
      <c r="B39" s="236"/>
      <c r="C39" s="236"/>
      <c r="D39" s="236"/>
      <c r="E39" s="236"/>
      <c r="F39" s="236"/>
      <c r="G39" s="236"/>
      <c r="H39" s="236"/>
      <c r="I39" s="236"/>
      <c r="J39" s="236"/>
      <c r="K39" s="236"/>
      <c r="L39" s="236"/>
      <c r="M39" s="236"/>
      <c r="N39" s="236"/>
      <c r="O39" s="237"/>
    </row>
    <row r="40" spans="1:15">
      <c r="A40" s="235"/>
      <c r="B40" s="236"/>
      <c r="C40" s="236"/>
      <c r="D40" s="236"/>
      <c r="E40" s="236"/>
      <c r="F40" s="236"/>
      <c r="G40" s="236"/>
      <c r="H40" s="236"/>
      <c r="I40" s="236"/>
      <c r="J40" s="236"/>
      <c r="K40" s="236"/>
      <c r="L40" s="236"/>
      <c r="M40" s="236"/>
      <c r="N40" s="236"/>
      <c r="O40" s="237"/>
    </row>
    <row r="41" spans="1:15">
      <c r="A41" s="235"/>
      <c r="B41" s="236"/>
      <c r="C41" s="236"/>
      <c r="D41" s="236"/>
      <c r="E41" s="236"/>
      <c r="F41" s="236"/>
      <c r="G41" s="236"/>
      <c r="H41" s="236"/>
      <c r="I41" s="236"/>
      <c r="J41" s="236"/>
      <c r="K41" s="236"/>
      <c r="L41" s="236"/>
      <c r="M41" s="236"/>
      <c r="N41" s="236"/>
      <c r="O41" s="237"/>
    </row>
    <row r="42" spans="1:15">
      <c r="A42" s="235"/>
      <c r="B42" s="236"/>
      <c r="C42" s="236"/>
      <c r="D42" s="236"/>
      <c r="E42" s="236"/>
      <c r="F42" s="236"/>
      <c r="G42" s="236"/>
      <c r="H42" s="236"/>
      <c r="I42" s="236"/>
      <c r="J42" s="236"/>
      <c r="K42" s="236"/>
      <c r="L42" s="236"/>
      <c r="M42" s="236"/>
      <c r="N42" s="236"/>
      <c r="O42" s="237"/>
    </row>
    <row r="43" spans="1:15">
      <c r="A43" s="235"/>
      <c r="B43" s="236"/>
      <c r="C43" s="236"/>
      <c r="D43" s="236"/>
      <c r="E43" s="236"/>
      <c r="F43" s="236"/>
      <c r="G43" s="236"/>
      <c r="H43" s="236"/>
      <c r="I43" s="236"/>
      <c r="J43" s="236"/>
      <c r="K43" s="236"/>
      <c r="L43" s="236"/>
      <c r="M43" s="236"/>
      <c r="N43" s="236"/>
      <c r="O43" s="237"/>
    </row>
    <row r="44" spans="1:15">
      <c r="A44" s="235"/>
      <c r="B44" s="236"/>
      <c r="C44" s="236"/>
      <c r="D44" s="236"/>
      <c r="E44" s="236"/>
      <c r="F44" s="236"/>
      <c r="G44" s="236"/>
      <c r="H44" s="236"/>
      <c r="I44" s="236"/>
      <c r="J44" s="236"/>
      <c r="K44" s="236"/>
      <c r="L44" s="236"/>
      <c r="M44" s="236"/>
      <c r="N44" s="236"/>
      <c r="O44" s="237"/>
    </row>
    <row r="45" spans="1:15">
      <c r="A45" s="235"/>
      <c r="B45" s="236"/>
      <c r="C45" s="236"/>
      <c r="D45" s="236"/>
      <c r="E45" s="236"/>
      <c r="F45" s="236"/>
      <c r="G45" s="236"/>
      <c r="H45" s="236"/>
      <c r="I45" s="236"/>
      <c r="J45" s="236"/>
      <c r="K45" s="236"/>
      <c r="L45" s="236"/>
      <c r="M45" s="236"/>
      <c r="N45" s="236"/>
      <c r="O45" s="237"/>
    </row>
    <row r="46" spans="1:15">
      <c r="A46" s="235"/>
      <c r="B46" s="236"/>
      <c r="C46" s="236"/>
      <c r="D46" s="236"/>
      <c r="E46" s="236"/>
      <c r="F46" s="236"/>
      <c r="G46" s="236"/>
      <c r="H46" s="236"/>
      <c r="I46" s="236"/>
      <c r="J46" s="236"/>
      <c r="K46" s="236"/>
      <c r="L46" s="236"/>
      <c r="M46" s="236"/>
      <c r="N46" s="236"/>
      <c r="O46" s="237"/>
    </row>
    <row r="47" spans="1:15">
      <c r="A47" s="235"/>
      <c r="B47" s="236"/>
      <c r="C47" s="236"/>
      <c r="D47" s="236"/>
      <c r="E47" s="236"/>
      <c r="F47" s="236"/>
      <c r="G47" s="236"/>
      <c r="H47" s="236"/>
      <c r="I47" s="236"/>
      <c r="J47" s="236"/>
      <c r="K47" s="236"/>
      <c r="L47" s="236"/>
      <c r="M47" s="236"/>
      <c r="N47" s="236"/>
      <c r="O47" s="237"/>
    </row>
    <row r="48" spans="1:15">
      <c r="A48" s="235"/>
      <c r="B48" s="236"/>
      <c r="C48" s="236"/>
      <c r="D48" s="236"/>
      <c r="E48" s="236"/>
      <c r="F48" s="236"/>
      <c r="G48" s="236"/>
      <c r="H48" s="236"/>
      <c r="I48" s="236"/>
      <c r="J48" s="236"/>
      <c r="K48" s="236"/>
      <c r="L48" s="236"/>
      <c r="M48" s="236"/>
      <c r="N48" s="236"/>
      <c r="O48" s="237"/>
    </row>
    <row r="49" spans="1:15">
      <c r="A49" s="235"/>
      <c r="B49" s="236"/>
      <c r="C49" s="236"/>
      <c r="D49" s="236"/>
      <c r="E49" s="236"/>
      <c r="F49" s="236"/>
      <c r="G49" s="236"/>
      <c r="H49" s="236"/>
      <c r="I49" s="236"/>
      <c r="J49" s="236"/>
      <c r="K49" s="236"/>
      <c r="L49" s="236"/>
      <c r="M49" s="236"/>
      <c r="N49" s="236"/>
      <c r="O49" s="237"/>
    </row>
    <row r="50" spans="1:15">
      <c r="A50" s="235"/>
      <c r="B50" s="236"/>
      <c r="C50" s="236"/>
      <c r="D50" s="236"/>
      <c r="E50" s="236"/>
      <c r="F50" s="236"/>
      <c r="G50" s="236"/>
      <c r="H50" s="236"/>
      <c r="I50" s="236"/>
      <c r="J50" s="236"/>
      <c r="K50" s="236"/>
      <c r="L50" s="236"/>
      <c r="M50" s="236"/>
      <c r="N50" s="236"/>
      <c r="O50" s="237"/>
    </row>
    <row r="51" spans="1:15">
      <c r="A51" s="235"/>
      <c r="B51" s="236"/>
      <c r="C51" s="236"/>
      <c r="D51" s="236"/>
      <c r="E51" s="236"/>
      <c r="F51" s="236"/>
      <c r="G51" s="236"/>
      <c r="H51" s="236"/>
      <c r="I51" s="236"/>
      <c r="J51" s="236"/>
      <c r="K51" s="236"/>
      <c r="L51" s="236"/>
      <c r="M51" s="236"/>
      <c r="N51" s="236"/>
      <c r="O51" s="237"/>
    </row>
    <row r="52" spans="1:15">
      <c r="A52" s="235"/>
      <c r="B52" s="236"/>
      <c r="C52" s="236"/>
      <c r="D52" s="236"/>
      <c r="E52" s="236"/>
      <c r="F52" s="236"/>
      <c r="G52" s="236"/>
      <c r="H52" s="236"/>
      <c r="I52" s="236"/>
      <c r="J52" s="236"/>
      <c r="K52" s="236"/>
      <c r="L52" s="236"/>
      <c r="M52" s="236"/>
      <c r="N52" s="236"/>
      <c r="O52" s="237"/>
    </row>
    <row r="53" spans="1:15">
      <c r="A53" s="235"/>
      <c r="B53" s="236"/>
      <c r="C53" s="236"/>
      <c r="D53" s="236"/>
      <c r="E53" s="236"/>
      <c r="F53" s="236"/>
      <c r="G53" s="236"/>
      <c r="H53" s="236"/>
      <c r="I53" s="236"/>
      <c r="J53" s="236"/>
      <c r="K53" s="236"/>
      <c r="L53" s="236"/>
      <c r="M53" s="236"/>
      <c r="N53" s="236"/>
      <c r="O53" s="237"/>
    </row>
    <row r="54" spans="1:15">
      <c r="A54" s="235"/>
      <c r="B54" s="236"/>
      <c r="C54" s="236"/>
      <c r="D54" s="236"/>
      <c r="E54" s="236"/>
      <c r="F54" s="236"/>
      <c r="G54" s="236"/>
      <c r="H54" s="236"/>
      <c r="I54" s="236"/>
      <c r="J54" s="236"/>
      <c r="K54" s="236"/>
      <c r="L54" s="236"/>
      <c r="M54" s="236"/>
      <c r="N54" s="236"/>
      <c r="O54" s="237"/>
    </row>
    <row r="55" spans="1:15">
      <c r="A55" s="235"/>
      <c r="B55" s="236"/>
      <c r="C55" s="236"/>
      <c r="D55" s="236"/>
      <c r="E55" s="236"/>
      <c r="F55" s="236"/>
      <c r="G55" s="236"/>
      <c r="H55" s="236"/>
      <c r="I55" s="236"/>
      <c r="J55" s="236"/>
      <c r="K55" s="236"/>
      <c r="L55" s="236"/>
      <c r="M55" s="236"/>
      <c r="N55" s="236"/>
      <c r="O55" s="237"/>
    </row>
    <row r="56" spans="1:15">
      <c r="A56" s="235"/>
      <c r="B56" s="236"/>
      <c r="C56" s="236"/>
      <c r="D56" s="236"/>
      <c r="E56" s="236"/>
      <c r="F56" s="236"/>
      <c r="G56" s="236"/>
      <c r="H56" s="236"/>
      <c r="I56" s="236"/>
      <c r="J56" s="236"/>
      <c r="K56" s="236"/>
      <c r="L56" s="236"/>
      <c r="M56" s="236"/>
      <c r="N56" s="236"/>
      <c r="O56" s="237"/>
    </row>
    <row r="57" spans="1:15">
      <c r="A57" s="235"/>
      <c r="B57" s="236"/>
      <c r="C57" s="236"/>
      <c r="D57" s="236"/>
      <c r="E57" s="236"/>
      <c r="F57" s="236"/>
      <c r="G57" s="236"/>
      <c r="H57" s="236"/>
      <c r="I57" s="236"/>
      <c r="J57" s="236"/>
      <c r="K57" s="236"/>
      <c r="L57" s="236"/>
      <c r="M57" s="236"/>
      <c r="N57" s="236"/>
      <c r="O57" s="237"/>
    </row>
    <row r="58" spans="1:15">
      <c r="A58" s="235"/>
      <c r="B58" s="236"/>
      <c r="C58" s="236"/>
      <c r="D58" s="236"/>
      <c r="E58" s="236"/>
      <c r="F58" s="236"/>
      <c r="G58" s="236"/>
      <c r="H58" s="236"/>
      <c r="I58" s="236"/>
      <c r="J58" s="236"/>
      <c r="K58" s="236"/>
      <c r="L58" s="236"/>
      <c r="M58" s="236"/>
      <c r="N58" s="236"/>
      <c r="O58" s="237"/>
    </row>
    <row r="59" spans="1:15" ht="13.8" thickBot="1">
      <c r="A59" s="238"/>
      <c r="B59" s="239"/>
      <c r="C59" s="239"/>
      <c r="D59" s="239"/>
      <c r="E59" s="239"/>
      <c r="F59" s="239"/>
      <c r="G59" s="239"/>
      <c r="H59" s="239"/>
      <c r="I59" s="239"/>
      <c r="J59" s="239"/>
      <c r="K59" s="239"/>
      <c r="L59" s="239"/>
      <c r="M59" s="239"/>
      <c r="N59" s="239"/>
      <c r="O59" s="240"/>
    </row>
    <row r="60" spans="1:15">
      <c r="A60" s="2" t="s">
        <v>21</v>
      </c>
      <c r="B60" s="2" t="s">
        <v>22</v>
      </c>
      <c r="C60" s="2"/>
      <c r="D60" s="2"/>
      <c r="E60" s="2"/>
      <c r="F60" s="2"/>
      <c r="G60" s="2"/>
      <c r="H60" s="2"/>
      <c r="I60" s="2"/>
      <c r="J60" s="2"/>
      <c r="K60" s="2"/>
      <c r="L60" s="2"/>
      <c r="M60" s="2"/>
      <c r="N60" s="2"/>
      <c r="O60" s="2"/>
    </row>
    <row r="61" spans="1:15">
      <c r="A61" s="2" t="s">
        <v>23</v>
      </c>
      <c r="B61" s="2" t="s">
        <v>406</v>
      </c>
      <c r="C61" s="2"/>
      <c r="D61" s="2"/>
      <c r="E61" s="2"/>
      <c r="F61" s="2"/>
      <c r="G61" s="2"/>
      <c r="H61" s="2"/>
      <c r="I61" s="2"/>
      <c r="J61" s="2"/>
      <c r="K61" s="2"/>
      <c r="L61" s="2"/>
      <c r="M61" s="2"/>
      <c r="N61" s="2"/>
      <c r="O61" s="2"/>
    </row>
    <row r="62" spans="1:15">
      <c r="A62" s="2"/>
      <c r="B62" s="2"/>
      <c r="C62" s="2"/>
      <c r="D62" s="2"/>
      <c r="E62" s="2"/>
      <c r="F62" s="2"/>
      <c r="G62" s="2"/>
      <c r="H62" s="2"/>
      <c r="I62" s="2"/>
      <c r="J62" s="2"/>
      <c r="K62" s="2"/>
      <c r="L62" s="2"/>
      <c r="M62" s="2"/>
      <c r="N62" s="2"/>
      <c r="O62" s="2"/>
    </row>
  </sheetData>
  <sheetProtection autoFilter="0"/>
  <phoneticPr fontId="2"/>
  <pageMargins left="0.78740157480314965" right="0.59055118110236227" top="0.39370078740157483"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view="pageBreakPreview" zoomScale="75" zoomScaleNormal="100" zoomScaleSheetLayoutView="75" workbookViewId="0">
      <selection activeCell="F6" sqref="F6"/>
    </sheetView>
  </sheetViews>
  <sheetFormatPr defaultColWidth="5.6640625" defaultRowHeight="13.2"/>
  <cols>
    <col min="1" max="1" width="28.44140625" style="1" customWidth="1"/>
    <col min="2" max="2" width="8.6640625" style="1" customWidth="1"/>
    <col min="3" max="3" width="5.6640625" style="1"/>
    <col min="4" max="4" width="10.6640625" style="1" customWidth="1"/>
    <col min="5" max="5" width="14.77734375" style="1" customWidth="1"/>
    <col min="6" max="19" width="10.6640625" style="1" customWidth="1"/>
    <col min="20" max="21" width="8.6640625" style="1" customWidth="1"/>
    <col min="22" max="26" width="8.6640625" style="1" hidden="1" customWidth="1"/>
    <col min="27" max="33" width="0" style="1" hidden="1" customWidth="1"/>
    <col min="34" max="16384" width="5.6640625" style="1"/>
  </cols>
  <sheetData>
    <row r="1" spans="1:33">
      <c r="A1" s="2" t="s">
        <v>529</v>
      </c>
    </row>
    <row r="3" spans="1:33">
      <c r="A3" s="1" t="s">
        <v>164</v>
      </c>
    </row>
    <row r="4" spans="1:33" ht="13.8" thickBot="1"/>
    <row r="5" spans="1:33" ht="30" customHeight="1" thickBot="1">
      <c r="A5" s="536" t="s">
        <v>110</v>
      </c>
      <c r="B5" s="523" t="s">
        <v>31</v>
      </c>
      <c r="C5" s="523" t="s">
        <v>32</v>
      </c>
      <c r="D5" s="537" t="s">
        <v>407</v>
      </c>
      <c r="E5" s="538" t="s">
        <v>405</v>
      </c>
      <c r="F5" s="537" t="s">
        <v>587</v>
      </c>
      <c r="G5" s="537" t="s">
        <v>408</v>
      </c>
      <c r="H5" s="537" t="s">
        <v>409</v>
      </c>
      <c r="I5" s="537" t="s">
        <v>410</v>
      </c>
      <c r="J5" s="537" t="s">
        <v>411</v>
      </c>
      <c r="K5" s="537" t="s">
        <v>412</v>
      </c>
      <c r="L5" s="537" t="s">
        <v>413</v>
      </c>
      <c r="M5" s="537" t="s">
        <v>414</v>
      </c>
      <c r="N5" s="537" t="s">
        <v>415</v>
      </c>
      <c r="O5" s="537" t="s">
        <v>416</v>
      </c>
      <c r="P5" s="537" t="s">
        <v>417</v>
      </c>
      <c r="Q5" s="539" t="s">
        <v>418</v>
      </c>
      <c r="R5" s="540" t="s">
        <v>585</v>
      </c>
      <c r="S5" s="541" t="s">
        <v>111</v>
      </c>
      <c r="V5" s="1" t="s">
        <v>573</v>
      </c>
      <c r="W5" s="1" t="s">
        <v>574</v>
      </c>
      <c r="X5" s="1" t="s">
        <v>575</v>
      </c>
      <c r="Y5" s="1" t="s">
        <v>576</v>
      </c>
      <c r="Z5" s="1" t="s">
        <v>577</v>
      </c>
      <c r="AA5" s="1" t="s">
        <v>578</v>
      </c>
      <c r="AB5" s="1" t="s">
        <v>579</v>
      </c>
      <c r="AC5" s="1" t="s">
        <v>580</v>
      </c>
      <c r="AD5" s="1" t="s">
        <v>581</v>
      </c>
      <c r="AE5" s="1" t="s">
        <v>582</v>
      </c>
      <c r="AF5" s="1" t="s">
        <v>583</v>
      </c>
      <c r="AG5" s="1" t="s">
        <v>584</v>
      </c>
    </row>
    <row r="6" spans="1:33" ht="30" customHeight="1">
      <c r="A6" s="529"/>
      <c r="B6" s="530"/>
      <c r="C6" s="296" t="s">
        <v>113</v>
      </c>
      <c r="D6" s="531"/>
      <c r="E6" s="532"/>
      <c r="F6" s="531"/>
      <c r="G6" s="531"/>
      <c r="H6" s="531"/>
      <c r="I6" s="531"/>
      <c r="J6" s="531"/>
      <c r="K6" s="531"/>
      <c r="L6" s="531"/>
      <c r="M6" s="531"/>
      <c r="N6" s="531"/>
      <c r="O6" s="531"/>
      <c r="P6" s="531"/>
      <c r="Q6" s="533"/>
      <c r="R6" s="534">
        <f>IF(E6="変更なし",D6,IF(E6="右記のとおり変更",Q6,0))</f>
        <v>0</v>
      </c>
      <c r="S6" s="535">
        <f t="shared" ref="S6:S26" si="0">IF(E6="変更なし",D6,IF(E6="右記のとおり変更",(D6+SUM(F6:P6))/12,0))</f>
        <v>0</v>
      </c>
      <c r="V6" s="1">
        <f t="shared" ref="V6:AG26" si="1">IF($E6="変更なし",$D6,F6)</f>
        <v>0</v>
      </c>
      <c r="W6" s="1">
        <f t="shared" si="1"/>
        <v>0</v>
      </c>
      <c r="X6" s="1">
        <f t="shared" si="1"/>
        <v>0</v>
      </c>
      <c r="Y6" s="1">
        <f t="shared" si="1"/>
        <v>0</v>
      </c>
      <c r="Z6" s="1">
        <f t="shared" si="1"/>
        <v>0</v>
      </c>
      <c r="AA6" s="1">
        <f t="shared" si="1"/>
        <v>0</v>
      </c>
      <c r="AB6" s="1">
        <f t="shared" si="1"/>
        <v>0</v>
      </c>
      <c r="AC6" s="1">
        <f t="shared" si="1"/>
        <v>0</v>
      </c>
      <c r="AD6" s="1">
        <f t="shared" si="1"/>
        <v>0</v>
      </c>
      <c r="AE6" s="1">
        <f t="shared" si="1"/>
        <v>0</v>
      </c>
      <c r="AF6" s="1">
        <f t="shared" si="1"/>
        <v>0</v>
      </c>
      <c r="AG6" s="1">
        <f t="shared" si="1"/>
        <v>0</v>
      </c>
    </row>
    <row r="7" spans="1:33" ht="30" customHeight="1">
      <c r="A7" s="241"/>
      <c r="B7" s="242"/>
      <c r="C7" s="48" t="s">
        <v>113</v>
      </c>
      <c r="D7" s="243"/>
      <c r="E7" s="244"/>
      <c r="F7" s="243"/>
      <c r="G7" s="243"/>
      <c r="H7" s="243"/>
      <c r="I7" s="243"/>
      <c r="J7" s="243"/>
      <c r="K7" s="243"/>
      <c r="L7" s="243"/>
      <c r="M7" s="243"/>
      <c r="N7" s="243"/>
      <c r="O7" s="243"/>
      <c r="P7" s="243"/>
      <c r="Q7" s="511"/>
      <c r="R7" s="513">
        <f t="shared" ref="R7:R26" si="2">IF(E7="変更なし",D7,IF(E7="右記のとおり変更",Q7,0))</f>
        <v>0</v>
      </c>
      <c r="S7" s="512">
        <f t="shared" si="0"/>
        <v>0</v>
      </c>
      <c r="V7" s="1">
        <f t="shared" si="1"/>
        <v>0</v>
      </c>
      <c r="W7" s="1">
        <f t="shared" si="1"/>
        <v>0</v>
      </c>
      <c r="X7" s="1">
        <f t="shared" si="1"/>
        <v>0</v>
      </c>
      <c r="Y7" s="1">
        <f t="shared" si="1"/>
        <v>0</v>
      </c>
      <c r="Z7" s="1">
        <f t="shared" si="1"/>
        <v>0</v>
      </c>
      <c r="AA7" s="1">
        <f t="shared" si="1"/>
        <v>0</v>
      </c>
      <c r="AB7" s="1">
        <f t="shared" si="1"/>
        <v>0</v>
      </c>
      <c r="AC7" s="1">
        <f t="shared" si="1"/>
        <v>0</v>
      </c>
      <c r="AD7" s="1">
        <f t="shared" si="1"/>
        <v>0</v>
      </c>
      <c r="AE7" s="1">
        <f t="shared" si="1"/>
        <v>0</v>
      </c>
      <c r="AF7" s="1">
        <f t="shared" si="1"/>
        <v>0</v>
      </c>
      <c r="AG7" s="1">
        <f t="shared" si="1"/>
        <v>0</v>
      </c>
    </row>
    <row r="8" spans="1:33" ht="30" customHeight="1">
      <c r="A8" s="241"/>
      <c r="B8" s="242"/>
      <c r="C8" s="48" t="s">
        <v>17</v>
      </c>
      <c r="D8" s="243"/>
      <c r="E8" s="244"/>
      <c r="F8" s="243"/>
      <c r="G8" s="243"/>
      <c r="H8" s="243"/>
      <c r="I8" s="243"/>
      <c r="J8" s="243"/>
      <c r="K8" s="243"/>
      <c r="L8" s="243"/>
      <c r="M8" s="243"/>
      <c r="N8" s="243"/>
      <c r="O8" s="243"/>
      <c r="P8" s="243"/>
      <c r="Q8" s="511"/>
      <c r="R8" s="513">
        <f t="shared" si="2"/>
        <v>0</v>
      </c>
      <c r="S8" s="512">
        <f t="shared" si="0"/>
        <v>0</v>
      </c>
      <c r="V8" s="1">
        <f t="shared" si="1"/>
        <v>0</v>
      </c>
      <c r="W8" s="1">
        <f t="shared" si="1"/>
        <v>0</v>
      </c>
      <c r="X8" s="1">
        <f t="shared" si="1"/>
        <v>0</v>
      </c>
      <c r="Y8" s="1">
        <f t="shared" si="1"/>
        <v>0</v>
      </c>
      <c r="Z8" s="1">
        <f t="shared" si="1"/>
        <v>0</v>
      </c>
      <c r="AA8" s="1">
        <f t="shared" si="1"/>
        <v>0</v>
      </c>
      <c r="AB8" s="1">
        <f t="shared" si="1"/>
        <v>0</v>
      </c>
      <c r="AC8" s="1">
        <f t="shared" si="1"/>
        <v>0</v>
      </c>
      <c r="AD8" s="1">
        <f t="shared" si="1"/>
        <v>0</v>
      </c>
      <c r="AE8" s="1">
        <f t="shared" si="1"/>
        <v>0</v>
      </c>
      <c r="AF8" s="1">
        <f t="shared" si="1"/>
        <v>0</v>
      </c>
      <c r="AG8" s="1">
        <f t="shared" si="1"/>
        <v>0</v>
      </c>
    </row>
    <row r="9" spans="1:33" ht="30" customHeight="1">
      <c r="A9" s="241"/>
      <c r="B9" s="242"/>
      <c r="C9" s="48" t="s">
        <v>17</v>
      </c>
      <c r="D9" s="243"/>
      <c r="E9" s="244"/>
      <c r="F9" s="243"/>
      <c r="G9" s="243"/>
      <c r="H9" s="243"/>
      <c r="I9" s="243"/>
      <c r="J9" s="243"/>
      <c r="K9" s="243"/>
      <c r="L9" s="243"/>
      <c r="M9" s="243"/>
      <c r="N9" s="243"/>
      <c r="O9" s="243"/>
      <c r="P9" s="243"/>
      <c r="Q9" s="511"/>
      <c r="R9" s="513">
        <f>IF(E9="変更なし",D9,IF(E9="右記のとおり変更",Q9,0))</f>
        <v>0</v>
      </c>
      <c r="S9" s="512">
        <f t="shared" si="0"/>
        <v>0</v>
      </c>
      <c r="V9" s="1">
        <f t="shared" si="1"/>
        <v>0</v>
      </c>
      <c r="W9" s="1">
        <f t="shared" si="1"/>
        <v>0</v>
      </c>
      <c r="X9" s="1">
        <f t="shared" si="1"/>
        <v>0</v>
      </c>
      <c r="Y9" s="1">
        <f t="shared" si="1"/>
        <v>0</v>
      </c>
      <c r="Z9" s="1">
        <f t="shared" si="1"/>
        <v>0</v>
      </c>
      <c r="AA9" s="1">
        <f t="shared" si="1"/>
        <v>0</v>
      </c>
      <c r="AB9" s="1">
        <f t="shared" si="1"/>
        <v>0</v>
      </c>
      <c r="AC9" s="1">
        <f t="shared" si="1"/>
        <v>0</v>
      </c>
      <c r="AD9" s="1">
        <f t="shared" si="1"/>
        <v>0</v>
      </c>
      <c r="AE9" s="1">
        <f t="shared" si="1"/>
        <v>0</v>
      </c>
      <c r="AF9" s="1">
        <f t="shared" si="1"/>
        <v>0</v>
      </c>
      <c r="AG9" s="1">
        <f t="shared" si="1"/>
        <v>0</v>
      </c>
    </row>
    <row r="10" spans="1:33" ht="30" customHeight="1">
      <c r="A10" s="241"/>
      <c r="B10" s="242"/>
      <c r="C10" s="48" t="s">
        <v>17</v>
      </c>
      <c r="D10" s="243"/>
      <c r="E10" s="244"/>
      <c r="F10" s="243"/>
      <c r="G10" s="243"/>
      <c r="H10" s="243"/>
      <c r="I10" s="243"/>
      <c r="J10" s="243"/>
      <c r="K10" s="243"/>
      <c r="L10" s="243"/>
      <c r="M10" s="243"/>
      <c r="N10" s="243"/>
      <c r="O10" s="243"/>
      <c r="P10" s="243"/>
      <c r="Q10" s="511"/>
      <c r="R10" s="513">
        <f t="shared" si="2"/>
        <v>0</v>
      </c>
      <c r="S10" s="512">
        <f t="shared" si="0"/>
        <v>0</v>
      </c>
      <c r="V10" s="1">
        <f t="shared" si="1"/>
        <v>0</v>
      </c>
      <c r="W10" s="1">
        <f t="shared" si="1"/>
        <v>0</v>
      </c>
      <c r="X10" s="1">
        <f t="shared" si="1"/>
        <v>0</v>
      </c>
      <c r="Y10" s="1">
        <f t="shared" si="1"/>
        <v>0</v>
      </c>
      <c r="Z10" s="1">
        <f t="shared" si="1"/>
        <v>0</v>
      </c>
      <c r="AA10" s="1">
        <f t="shared" si="1"/>
        <v>0</v>
      </c>
      <c r="AB10" s="1">
        <f t="shared" si="1"/>
        <v>0</v>
      </c>
      <c r="AC10" s="1">
        <f t="shared" si="1"/>
        <v>0</v>
      </c>
      <c r="AD10" s="1">
        <f t="shared" si="1"/>
        <v>0</v>
      </c>
      <c r="AE10" s="1">
        <f t="shared" si="1"/>
        <v>0</v>
      </c>
      <c r="AF10" s="1">
        <f t="shared" si="1"/>
        <v>0</v>
      </c>
      <c r="AG10" s="1">
        <f t="shared" si="1"/>
        <v>0</v>
      </c>
    </row>
    <row r="11" spans="1:33" ht="30" customHeight="1">
      <c r="A11" s="241"/>
      <c r="B11" s="242"/>
      <c r="C11" s="48" t="s">
        <v>17</v>
      </c>
      <c r="D11" s="243"/>
      <c r="E11" s="244"/>
      <c r="F11" s="243"/>
      <c r="G11" s="243"/>
      <c r="H11" s="243"/>
      <c r="I11" s="243"/>
      <c r="J11" s="243"/>
      <c r="K11" s="243"/>
      <c r="L11" s="243"/>
      <c r="M11" s="243"/>
      <c r="N11" s="243"/>
      <c r="O11" s="243"/>
      <c r="P11" s="243"/>
      <c r="Q11" s="511"/>
      <c r="R11" s="513">
        <f t="shared" si="2"/>
        <v>0</v>
      </c>
      <c r="S11" s="512">
        <f t="shared" si="0"/>
        <v>0</v>
      </c>
      <c r="V11" s="1">
        <f t="shared" si="1"/>
        <v>0</v>
      </c>
      <c r="W11" s="1">
        <f t="shared" si="1"/>
        <v>0</v>
      </c>
      <c r="X11" s="1">
        <f t="shared" si="1"/>
        <v>0</v>
      </c>
      <c r="Y11" s="1">
        <f t="shared" si="1"/>
        <v>0</v>
      </c>
      <c r="Z11" s="1">
        <f t="shared" si="1"/>
        <v>0</v>
      </c>
      <c r="AA11" s="1">
        <f t="shared" si="1"/>
        <v>0</v>
      </c>
      <c r="AB11" s="1">
        <f t="shared" si="1"/>
        <v>0</v>
      </c>
      <c r="AC11" s="1">
        <f t="shared" si="1"/>
        <v>0</v>
      </c>
      <c r="AD11" s="1">
        <f t="shared" si="1"/>
        <v>0</v>
      </c>
      <c r="AE11" s="1">
        <f t="shared" si="1"/>
        <v>0</v>
      </c>
      <c r="AF11" s="1">
        <f t="shared" si="1"/>
        <v>0</v>
      </c>
      <c r="AG11" s="1">
        <f t="shared" si="1"/>
        <v>0</v>
      </c>
    </row>
    <row r="12" spans="1:33" ht="30" customHeight="1">
      <c r="A12" s="241"/>
      <c r="B12" s="242"/>
      <c r="C12" s="48" t="s">
        <v>17</v>
      </c>
      <c r="D12" s="243"/>
      <c r="E12" s="244"/>
      <c r="F12" s="243"/>
      <c r="G12" s="243"/>
      <c r="H12" s="243"/>
      <c r="I12" s="243"/>
      <c r="J12" s="243"/>
      <c r="K12" s="243"/>
      <c r="L12" s="243"/>
      <c r="M12" s="243"/>
      <c r="N12" s="243"/>
      <c r="O12" s="243"/>
      <c r="P12" s="243"/>
      <c r="Q12" s="511"/>
      <c r="R12" s="513">
        <f t="shared" si="2"/>
        <v>0</v>
      </c>
      <c r="S12" s="512">
        <f t="shared" si="0"/>
        <v>0</v>
      </c>
      <c r="V12" s="1">
        <f t="shared" si="1"/>
        <v>0</v>
      </c>
      <c r="W12" s="1">
        <f t="shared" si="1"/>
        <v>0</v>
      </c>
      <c r="X12" s="1">
        <f t="shared" si="1"/>
        <v>0</v>
      </c>
      <c r="Y12" s="1">
        <f t="shared" si="1"/>
        <v>0</v>
      </c>
      <c r="Z12" s="1">
        <f t="shared" si="1"/>
        <v>0</v>
      </c>
      <c r="AA12" s="1">
        <f t="shared" si="1"/>
        <v>0</v>
      </c>
      <c r="AB12" s="1">
        <f t="shared" si="1"/>
        <v>0</v>
      </c>
      <c r="AC12" s="1">
        <f t="shared" si="1"/>
        <v>0</v>
      </c>
      <c r="AD12" s="1">
        <f t="shared" si="1"/>
        <v>0</v>
      </c>
      <c r="AE12" s="1">
        <f t="shared" si="1"/>
        <v>0</v>
      </c>
      <c r="AF12" s="1">
        <f t="shared" si="1"/>
        <v>0</v>
      </c>
      <c r="AG12" s="1">
        <f t="shared" si="1"/>
        <v>0</v>
      </c>
    </row>
    <row r="13" spans="1:33" ht="30" customHeight="1">
      <c r="A13" s="241"/>
      <c r="B13" s="242"/>
      <c r="C13" s="48" t="s">
        <v>17</v>
      </c>
      <c r="D13" s="243"/>
      <c r="E13" s="244"/>
      <c r="F13" s="243"/>
      <c r="G13" s="243"/>
      <c r="H13" s="243"/>
      <c r="I13" s="243"/>
      <c r="J13" s="243"/>
      <c r="K13" s="243"/>
      <c r="L13" s="243"/>
      <c r="M13" s="243"/>
      <c r="N13" s="243"/>
      <c r="O13" s="243"/>
      <c r="P13" s="243"/>
      <c r="Q13" s="511"/>
      <c r="R13" s="513">
        <f>IF(E13="変更なし",D13,IF(E13="右記のとおり変更",Q13,0))</f>
        <v>0</v>
      </c>
      <c r="S13" s="512">
        <f t="shared" si="0"/>
        <v>0</v>
      </c>
      <c r="V13" s="1">
        <f t="shared" si="1"/>
        <v>0</v>
      </c>
      <c r="W13" s="1">
        <f t="shared" si="1"/>
        <v>0</v>
      </c>
      <c r="X13" s="1">
        <f t="shared" si="1"/>
        <v>0</v>
      </c>
      <c r="Y13" s="1">
        <f t="shared" si="1"/>
        <v>0</v>
      </c>
      <c r="Z13" s="1">
        <f t="shared" si="1"/>
        <v>0</v>
      </c>
      <c r="AA13" s="1">
        <f t="shared" si="1"/>
        <v>0</v>
      </c>
      <c r="AB13" s="1">
        <f t="shared" si="1"/>
        <v>0</v>
      </c>
      <c r="AC13" s="1">
        <f t="shared" si="1"/>
        <v>0</v>
      </c>
      <c r="AD13" s="1">
        <f t="shared" si="1"/>
        <v>0</v>
      </c>
      <c r="AE13" s="1">
        <f t="shared" si="1"/>
        <v>0</v>
      </c>
      <c r="AF13" s="1">
        <f t="shared" si="1"/>
        <v>0</v>
      </c>
      <c r="AG13" s="1">
        <f t="shared" si="1"/>
        <v>0</v>
      </c>
    </row>
    <row r="14" spans="1:33" ht="30" customHeight="1">
      <c r="A14" s="241"/>
      <c r="B14" s="242"/>
      <c r="C14" s="48" t="s">
        <v>17</v>
      </c>
      <c r="D14" s="243"/>
      <c r="E14" s="244"/>
      <c r="F14" s="243"/>
      <c r="G14" s="243"/>
      <c r="H14" s="243"/>
      <c r="I14" s="243"/>
      <c r="J14" s="243"/>
      <c r="K14" s="243"/>
      <c r="L14" s="243"/>
      <c r="M14" s="243"/>
      <c r="N14" s="243"/>
      <c r="O14" s="243"/>
      <c r="P14" s="243"/>
      <c r="Q14" s="511"/>
      <c r="R14" s="513">
        <f>IF(E14="変更なし",D14,IF(E14="右記のとおり変更",Q14,0))</f>
        <v>0</v>
      </c>
      <c r="S14" s="512">
        <f t="shared" si="0"/>
        <v>0</v>
      </c>
      <c r="V14" s="1">
        <f t="shared" si="1"/>
        <v>0</v>
      </c>
      <c r="W14" s="1">
        <f t="shared" si="1"/>
        <v>0</v>
      </c>
      <c r="X14" s="1">
        <f t="shared" si="1"/>
        <v>0</v>
      </c>
      <c r="Y14" s="1">
        <f t="shared" si="1"/>
        <v>0</v>
      </c>
      <c r="Z14" s="1">
        <f t="shared" si="1"/>
        <v>0</v>
      </c>
      <c r="AA14" s="1">
        <f t="shared" si="1"/>
        <v>0</v>
      </c>
      <c r="AB14" s="1">
        <f t="shared" si="1"/>
        <v>0</v>
      </c>
      <c r="AC14" s="1">
        <f t="shared" si="1"/>
        <v>0</v>
      </c>
      <c r="AD14" s="1">
        <f t="shared" si="1"/>
        <v>0</v>
      </c>
      <c r="AE14" s="1">
        <f t="shared" si="1"/>
        <v>0</v>
      </c>
      <c r="AF14" s="1">
        <f t="shared" si="1"/>
        <v>0</v>
      </c>
      <c r="AG14" s="1">
        <f t="shared" si="1"/>
        <v>0</v>
      </c>
    </row>
    <row r="15" spans="1:33" ht="30" customHeight="1">
      <c r="A15" s="241"/>
      <c r="B15" s="242"/>
      <c r="C15" s="48" t="s">
        <v>17</v>
      </c>
      <c r="D15" s="243"/>
      <c r="E15" s="244"/>
      <c r="F15" s="243"/>
      <c r="G15" s="243"/>
      <c r="H15" s="243"/>
      <c r="I15" s="243"/>
      <c r="J15" s="243"/>
      <c r="K15" s="243"/>
      <c r="L15" s="243"/>
      <c r="M15" s="243"/>
      <c r="N15" s="243"/>
      <c r="O15" s="243"/>
      <c r="P15" s="243"/>
      <c r="Q15" s="511"/>
      <c r="R15" s="513">
        <f t="shared" si="2"/>
        <v>0</v>
      </c>
      <c r="S15" s="512">
        <f t="shared" si="0"/>
        <v>0</v>
      </c>
      <c r="V15" s="1">
        <f t="shared" si="1"/>
        <v>0</v>
      </c>
      <c r="W15" s="1">
        <f t="shared" si="1"/>
        <v>0</v>
      </c>
      <c r="X15" s="1">
        <f t="shared" si="1"/>
        <v>0</v>
      </c>
      <c r="Y15" s="1">
        <f t="shared" si="1"/>
        <v>0</v>
      </c>
      <c r="Z15" s="1">
        <f t="shared" si="1"/>
        <v>0</v>
      </c>
      <c r="AA15" s="1">
        <f t="shared" si="1"/>
        <v>0</v>
      </c>
      <c r="AB15" s="1">
        <f t="shared" si="1"/>
        <v>0</v>
      </c>
      <c r="AC15" s="1">
        <f t="shared" si="1"/>
        <v>0</v>
      </c>
      <c r="AD15" s="1">
        <f t="shared" si="1"/>
        <v>0</v>
      </c>
      <c r="AE15" s="1">
        <f t="shared" si="1"/>
        <v>0</v>
      </c>
      <c r="AF15" s="1">
        <f t="shared" si="1"/>
        <v>0</v>
      </c>
      <c r="AG15" s="1">
        <f t="shared" si="1"/>
        <v>0</v>
      </c>
    </row>
    <row r="16" spans="1:33" ht="30" customHeight="1">
      <c r="A16" s="241"/>
      <c r="B16" s="242"/>
      <c r="C16" s="48" t="s">
        <v>17</v>
      </c>
      <c r="D16" s="243"/>
      <c r="E16" s="244"/>
      <c r="F16" s="243"/>
      <c r="G16" s="243"/>
      <c r="H16" s="243"/>
      <c r="I16" s="243"/>
      <c r="J16" s="243"/>
      <c r="K16" s="243"/>
      <c r="L16" s="243"/>
      <c r="M16" s="243"/>
      <c r="N16" s="243"/>
      <c r="O16" s="243"/>
      <c r="P16" s="243"/>
      <c r="Q16" s="511"/>
      <c r="R16" s="513">
        <f t="shared" si="2"/>
        <v>0</v>
      </c>
      <c r="S16" s="512">
        <f t="shared" si="0"/>
        <v>0</v>
      </c>
      <c r="V16" s="1">
        <f t="shared" si="1"/>
        <v>0</v>
      </c>
      <c r="W16" s="1">
        <f t="shared" si="1"/>
        <v>0</v>
      </c>
      <c r="X16" s="1">
        <f t="shared" si="1"/>
        <v>0</v>
      </c>
      <c r="Y16" s="1">
        <f t="shared" si="1"/>
        <v>0</v>
      </c>
      <c r="Z16" s="1">
        <f t="shared" si="1"/>
        <v>0</v>
      </c>
      <c r="AA16" s="1">
        <f t="shared" si="1"/>
        <v>0</v>
      </c>
      <c r="AB16" s="1">
        <f t="shared" si="1"/>
        <v>0</v>
      </c>
      <c r="AC16" s="1">
        <f t="shared" si="1"/>
        <v>0</v>
      </c>
      <c r="AD16" s="1">
        <f t="shared" si="1"/>
        <v>0</v>
      </c>
      <c r="AE16" s="1">
        <f t="shared" si="1"/>
        <v>0</v>
      </c>
      <c r="AF16" s="1">
        <f t="shared" si="1"/>
        <v>0</v>
      </c>
      <c r="AG16" s="1">
        <f t="shared" si="1"/>
        <v>0</v>
      </c>
    </row>
    <row r="17" spans="1:33" ht="30" customHeight="1">
      <c r="A17" s="241"/>
      <c r="B17" s="242"/>
      <c r="C17" s="48" t="s">
        <v>17</v>
      </c>
      <c r="D17" s="243"/>
      <c r="E17" s="244"/>
      <c r="F17" s="243"/>
      <c r="G17" s="243"/>
      <c r="H17" s="243"/>
      <c r="I17" s="243"/>
      <c r="J17" s="243"/>
      <c r="K17" s="243"/>
      <c r="L17" s="243"/>
      <c r="M17" s="243"/>
      <c r="N17" s="243"/>
      <c r="O17" s="243"/>
      <c r="P17" s="243"/>
      <c r="Q17" s="511"/>
      <c r="R17" s="513">
        <f t="shared" si="2"/>
        <v>0</v>
      </c>
      <c r="S17" s="512">
        <f t="shared" si="0"/>
        <v>0</v>
      </c>
      <c r="V17" s="1">
        <f t="shared" si="1"/>
        <v>0</v>
      </c>
      <c r="W17" s="1">
        <f t="shared" si="1"/>
        <v>0</v>
      </c>
      <c r="X17" s="1">
        <f t="shared" si="1"/>
        <v>0</v>
      </c>
      <c r="Y17" s="1">
        <f t="shared" si="1"/>
        <v>0</v>
      </c>
      <c r="Z17" s="1">
        <f t="shared" si="1"/>
        <v>0</v>
      </c>
      <c r="AA17" s="1">
        <f t="shared" si="1"/>
        <v>0</v>
      </c>
      <c r="AB17" s="1">
        <f t="shared" si="1"/>
        <v>0</v>
      </c>
      <c r="AC17" s="1">
        <f t="shared" si="1"/>
        <v>0</v>
      </c>
      <c r="AD17" s="1">
        <f t="shared" si="1"/>
        <v>0</v>
      </c>
      <c r="AE17" s="1">
        <f t="shared" si="1"/>
        <v>0</v>
      </c>
      <c r="AF17" s="1">
        <f t="shared" si="1"/>
        <v>0</v>
      </c>
      <c r="AG17" s="1">
        <f t="shared" si="1"/>
        <v>0</v>
      </c>
    </row>
    <row r="18" spans="1:33" ht="30" customHeight="1">
      <c r="A18" s="241"/>
      <c r="B18" s="242"/>
      <c r="C18" s="48" t="s">
        <v>17</v>
      </c>
      <c r="D18" s="243"/>
      <c r="E18" s="244"/>
      <c r="F18" s="243"/>
      <c r="G18" s="243"/>
      <c r="H18" s="243"/>
      <c r="I18" s="243"/>
      <c r="J18" s="243"/>
      <c r="K18" s="243"/>
      <c r="L18" s="243"/>
      <c r="M18" s="243"/>
      <c r="N18" s="243"/>
      <c r="O18" s="243"/>
      <c r="P18" s="243"/>
      <c r="Q18" s="511"/>
      <c r="R18" s="513">
        <f t="shared" si="2"/>
        <v>0</v>
      </c>
      <c r="S18" s="512">
        <f t="shared" si="0"/>
        <v>0</v>
      </c>
      <c r="V18" s="1">
        <f t="shared" si="1"/>
        <v>0</v>
      </c>
      <c r="W18" s="1">
        <f t="shared" si="1"/>
        <v>0</v>
      </c>
      <c r="X18" s="1">
        <f t="shared" si="1"/>
        <v>0</v>
      </c>
      <c r="Y18" s="1">
        <f t="shared" si="1"/>
        <v>0</v>
      </c>
      <c r="Z18" s="1">
        <f t="shared" si="1"/>
        <v>0</v>
      </c>
      <c r="AA18" s="1">
        <f t="shared" si="1"/>
        <v>0</v>
      </c>
      <c r="AB18" s="1">
        <f t="shared" si="1"/>
        <v>0</v>
      </c>
      <c r="AC18" s="1">
        <f t="shared" si="1"/>
        <v>0</v>
      </c>
      <c r="AD18" s="1">
        <f t="shared" si="1"/>
        <v>0</v>
      </c>
      <c r="AE18" s="1">
        <f t="shared" si="1"/>
        <v>0</v>
      </c>
      <c r="AF18" s="1">
        <f t="shared" si="1"/>
        <v>0</v>
      </c>
      <c r="AG18" s="1">
        <f t="shared" si="1"/>
        <v>0</v>
      </c>
    </row>
    <row r="19" spans="1:33" ht="30" customHeight="1">
      <c r="A19" s="241"/>
      <c r="B19" s="242"/>
      <c r="C19" s="48" t="s">
        <v>17</v>
      </c>
      <c r="D19" s="243"/>
      <c r="E19" s="244"/>
      <c r="F19" s="243"/>
      <c r="G19" s="243"/>
      <c r="H19" s="243"/>
      <c r="I19" s="243"/>
      <c r="J19" s="243"/>
      <c r="K19" s="243"/>
      <c r="L19" s="243"/>
      <c r="M19" s="243"/>
      <c r="N19" s="243"/>
      <c r="O19" s="243"/>
      <c r="P19" s="243"/>
      <c r="Q19" s="511"/>
      <c r="R19" s="513">
        <f t="shared" si="2"/>
        <v>0</v>
      </c>
      <c r="S19" s="512">
        <f t="shared" si="0"/>
        <v>0</v>
      </c>
      <c r="V19" s="1">
        <f t="shared" si="1"/>
        <v>0</v>
      </c>
      <c r="W19" s="1">
        <f t="shared" si="1"/>
        <v>0</v>
      </c>
      <c r="X19" s="1">
        <f t="shared" si="1"/>
        <v>0</v>
      </c>
      <c r="Y19" s="1">
        <f t="shared" si="1"/>
        <v>0</v>
      </c>
      <c r="Z19" s="1">
        <f t="shared" si="1"/>
        <v>0</v>
      </c>
      <c r="AA19" s="1">
        <f t="shared" si="1"/>
        <v>0</v>
      </c>
      <c r="AB19" s="1">
        <f t="shared" si="1"/>
        <v>0</v>
      </c>
      <c r="AC19" s="1">
        <f t="shared" si="1"/>
        <v>0</v>
      </c>
      <c r="AD19" s="1">
        <f t="shared" si="1"/>
        <v>0</v>
      </c>
      <c r="AE19" s="1">
        <f t="shared" si="1"/>
        <v>0</v>
      </c>
      <c r="AF19" s="1">
        <f t="shared" si="1"/>
        <v>0</v>
      </c>
      <c r="AG19" s="1">
        <f t="shared" si="1"/>
        <v>0</v>
      </c>
    </row>
    <row r="20" spans="1:33" ht="30" customHeight="1">
      <c r="A20" s="241"/>
      <c r="B20" s="242"/>
      <c r="C20" s="48" t="s">
        <v>17</v>
      </c>
      <c r="D20" s="243"/>
      <c r="E20" s="244"/>
      <c r="F20" s="243"/>
      <c r="G20" s="243"/>
      <c r="H20" s="243"/>
      <c r="I20" s="243"/>
      <c r="J20" s="243"/>
      <c r="K20" s="243"/>
      <c r="L20" s="243"/>
      <c r="M20" s="243"/>
      <c r="N20" s="243"/>
      <c r="O20" s="243"/>
      <c r="P20" s="243"/>
      <c r="Q20" s="511"/>
      <c r="R20" s="513">
        <f t="shared" si="2"/>
        <v>0</v>
      </c>
      <c r="S20" s="512">
        <f t="shared" si="0"/>
        <v>0</v>
      </c>
      <c r="V20" s="1">
        <f t="shared" si="1"/>
        <v>0</v>
      </c>
      <c r="W20" s="1">
        <f t="shared" si="1"/>
        <v>0</v>
      </c>
      <c r="X20" s="1">
        <f t="shared" si="1"/>
        <v>0</v>
      </c>
      <c r="Y20" s="1">
        <f t="shared" si="1"/>
        <v>0</v>
      </c>
      <c r="Z20" s="1">
        <f t="shared" si="1"/>
        <v>0</v>
      </c>
      <c r="AA20" s="1">
        <f t="shared" si="1"/>
        <v>0</v>
      </c>
      <c r="AB20" s="1">
        <f t="shared" si="1"/>
        <v>0</v>
      </c>
      <c r="AC20" s="1">
        <f t="shared" si="1"/>
        <v>0</v>
      </c>
      <c r="AD20" s="1">
        <f t="shared" si="1"/>
        <v>0</v>
      </c>
      <c r="AE20" s="1">
        <f t="shared" si="1"/>
        <v>0</v>
      </c>
      <c r="AF20" s="1">
        <f t="shared" si="1"/>
        <v>0</v>
      </c>
      <c r="AG20" s="1">
        <f t="shared" si="1"/>
        <v>0</v>
      </c>
    </row>
    <row r="21" spans="1:33" ht="30" customHeight="1">
      <c r="A21" s="241"/>
      <c r="B21" s="242"/>
      <c r="C21" s="48" t="s">
        <v>17</v>
      </c>
      <c r="D21" s="243"/>
      <c r="E21" s="244"/>
      <c r="F21" s="243"/>
      <c r="G21" s="243"/>
      <c r="H21" s="243"/>
      <c r="I21" s="243"/>
      <c r="J21" s="243"/>
      <c r="K21" s="243"/>
      <c r="L21" s="243"/>
      <c r="M21" s="243"/>
      <c r="N21" s="243"/>
      <c r="O21" s="243"/>
      <c r="P21" s="243"/>
      <c r="Q21" s="511"/>
      <c r="R21" s="513">
        <f t="shared" si="2"/>
        <v>0</v>
      </c>
      <c r="S21" s="512">
        <f t="shared" si="0"/>
        <v>0</v>
      </c>
      <c r="V21" s="1">
        <f t="shared" si="1"/>
        <v>0</v>
      </c>
      <c r="W21" s="1">
        <f t="shared" si="1"/>
        <v>0</v>
      </c>
      <c r="X21" s="1">
        <f t="shared" si="1"/>
        <v>0</v>
      </c>
      <c r="Y21" s="1">
        <f t="shared" si="1"/>
        <v>0</v>
      </c>
      <c r="Z21" s="1">
        <f t="shared" si="1"/>
        <v>0</v>
      </c>
      <c r="AA21" s="1">
        <f t="shared" si="1"/>
        <v>0</v>
      </c>
      <c r="AB21" s="1">
        <f t="shared" si="1"/>
        <v>0</v>
      </c>
      <c r="AC21" s="1">
        <f t="shared" si="1"/>
        <v>0</v>
      </c>
      <c r="AD21" s="1">
        <f t="shared" si="1"/>
        <v>0</v>
      </c>
      <c r="AE21" s="1">
        <f t="shared" si="1"/>
        <v>0</v>
      </c>
      <c r="AF21" s="1">
        <f t="shared" si="1"/>
        <v>0</v>
      </c>
      <c r="AG21" s="1">
        <f t="shared" si="1"/>
        <v>0</v>
      </c>
    </row>
    <row r="22" spans="1:33" ht="30" customHeight="1">
      <c r="A22" s="241"/>
      <c r="B22" s="242"/>
      <c r="C22" s="48" t="s">
        <v>17</v>
      </c>
      <c r="D22" s="243"/>
      <c r="E22" s="244"/>
      <c r="F22" s="243"/>
      <c r="G22" s="243"/>
      <c r="H22" s="243"/>
      <c r="I22" s="243"/>
      <c r="J22" s="243"/>
      <c r="K22" s="243"/>
      <c r="L22" s="243"/>
      <c r="M22" s="243"/>
      <c r="N22" s="243"/>
      <c r="O22" s="243"/>
      <c r="P22" s="243"/>
      <c r="Q22" s="511"/>
      <c r="R22" s="513">
        <f t="shared" si="2"/>
        <v>0</v>
      </c>
      <c r="S22" s="512">
        <f t="shared" si="0"/>
        <v>0</v>
      </c>
      <c r="V22" s="1">
        <f t="shared" si="1"/>
        <v>0</v>
      </c>
      <c r="W22" s="1">
        <f t="shared" si="1"/>
        <v>0</v>
      </c>
      <c r="X22" s="1">
        <f t="shared" si="1"/>
        <v>0</v>
      </c>
      <c r="Y22" s="1">
        <f t="shared" si="1"/>
        <v>0</v>
      </c>
      <c r="Z22" s="1">
        <f t="shared" si="1"/>
        <v>0</v>
      </c>
      <c r="AA22" s="1">
        <f t="shared" si="1"/>
        <v>0</v>
      </c>
      <c r="AB22" s="1">
        <f t="shared" si="1"/>
        <v>0</v>
      </c>
      <c r="AC22" s="1">
        <f t="shared" si="1"/>
        <v>0</v>
      </c>
      <c r="AD22" s="1">
        <f t="shared" si="1"/>
        <v>0</v>
      </c>
      <c r="AE22" s="1">
        <f t="shared" si="1"/>
        <v>0</v>
      </c>
      <c r="AF22" s="1">
        <f t="shared" si="1"/>
        <v>0</v>
      </c>
      <c r="AG22" s="1">
        <f t="shared" si="1"/>
        <v>0</v>
      </c>
    </row>
    <row r="23" spans="1:33" ht="30" customHeight="1">
      <c r="A23" s="241"/>
      <c r="B23" s="242"/>
      <c r="C23" s="48" t="s">
        <v>17</v>
      </c>
      <c r="D23" s="243"/>
      <c r="E23" s="244"/>
      <c r="F23" s="243"/>
      <c r="G23" s="243"/>
      <c r="H23" s="243"/>
      <c r="I23" s="243"/>
      <c r="J23" s="243"/>
      <c r="K23" s="243"/>
      <c r="L23" s="243"/>
      <c r="M23" s="243"/>
      <c r="N23" s="243"/>
      <c r="O23" s="243"/>
      <c r="P23" s="243"/>
      <c r="Q23" s="511"/>
      <c r="R23" s="513">
        <f t="shared" si="2"/>
        <v>0</v>
      </c>
      <c r="S23" s="512">
        <f t="shared" si="0"/>
        <v>0</v>
      </c>
      <c r="V23" s="1">
        <f t="shared" si="1"/>
        <v>0</v>
      </c>
      <c r="W23" s="1">
        <f t="shared" si="1"/>
        <v>0</v>
      </c>
      <c r="X23" s="1">
        <f t="shared" si="1"/>
        <v>0</v>
      </c>
      <c r="Y23" s="1">
        <f t="shared" si="1"/>
        <v>0</v>
      </c>
      <c r="Z23" s="1">
        <f t="shared" si="1"/>
        <v>0</v>
      </c>
      <c r="AA23" s="1">
        <f t="shared" si="1"/>
        <v>0</v>
      </c>
      <c r="AB23" s="1">
        <f t="shared" si="1"/>
        <v>0</v>
      </c>
      <c r="AC23" s="1">
        <f t="shared" si="1"/>
        <v>0</v>
      </c>
      <c r="AD23" s="1">
        <f t="shared" si="1"/>
        <v>0</v>
      </c>
      <c r="AE23" s="1">
        <f t="shared" si="1"/>
        <v>0</v>
      </c>
      <c r="AF23" s="1">
        <f t="shared" si="1"/>
        <v>0</v>
      </c>
      <c r="AG23" s="1">
        <f t="shared" si="1"/>
        <v>0</v>
      </c>
    </row>
    <row r="24" spans="1:33" ht="30" customHeight="1">
      <c r="A24" s="241"/>
      <c r="B24" s="242"/>
      <c r="C24" s="48" t="s">
        <v>17</v>
      </c>
      <c r="D24" s="243"/>
      <c r="E24" s="244"/>
      <c r="F24" s="243"/>
      <c r="G24" s="243"/>
      <c r="H24" s="243"/>
      <c r="I24" s="243"/>
      <c r="J24" s="243"/>
      <c r="K24" s="243"/>
      <c r="L24" s="243"/>
      <c r="M24" s="243"/>
      <c r="N24" s="243"/>
      <c r="O24" s="243"/>
      <c r="P24" s="243"/>
      <c r="Q24" s="511"/>
      <c r="R24" s="513">
        <f t="shared" si="2"/>
        <v>0</v>
      </c>
      <c r="S24" s="512">
        <f t="shared" si="0"/>
        <v>0</v>
      </c>
      <c r="V24" s="1">
        <f t="shared" si="1"/>
        <v>0</v>
      </c>
      <c r="W24" s="1">
        <f t="shared" si="1"/>
        <v>0</v>
      </c>
      <c r="X24" s="1">
        <f t="shared" si="1"/>
        <v>0</v>
      </c>
      <c r="Y24" s="1">
        <f t="shared" si="1"/>
        <v>0</v>
      </c>
      <c r="Z24" s="1">
        <f t="shared" si="1"/>
        <v>0</v>
      </c>
      <c r="AA24" s="1">
        <f t="shared" si="1"/>
        <v>0</v>
      </c>
      <c r="AB24" s="1">
        <f t="shared" si="1"/>
        <v>0</v>
      </c>
      <c r="AC24" s="1">
        <f t="shared" si="1"/>
        <v>0</v>
      </c>
      <c r="AD24" s="1">
        <f t="shared" si="1"/>
        <v>0</v>
      </c>
      <c r="AE24" s="1">
        <f t="shared" si="1"/>
        <v>0</v>
      </c>
      <c r="AF24" s="1">
        <f t="shared" si="1"/>
        <v>0</v>
      </c>
      <c r="AG24" s="1">
        <f t="shared" si="1"/>
        <v>0</v>
      </c>
    </row>
    <row r="25" spans="1:33" ht="30" customHeight="1">
      <c r="A25" s="241"/>
      <c r="B25" s="242"/>
      <c r="C25" s="48" t="s">
        <v>113</v>
      </c>
      <c r="D25" s="243"/>
      <c r="E25" s="244"/>
      <c r="F25" s="243"/>
      <c r="G25" s="243"/>
      <c r="H25" s="243"/>
      <c r="I25" s="243"/>
      <c r="J25" s="243"/>
      <c r="K25" s="243"/>
      <c r="L25" s="243"/>
      <c r="M25" s="243"/>
      <c r="N25" s="243"/>
      <c r="O25" s="243"/>
      <c r="P25" s="243"/>
      <c r="Q25" s="511"/>
      <c r="R25" s="513">
        <f t="shared" si="2"/>
        <v>0</v>
      </c>
      <c r="S25" s="512">
        <f t="shared" si="0"/>
        <v>0</v>
      </c>
      <c r="V25" s="1">
        <f t="shared" si="1"/>
        <v>0</v>
      </c>
      <c r="W25" s="1">
        <f t="shared" si="1"/>
        <v>0</v>
      </c>
      <c r="X25" s="1">
        <f t="shared" si="1"/>
        <v>0</v>
      </c>
      <c r="Y25" s="1">
        <f t="shared" si="1"/>
        <v>0</v>
      </c>
      <c r="Z25" s="1">
        <f t="shared" si="1"/>
        <v>0</v>
      </c>
      <c r="AA25" s="1">
        <f t="shared" si="1"/>
        <v>0</v>
      </c>
      <c r="AB25" s="1">
        <f t="shared" si="1"/>
        <v>0</v>
      </c>
      <c r="AC25" s="1">
        <f t="shared" si="1"/>
        <v>0</v>
      </c>
      <c r="AD25" s="1">
        <f t="shared" si="1"/>
        <v>0</v>
      </c>
      <c r="AE25" s="1">
        <f t="shared" si="1"/>
        <v>0</v>
      </c>
      <c r="AF25" s="1">
        <f t="shared" si="1"/>
        <v>0</v>
      </c>
      <c r="AG25" s="1">
        <f t="shared" si="1"/>
        <v>0</v>
      </c>
    </row>
    <row r="26" spans="1:33" ht="30" customHeight="1" thickBot="1">
      <c r="A26" s="514"/>
      <c r="B26" s="515"/>
      <c r="C26" s="59" t="s">
        <v>17</v>
      </c>
      <c r="D26" s="516"/>
      <c r="E26" s="517"/>
      <c r="F26" s="516"/>
      <c r="G26" s="516"/>
      <c r="H26" s="516"/>
      <c r="I26" s="516"/>
      <c r="J26" s="516"/>
      <c r="K26" s="516"/>
      <c r="L26" s="516"/>
      <c r="M26" s="516"/>
      <c r="N26" s="516"/>
      <c r="O26" s="516"/>
      <c r="P26" s="516"/>
      <c r="Q26" s="518"/>
      <c r="R26" s="519">
        <f t="shared" si="2"/>
        <v>0</v>
      </c>
      <c r="S26" s="520">
        <f t="shared" si="0"/>
        <v>0</v>
      </c>
      <c r="V26" s="1">
        <f t="shared" si="1"/>
        <v>0</v>
      </c>
      <c r="W26" s="1">
        <f t="shared" si="1"/>
        <v>0</v>
      </c>
      <c r="X26" s="1">
        <f t="shared" si="1"/>
        <v>0</v>
      </c>
      <c r="Y26" s="1">
        <f t="shared" si="1"/>
        <v>0</v>
      </c>
      <c r="Z26" s="1">
        <f t="shared" si="1"/>
        <v>0</v>
      </c>
      <c r="AA26" s="1">
        <f t="shared" si="1"/>
        <v>0</v>
      </c>
      <c r="AB26" s="1">
        <f t="shared" si="1"/>
        <v>0</v>
      </c>
      <c r="AC26" s="1">
        <f t="shared" si="1"/>
        <v>0</v>
      </c>
      <c r="AD26" s="1">
        <f t="shared" si="1"/>
        <v>0</v>
      </c>
      <c r="AE26" s="1">
        <f t="shared" si="1"/>
        <v>0</v>
      </c>
      <c r="AF26" s="1">
        <f t="shared" si="1"/>
        <v>0</v>
      </c>
      <c r="AG26" s="1">
        <f t="shared" si="1"/>
        <v>0</v>
      </c>
    </row>
    <row r="27" spans="1:33" ht="30" customHeight="1" thickBot="1">
      <c r="A27" s="521" t="s">
        <v>112</v>
      </c>
      <c r="B27" s="522"/>
      <c r="C27" s="523" t="s">
        <v>17</v>
      </c>
      <c r="D27" s="524">
        <f>SUM(D6:D26)</f>
        <v>0</v>
      </c>
      <c r="E27" s="525"/>
      <c r="F27" s="524">
        <f>V27</f>
        <v>0</v>
      </c>
      <c r="G27" s="524">
        <f t="shared" ref="G27:Q27" si="3">W27</f>
        <v>0</v>
      </c>
      <c r="H27" s="524">
        <f t="shared" si="3"/>
        <v>0</v>
      </c>
      <c r="I27" s="524">
        <f t="shared" si="3"/>
        <v>0</v>
      </c>
      <c r="J27" s="524">
        <f t="shared" si="3"/>
        <v>0</v>
      </c>
      <c r="K27" s="524">
        <f t="shared" si="3"/>
        <v>0</v>
      </c>
      <c r="L27" s="524">
        <f t="shared" si="3"/>
        <v>0</v>
      </c>
      <c r="M27" s="524">
        <f t="shared" si="3"/>
        <v>0</v>
      </c>
      <c r="N27" s="524">
        <f t="shared" si="3"/>
        <v>0</v>
      </c>
      <c r="O27" s="524">
        <f t="shared" si="3"/>
        <v>0</v>
      </c>
      <c r="P27" s="524">
        <f t="shared" si="3"/>
        <v>0</v>
      </c>
      <c r="Q27" s="526">
        <f t="shared" si="3"/>
        <v>0</v>
      </c>
      <c r="R27" s="527">
        <f>SUM(R2:R26)</f>
        <v>0</v>
      </c>
      <c r="S27" s="528">
        <f>SUM(S2:S26)</f>
        <v>0</v>
      </c>
      <c r="V27" s="1">
        <f t="shared" ref="V27:AG27" si="4">SUM(V2:V26)</f>
        <v>0</v>
      </c>
      <c r="W27" s="1">
        <f t="shared" si="4"/>
        <v>0</v>
      </c>
      <c r="X27" s="1">
        <f t="shared" si="4"/>
        <v>0</v>
      </c>
      <c r="Y27" s="1">
        <f t="shared" si="4"/>
        <v>0</v>
      </c>
      <c r="Z27" s="1">
        <f t="shared" si="4"/>
        <v>0</v>
      </c>
      <c r="AA27" s="1">
        <f t="shared" si="4"/>
        <v>0</v>
      </c>
      <c r="AB27" s="1">
        <f t="shared" si="4"/>
        <v>0</v>
      </c>
      <c r="AC27" s="1">
        <f t="shared" si="4"/>
        <v>0</v>
      </c>
      <c r="AD27" s="1">
        <f t="shared" si="4"/>
        <v>0</v>
      </c>
      <c r="AE27" s="1">
        <f t="shared" si="4"/>
        <v>0</v>
      </c>
      <c r="AF27" s="1">
        <f t="shared" si="4"/>
        <v>0</v>
      </c>
      <c r="AG27" s="1">
        <f t="shared" si="4"/>
        <v>0</v>
      </c>
    </row>
    <row r="28" spans="1:33">
      <c r="A28" s="1" t="s">
        <v>586</v>
      </c>
    </row>
    <row r="30" spans="1:33" ht="13.8" thickBot="1">
      <c r="A30" s="1" t="s">
        <v>114</v>
      </c>
    </row>
    <row r="31" spans="1:33">
      <c r="A31" s="383"/>
      <c r="B31" s="384"/>
      <c r="C31" s="384"/>
      <c r="D31" s="384"/>
      <c r="E31" s="384"/>
      <c r="F31" s="384"/>
      <c r="G31" s="384"/>
      <c r="H31" s="384"/>
      <c r="I31" s="384"/>
      <c r="J31" s="384"/>
      <c r="K31" s="384"/>
      <c r="L31" s="384"/>
      <c r="M31" s="384"/>
      <c r="N31" s="384"/>
      <c r="O31" s="384"/>
      <c r="P31" s="384"/>
      <c r="Q31" s="384"/>
      <c r="R31" s="384"/>
      <c r="S31" s="385"/>
    </row>
    <row r="32" spans="1:33">
      <c r="A32" s="386"/>
      <c r="B32" s="387"/>
      <c r="C32" s="387"/>
      <c r="D32" s="387"/>
      <c r="E32" s="387"/>
      <c r="F32" s="387"/>
      <c r="G32" s="387"/>
      <c r="H32" s="387"/>
      <c r="I32" s="387"/>
      <c r="J32" s="387"/>
      <c r="K32" s="387"/>
      <c r="L32" s="387"/>
      <c r="M32" s="387"/>
      <c r="N32" s="387"/>
      <c r="O32" s="387"/>
      <c r="P32" s="387"/>
      <c r="Q32" s="387"/>
      <c r="R32" s="387"/>
      <c r="S32" s="388"/>
    </row>
    <row r="33" spans="1:19">
      <c r="A33" s="386"/>
      <c r="B33" s="387"/>
      <c r="C33" s="387"/>
      <c r="D33" s="387"/>
      <c r="E33" s="387"/>
      <c r="F33" s="387"/>
      <c r="G33" s="387"/>
      <c r="H33" s="387"/>
      <c r="I33" s="387"/>
      <c r="J33" s="387"/>
      <c r="K33" s="387"/>
      <c r="L33" s="387"/>
      <c r="M33" s="387"/>
      <c r="N33" s="387"/>
      <c r="O33" s="387"/>
      <c r="P33" s="387"/>
      <c r="Q33" s="387"/>
      <c r="R33" s="387"/>
      <c r="S33" s="388"/>
    </row>
    <row r="34" spans="1:19">
      <c r="A34" s="386"/>
      <c r="B34" s="387"/>
      <c r="C34" s="387"/>
      <c r="D34" s="387"/>
      <c r="E34" s="387"/>
      <c r="F34" s="387"/>
      <c r="G34" s="387"/>
      <c r="H34" s="387"/>
      <c r="I34" s="387"/>
      <c r="J34" s="387"/>
      <c r="K34" s="387"/>
      <c r="L34" s="387"/>
      <c r="M34" s="387"/>
      <c r="N34" s="387"/>
      <c r="O34" s="387"/>
      <c r="P34" s="387"/>
      <c r="Q34" s="387"/>
      <c r="R34" s="387"/>
      <c r="S34" s="388"/>
    </row>
    <row r="35" spans="1:19">
      <c r="A35" s="386"/>
      <c r="B35" s="387"/>
      <c r="C35" s="387"/>
      <c r="D35" s="387"/>
      <c r="E35" s="387"/>
      <c r="F35" s="387"/>
      <c r="G35" s="387"/>
      <c r="H35" s="387"/>
      <c r="I35" s="387"/>
      <c r="J35" s="387"/>
      <c r="K35" s="387"/>
      <c r="L35" s="387"/>
      <c r="M35" s="387"/>
      <c r="N35" s="387"/>
      <c r="O35" s="387"/>
      <c r="P35" s="387"/>
      <c r="Q35" s="387"/>
      <c r="R35" s="387"/>
      <c r="S35" s="388"/>
    </row>
    <row r="36" spans="1:19" ht="13.8" thickBot="1">
      <c r="A36" s="389"/>
      <c r="B36" s="390"/>
      <c r="C36" s="390"/>
      <c r="D36" s="390"/>
      <c r="E36" s="390"/>
      <c r="F36" s="390"/>
      <c r="G36" s="390"/>
      <c r="H36" s="390"/>
      <c r="I36" s="390"/>
      <c r="J36" s="390"/>
      <c r="K36" s="390"/>
      <c r="L36" s="390"/>
      <c r="M36" s="390"/>
      <c r="N36" s="390"/>
      <c r="O36" s="390"/>
      <c r="P36" s="390"/>
      <c r="Q36" s="390"/>
      <c r="R36" s="390"/>
      <c r="S36" s="391"/>
    </row>
  </sheetData>
  <sheetProtection autoFilter="0"/>
  <mergeCells count="2">
    <mergeCell ref="A27:B27"/>
    <mergeCell ref="A31:S36"/>
  </mergeCells>
  <phoneticPr fontId="2"/>
  <dataValidations count="2">
    <dataValidation type="list" allowBlank="1" showInputMessage="1" showErrorMessage="1" sqref="B6:B26">
      <formula1>"建築確認図面,登記簿,その他"</formula1>
    </dataValidation>
    <dataValidation type="list" allowBlank="1" showInputMessage="1" showErrorMessage="1" sqref="E6:E26">
      <formula1>"変更なし,右記のとおり変更"</formula1>
    </dataValidation>
  </dataValidations>
  <pageMargins left="0.78740157480314965" right="0.35433070866141736" top="0.39370078740157483" bottom="0.59055118110236227"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98"/>
  <sheetViews>
    <sheetView view="pageBreakPreview" zoomScale="75" zoomScaleNormal="100" zoomScaleSheetLayoutView="75" workbookViewId="0">
      <pane ySplit="7" topLeftCell="A8" activePane="bottomLeft" state="frozen"/>
      <selection activeCell="P12" sqref="P12"/>
      <selection pane="bottomLeft" activeCell="IR16" sqref="IR16"/>
    </sheetView>
  </sheetViews>
  <sheetFormatPr defaultColWidth="5.6640625" defaultRowHeight="13.2"/>
  <cols>
    <col min="1" max="1" width="7.21875" style="1" customWidth="1"/>
    <col min="2" max="2" width="20.6640625" style="1" customWidth="1"/>
    <col min="3" max="3" width="24.109375" style="1" customWidth="1"/>
    <col min="4" max="4" width="10.6640625" style="1" customWidth="1"/>
    <col min="5" max="5" width="15.6640625" style="1" customWidth="1"/>
    <col min="6" max="6" width="10.6640625" style="1" customWidth="1"/>
    <col min="7" max="7" width="3.6640625" style="1" customWidth="1"/>
    <col min="8" max="8" width="10.6640625" style="1" customWidth="1"/>
    <col min="9" max="9" width="5.6640625" style="1"/>
    <col min="10" max="22" width="10.6640625" style="1" customWidth="1"/>
    <col min="23" max="23" width="5.6640625" style="1"/>
    <col min="24" max="27" width="5.6640625" style="96" hidden="1" customWidth="1"/>
    <col min="28" max="28" width="6" style="96" hidden="1" customWidth="1"/>
    <col min="29" max="209" width="5.6640625" style="96" hidden="1" customWidth="1"/>
    <col min="210" max="210" width="0" style="96" hidden="1" customWidth="1"/>
    <col min="211" max="211" width="20.6640625" style="96" hidden="1" customWidth="1"/>
    <col min="212" max="212" width="10.6640625" style="96" hidden="1" customWidth="1"/>
    <col min="213" max="226" width="0" style="96" hidden="1" customWidth="1"/>
    <col min="227" max="227" width="6" style="96" hidden="1" customWidth="1"/>
    <col min="228" max="251" width="0" style="96" hidden="1" customWidth="1"/>
    <col min="252" max="16384" width="5.6640625" style="96"/>
  </cols>
  <sheetData>
    <row r="1" spans="1:250">
      <c r="A1" s="2" t="s">
        <v>530</v>
      </c>
    </row>
    <row r="3" spans="1:250">
      <c r="A3" s="1" t="s">
        <v>165</v>
      </c>
    </row>
    <row r="4" spans="1:250" ht="13.8" thickBot="1"/>
    <row r="5" spans="1:250">
      <c r="A5" s="398" t="s">
        <v>115</v>
      </c>
      <c r="B5" s="401" t="s">
        <v>24</v>
      </c>
      <c r="C5" s="401" t="s">
        <v>25</v>
      </c>
      <c r="D5" s="49" t="s">
        <v>116</v>
      </c>
      <c r="E5" s="49"/>
      <c r="F5" s="49" t="s">
        <v>28</v>
      </c>
      <c r="G5" s="49"/>
      <c r="H5" s="401" t="s">
        <v>31</v>
      </c>
      <c r="I5" s="401" t="s">
        <v>32</v>
      </c>
      <c r="J5" s="49" t="s">
        <v>117</v>
      </c>
      <c r="K5" s="49"/>
      <c r="L5" s="49"/>
      <c r="M5" s="49"/>
      <c r="N5" s="49"/>
      <c r="O5" s="49"/>
      <c r="P5" s="49"/>
      <c r="Q5" s="49"/>
      <c r="R5" s="49"/>
      <c r="S5" s="49"/>
      <c r="T5" s="49"/>
      <c r="U5" s="49"/>
      <c r="V5" s="50"/>
    </row>
    <row r="6" spans="1:250">
      <c r="A6" s="399"/>
      <c r="B6" s="402"/>
      <c r="C6" s="402"/>
      <c r="D6" s="394" t="s">
        <v>26</v>
      </c>
      <c r="E6" s="396" t="s">
        <v>27</v>
      </c>
      <c r="F6" s="396" t="s">
        <v>29</v>
      </c>
      <c r="G6" s="396" t="s">
        <v>30</v>
      </c>
      <c r="H6" s="402"/>
      <c r="I6" s="402"/>
      <c r="J6" s="53" t="str">
        <f>CONCATENATE("令和",その１!C36,"年")</f>
        <v>令和年</v>
      </c>
      <c r="K6" s="54"/>
      <c r="L6" s="54"/>
      <c r="M6" s="54"/>
      <c r="N6" s="54"/>
      <c r="O6" s="54"/>
      <c r="P6" s="54"/>
      <c r="Q6" s="54"/>
      <c r="R6" s="55"/>
      <c r="S6" s="53" t="str">
        <f>CONCATENATE("令和",その１!C36+1,"年")</f>
        <v>令和1年</v>
      </c>
      <c r="T6" s="54"/>
      <c r="U6" s="55"/>
      <c r="V6" s="392" t="s">
        <v>33</v>
      </c>
      <c r="X6" s="98" t="s">
        <v>542</v>
      </c>
      <c r="Y6" s="99"/>
      <c r="Z6" s="99"/>
      <c r="AA6" s="99"/>
      <c r="AB6" s="100"/>
      <c r="AC6" s="98" t="s">
        <v>543</v>
      </c>
      <c r="AD6" s="99"/>
      <c r="AE6" s="99"/>
      <c r="AF6" s="99"/>
      <c r="AG6" s="100"/>
      <c r="AH6" s="98" t="s">
        <v>569</v>
      </c>
      <c r="AI6" s="99"/>
      <c r="AJ6" s="99"/>
      <c r="AK6" s="99"/>
      <c r="AL6" s="100"/>
      <c r="AM6" s="98" t="s">
        <v>255</v>
      </c>
      <c r="AN6" s="99"/>
      <c r="AO6" s="99"/>
      <c r="AP6" s="99"/>
      <c r="AQ6" s="100"/>
      <c r="AR6" s="98" t="s">
        <v>257</v>
      </c>
      <c r="AS6" s="99"/>
      <c r="AT6" s="99"/>
      <c r="AU6" s="99"/>
      <c r="AV6" s="100"/>
      <c r="AW6" s="98" t="s">
        <v>256</v>
      </c>
      <c r="AX6" s="99"/>
      <c r="AY6" s="99"/>
      <c r="AZ6" s="99"/>
      <c r="BA6" s="100"/>
      <c r="BB6" s="98" t="s">
        <v>49</v>
      </c>
      <c r="BC6" s="99"/>
      <c r="BD6" s="99"/>
      <c r="BE6" s="99"/>
      <c r="BF6" s="100"/>
      <c r="BG6" s="98" t="s">
        <v>51</v>
      </c>
      <c r="BH6" s="99"/>
      <c r="BI6" s="99"/>
      <c r="BJ6" s="99"/>
      <c r="BK6" s="100"/>
      <c r="BL6" s="98" t="s">
        <v>304</v>
      </c>
      <c r="BM6" s="99"/>
      <c r="BN6" s="99"/>
      <c r="BO6" s="99"/>
      <c r="BP6" s="100"/>
      <c r="BQ6" s="98" t="s">
        <v>53</v>
      </c>
      <c r="BR6" s="99"/>
      <c r="BS6" s="99"/>
      <c r="BT6" s="99"/>
      <c r="BU6" s="100"/>
      <c r="BV6" s="98" t="s">
        <v>54</v>
      </c>
      <c r="BW6" s="99"/>
      <c r="BX6" s="99"/>
      <c r="BY6" s="99"/>
      <c r="BZ6" s="100"/>
      <c r="CA6" s="98" t="s">
        <v>55</v>
      </c>
      <c r="CB6" s="99"/>
      <c r="CC6" s="99"/>
      <c r="CD6" s="99"/>
      <c r="CE6" s="100"/>
      <c r="CF6" s="98" t="s">
        <v>56</v>
      </c>
      <c r="CG6" s="99"/>
      <c r="CH6" s="99"/>
      <c r="CI6" s="99"/>
      <c r="CJ6" s="100"/>
      <c r="CK6" s="98" t="s">
        <v>428</v>
      </c>
      <c r="CL6" s="99"/>
      <c r="CM6" s="99"/>
      <c r="CN6" s="99"/>
      <c r="CO6" s="100"/>
      <c r="CP6" s="98" t="s">
        <v>429</v>
      </c>
      <c r="CQ6" s="99"/>
      <c r="CR6" s="99"/>
      <c r="CS6" s="99"/>
      <c r="CT6" s="100"/>
      <c r="CU6" s="98" t="s">
        <v>430</v>
      </c>
      <c r="CV6" s="99"/>
      <c r="CW6" s="99"/>
      <c r="CX6" s="99"/>
      <c r="CY6" s="100"/>
      <c r="CZ6" s="98" t="s">
        <v>431</v>
      </c>
      <c r="DA6" s="99"/>
      <c r="DB6" s="99"/>
      <c r="DC6" s="99"/>
      <c r="DD6" s="100"/>
      <c r="DE6" s="98" t="s">
        <v>308</v>
      </c>
      <c r="DF6" s="99"/>
      <c r="DG6" s="99"/>
      <c r="DH6" s="99"/>
      <c r="DI6" s="100"/>
      <c r="DJ6" s="98" t="s">
        <v>310</v>
      </c>
      <c r="DK6" s="99"/>
      <c r="DL6" s="99"/>
      <c r="DM6" s="99"/>
      <c r="DN6" s="100"/>
      <c r="DO6" s="98" t="s">
        <v>311</v>
      </c>
      <c r="DP6" s="99"/>
      <c r="DQ6" s="99"/>
      <c r="DR6" s="99"/>
      <c r="DS6" s="100"/>
      <c r="DT6" s="98" t="s">
        <v>314</v>
      </c>
      <c r="DU6" s="99"/>
      <c r="DV6" s="99"/>
      <c r="DW6" s="99"/>
      <c r="DX6" s="100"/>
      <c r="DY6" s="98" t="s">
        <v>315</v>
      </c>
      <c r="DZ6" s="99"/>
      <c r="EA6" s="99"/>
      <c r="EB6" s="99"/>
      <c r="EC6" s="100"/>
      <c r="ED6" s="98" t="s">
        <v>316</v>
      </c>
      <c r="EE6" s="99"/>
      <c r="EF6" s="99"/>
      <c r="EG6" s="99"/>
      <c r="EH6" s="100"/>
      <c r="EI6" s="98" t="s">
        <v>317</v>
      </c>
      <c r="EJ6" s="99"/>
      <c r="EK6" s="99"/>
      <c r="EL6" s="99"/>
      <c r="EM6" s="100"/>
      <c r="EN6" s="98" t="s">
        <v>69</v>
      </c>
      <c r="EO6" s="99"/>
      <c r="EP6" s="99"/>
      <c r="EQ6" s="99"/>
      <c r="ER6" s="100"/>
      <c r="ES6" s="98" t="s">
        <v>318</v>
      </c>
      <c r="ET6" s="99"/>
      <c r="EU6" s="99"/>
      <c r="EV6" s="99"/>
      <c r="EW6" s="100"/>
      <c r="EX6" s="98" t="s">
        <v>319</v>
      </c>
      <c r="EY6" s="99"/>
      <c r="EZ6" s="99"/>
      <c r="FA6" s="99"/>
      <c r="FB6" s="100"/>
      <c r="FC6" s="98" t="s">
        <v>320</v>
      </c>
      <c r="FD6" s="99"/>
      <c r="FE6" s="99"/>
      <c r="FF6" s="99"/>
      <c r="FG6" s="100"/>
      <c r="FH6" s="98" t="s">
        <v>351</v>
      </c>
      <c r="FI6" s="99"/>
      <c r="FJ6" s="99"/>
      <c r="FK6" s="99"/>
      <c r="FL6" s="100"/>
      <c r="FM6" s="98" t="s">
        <v>352</v>
      </c>
      <c r="FN6" s="99"/>
      <c r="FO6" s="99"/>
      <c r="FP6" s="99"/>
      <c r="FQ6" s="100"/>
      <c r="FR6" s="98" t="s">
        <v>353</v>
      </c>
      <c r="FS6" s="99"/>
      <c r="FT6" s="99"/>
      <c r="FU6" s="99"/>
      <c r="FV6" s="100"/>
      <c r="FW6" s="98" t="s">
        <v>354</v>
      </c>
      <c r="FX6" s="99"/>
      <c r="FY6" s="99"/>
      <c r="FZ6" s="99"/>
      <c r="GA6" s="100"/>
      <c r="GB6" s="98" t="s">
        <v>355</v>
      </c>
      <c r="GC6" s="99"/>
      <c r="GD6" s="99"/>
      <c r="GE6" s="99"/>
      <c r="GF6" s="100"/>
      <c r="GG6" s="98" t="s">
        <v>356</v>
      </c>
      <c r="GH6" s="99"/>
      <c r="GI6" s="99"/>
      <c r="GJ6" s="99"/>
      <c r="GK6" s="100"/>
      <c r="GL6" s="98" t="s">
        <v>357</v>
      </c>
      <c r="GM6" s="99"/>
      <c r="GN6" s="99"/>
      <c r="GO6" s="99"/>
      <c r="GP6" s="100"/>
      <c r="GQ6" s="98" t="s">
        <v>358</v>
      </c>
      <c r="GR6" s="99"/>
      <c r="GS6" s="99"/>
      <c r="GT6" s="99"/>
      <c r="GU6" s="100"/>
      <c r="GV6" s="98" t="s">
        <v>321</v>
      </c>
      <c r="GW6" s="99"/>
      <c r="GX6" s="100"/>
      <c r="GY6" s="98" t="s">
        <v>322</v>
      </c>
      <c r="GZ6" s="99"/>
      <c r="HA6" s="100"/>
      <c r="HB6" s="98" t="s">
        <v>323</v>
      </c>
      <c r="HC6" s="99"/>
      <c r="HD6" s="99"/>
      <c r="HE6" s="99"/>
      <c r="HF6" s="99"/>
      <c r="HG6" s="99" t="s">
        <v>324</v>
      </c>
      <c r="HH6" s="99"/>
      <c r="HI6" s="99"/>
      <c r="HJ6" s="99"/>
      <c r="HK6" s="99"/>
      <c r="HL6" s="99"/>
      <c r="HM6" s="99"/>
      <c r="HN6" s="99"/>
      <c r="HO6" s="99"/>
      <c r="HP6" s="99"/>
      <c r="HQ6" s="99"/>
      <c r="HR6" s="99"/>
      <c r="HS6" s="99" t="s">
        <v>373</v>
      </c>
      <c r="HT6" s="99"/>
      <c r="HU6" s="99"/>
      <c r="HV6" s="99"/>
      <c r="HW6" s="99"/>
      <c r="HX6" s="99"/>
      <c r="HY6" s="99"/>
      <c r="HZ6" s="99"/>
      <c r="IA6" s="99"/>
      <c r="IB6" s="99"/>
      <c r="IC6" s="99"/>
      <c r="ID6" s="99"/>
      <c r="IE6" s="99" t="s">
        <v>329</v>
      </c>
      <c r="IF6" s="99"/>
      <c r="IG6" s="99"/>
      <c r="IH6" s="99"/>
      <c r="II6" s="99"/>
      <c r="IJ6" s="99"/>
      <c r="IK6" s="99"/>
      <c r="IL6" s="99"/>
      <c r="IM6" s="99"/>
      <c r="IN6" s="99"/>
      <c r="IO6" s="99"/>
      <c r="IP6" s="100"/>
    </row>
    <row r="7" spans="1:250">
      <c r="A7" s="400"/>
      <c r="B7" s="397"/>
      <c r="C7" s="397"/>
      <c r="D7" s="395"/>
      <c r="E7" s="397"/>
      <c r="F7" s="397"/>
      <c r="G7" s="397"/>
      <c r="H7" s="397"/>
      <c r="I7" s="397"/>
      <c r="J7" s="48" t="s">
        <v>152</v>
      </c>
      <c r="K7" s="48" t="s">
        <v>153</v>
      </c>
      <c r="L7" s="48" t="s">
        <v>154</v>
      </c>
      <c r="M7" s="48" t="s">
        <v>155</v>
      </c>
      <c r="N7" s="48" t="s">
        <v>156</v>
      </c>
      <c r="O7" s="48" t="s">
        <v>157</v>
      </c>
      <c r="P7" s="48" t="s">
        <v>158</v>
      </c>
      <c r="Q7" s="48" t="s">
        <v>159</v>
      </c>
      <c r="R7" s="48" t="s">
        <v>160</v>
      </c>
      <c r="S7" s="48" t="s">
        <v>161</v>
      </c>
      <c r="T7" s="48" t="s">
        <v>162</v>
      </c>
      <c r="U7" s="48" t="s">
        <v>163</v>
      </c>
      <c r="V7" s="393"/>
      <c r="X7" s="101" t="s">
        <v>302</v>
      </c>
      <c r="Y7" s="97" t="s">
        <v>292</v>
      </c>
      <c r="Z7" s="97" t="s">
        <v>293</v>
      </c>
      <c r="AA7" s="97" t="s">
        <v>296</v>
      </c>
      <c r="AB7" s="102" t="s">
        <v>295</v>
      </c>
      <c r="AC7" s="101" t="s">
        <v>302</v>
      </c>
      <c r="AD7" s="97" t="s">
        <v>292</v>
      </c>
      <c r="AE7" s="97" t="s">
        <v>293</v>
      </c>
      <c r="AF7" s="97" t="s">
        <v>296</v>
      </c>
      <c r="AG7" s="102" t="s">
        <v>295</v>
      </c>
      <c r="AH7" s="101" t="s">
        <v>302</v>
      </c>
      <c r="AI7" s="97" t="s">
        <v>292</v>
      </c>
      <c r="AJ7" s="97" t="s">
        <v>293</v>
      </c>
      <c r="AK7" s="97" t="s">
        <v>296</v>
      </c>
      <c r="AL7" s="102" t="s">
        <v>295</v>
      </c>
      <c r="AM7" s="101" t="s">
        <v>302</v>
      </c>
      <c r="AN7" s="97" t="s">
        <v>292</v>
      </c>
      <c r="AO7" s="97" t="s">
        <v>293</v>
      </c>
      <c r="AP7" s="97" t="s">
        <v>296</v>
      </c>
      <c r="AQ7" s="102" t="s">
        <v>303</v>
      </c>
      <c r="AR7" s="101" t="s">
        <v>302</v>
      </c>
      <c r="AS7" s="97" t="s">
        <v>292</v>
      </c>
      <c r="AT7" s="97" t="s">
        <v>293</v>
      </c>
      <c r="AU7" s="97" t="s">
        <v>296</v>
      </c>
      <c r="AV7" s="102" t="s">
        <v>303</v>
      </c>
      <c r="AW7" s="101" t="s">
        <v>302</v>
      </c>
      <c r="AX7" s="97" t="s">
        <v>292</v>
      </c>
      <c r="AY7" s="97" t="s">
        <v>293</v>
      </c>
      <c r="AZ7" s="97" t="s">
        <v>296</v>
      </c>
      <c r="BA7" s="102" t="s">
        <v>303</v>
      </c>
      <c r="BB7" s="101" t="s">
        <v>302</v>
      </c>
      <c r="BC7" s="97" t="s">
        <v>292</v>
      </c>
      <c r="BD7" s="97" t="s">
        <v>293</v>
      </c>
      <c r="BE7" s="97" t="s">
        <v>296</v>
      </c>
      <c r="BF7" s="102" t="s">
        <v>303</v>
      </c>
      <c r="BG7" s="101" t="s">
        <v>302</v>
      </c>
      <c r="BH7" s="97" t="s">
        <v>292</v>
      </c>
      <c r="BI7" s="97" t="s">
        <v>293</v>
      </c>
      <c r="BJ7" s="97" t="s">
        <v>296</v>
      </c>
      <c r="BK7" s="102" t="s">
        <v>303</v>
      </c>
      <c r="BL7" s="101" t="s">
        <v>302</v>
      </c>
      <c r="BM7" s="97" t="s">
        <v>292</v>
      </c>
      <c r="BN7" s="97" t="s">
        <v>293</v>
      </c>
      <c r="BO7" s="97" t="s">
        <v>296</v>
      </c>
      <c r="BP7" s="102" t="s">
        <v>303</v>
      </c>
      <c r="BQ7" s="101" t="s">
        <v>302</v>
      </c>
      <c r="BR7" s="97" t="s">
        <v>292</v>
      </c>
      <c r="BS7" s="97" t="s">
        <v>293</v>
      </c>
      <c r="BT7" s="97" t="s">
        <v>296</v>
      </c>
      <c r="BU7" s="102" t="s">
        <v>303</v>
      </c>
      <c r="BV7" s="101" t="s">
        <v>302</v>
      </c>
      <c r="BW7" s="97" t="s">
        <v>292</v>
      </c>
      <c r="BX7" s="97" t="s">
        <v>293</v>
      </c>
      <c r="BY7" s="97" t="s">
        <v>296</v>
      </c>
      <c r="BZ7" s="102" t="s">
        <v>303</v>
      </c>
      <c r="CA7" s="101" t="s">
        <v>302</v>
      </c>
      <c r="CB7" s="97" t="s">
        <v>292</v>
      </c>
      <c r="CC7" s="97" t="s">
        <v>293</v>
      </c>
      <c r="CD7" s="97" t="s">
        <v>296</v>
      </c>
      <c r="CE7" s="102" t="s">
        <v>305</v>
      </c>
      <c r="CF7" s="101" t="s">
        <v>302</v>
      </c>
      <c r="CG7" s="97" t="s">
        <v>292</v>
      </c>
      <c r="CH7" s="97" t="s">
        <v>293</v>
      </c>
      <c r="CI7" s="97" t="s">
        <v>296</v>
      </c>
      <c r="CJ7" s="102" t="s">
        <v>305</v>
      </c>
      <c r="CK7" s="101" t="s">
        <v>302</v>
      </c>
      <c r="CL7" s="97" t="s">
        <v>292</v>
      </c>
      <c r="CM7" s="97" t="s">
        <v>293</v>
      </c>
      <c r="CN7" s="97" t="s">
        <v>296</v>
      </c>
      <c r="CO7" s="102" t="s">
        <v>305</v>
      </c>
      <c r="CP7" s="101" t="s">
        <v>302</v>
      </c>
      <c r="CQ7" s="97" t="s">
        <v>292</v>
      </c>
      <c r="CR7" s="97" t="s">
        <v>293</v>
      </c>
      <c r="CS7" s="97" t="s">
        <v>296</v>
      </c>
      <c r="CT7" s="102" t="s">
        <v>305</v>
      </c>
      <c r="CU7" s="101" t="s">
        <v>302</v>
      </c>
      <c r="CV7" s="97" t="s">
        <v>292</v>
      </c>
      <c r="CW7" s="97" t="s">
        <v>293</v>
      </c>
      <c r="CX7" s="97" t="s">
        <v>296</v>
      </c>
      <c r="CY7" s="102" t="s">
        <v>305</v>
      </c>
      <c r="CZ7" s="101" t="s">
        <v>302</v>
      </c>
      <c r="DA7" s="97" t="s">
        <v>292</v>
      </c>
      <c r="DB7" s="97" t="s">
        <v>293</v>
      </c>
      <c r="DC7" s="97" t="s">
        <v>296</v>
      </c>
      <c r="DD7" s="102" t="s">
        <v>305</v>
      </c>
      <c r="DE7" s="101" t="s">
        <v>302</v>
      </c>
      <c r="DF7" s="97" t="s">
        <v>292</v>
      </c>
      <c r="DG7" s="97" t="s">
        <v>293</v>
      </c>
      <c r="DH7" s="97" t="s">
        <v>296</v>
      </c>
      <c r="DI7" s="102" t="s">
        <v>309</v>
      </c>
      <c r="DJ7" s="101" t="s">
        <v>302</v>
      </c>
      <c r="DK7" s="97" t="s">
        <v>292</v>
      </c>
      <c r="DL7" s="97" t="s">
        <v>293</v>
      </c>
      <c r="DM7" s="97" t="s">
        <v>296</v>
      </c>
      <c r="DN7" s="102" t="s">
        <v>305</v>
      </c>
      <c r="DO7" s="101" t="s">
        <v>302</v>
      </c>
      <c r="DP7" s="97" t="s">
        <v>292</v>
      </c>
      <c r="DQ7" s="97" t="s">
        <v>293</v>
      </c>
      <c r="DR7" s="97" t="s">
        <v>296</v>
      </c>
      <c r="DS7" s="102" t="s">
        <v>309</v>
      </c>
      <c r="DT7" s="101" t="s">
        <v>302</v>
      </c>
      <c r="DU7" s="97" t="s">
        <v>32</v>
      </c>
      <c r="DV7" s="97" t="s">
        <v>293</v>
      </c>
      <c r="DW7" s="97" t="s">
        <v>296</v>
      </c>
      <c r="DX7" s="102" t="s">
        <v>305</v>
      </c>
      <c r="DY7" s="101" t="s">
        <v>302</v>
      </c>
      <c r="DZ7" s="97" t="s">
        <v>32</v>
      </c>
      <c r="EA7" s="97" t="s">
        <v>293</v>
      </c>
      <c r="EB7" s="97" t="s">
        <v>296</v>
      </c>
      <c r="EC7" s="102" t="s">
        <v>305</v>
      </c>
      <c r="ED7" s="101" t="s">
        <v>302</v>
      </c>
      <c r="EE7" s="97" t="s">
        <v>32</v>
      </c>
      <c r="EF7" s="97" t="s">
        <v>293</v>
      </c>
      <c r="EG7" s="97" t="s">
        <v>296</v>
      </c>
      <c r="EH7" s="102" t="s">
        <v>305</v>
      </c>
      <c r="EI7" s="101" t="s">
        <v>302</v>
      </c>
      <c r="EJ7" s="97" t="s">
        <v>32</v>
      </c>
      <c r="EK7" s="97" t="s">
        <v>293</v>
      </c>
      <c r="EL7" s="97" t="s">
        <v>296</v>
      </c>
      <c r="EM7" s="102" t="s">
        <v>305</v>
      </c>
      <c r="EN7" s="101" t="s">
        <v>302</v>
      </c>
      <c r="EO7" s="97" t="s">
        <v>32</v>
      </c>
      <c r="EP7" s="97" t="s">
        <v>293</v>
      </c>
      <c r="EQ7" s="97" t="s">
        <v>296</v>
      </c>
      <c r="ER7" s="102" t="s">
        <v>305</v>
      </c>
      <c r="ES7" s="101" t="s">
        <v>302</v>
      </c>
      <c r="ET7" s="97" t="s">
        <v>32</v>
      </c>
      <c r="EU7" s="97" t="s">
        <v>293</v>
      </c>
      <c r="EV7" s="97" t="s">
        <v>296</v>
      </c>
      <c r="EW7" s="102" t="s">
        <v>309</v>
      </c>
      <c r="EX7" s="101" t="s">
        <v>302</v>
      </c>
      <c r="EY7" s="97" t="s">
        <v>32</v>
      </c>
      <c r="EZ7" s="97" t="s">
        <v>293</v>
      </c>
      <c r="FA7" s="97" t="s">
        <v>296</v>
      </c>
      <c r="FB7" s="102" t="s">
        <v>309</v>
      </c>
      <c r="FC7" s="101" t="s">
        <v>302</v>
      </c>
      <c r="FD7" s="97" t="s">
        <v>32</v>
      </c>
      <c r="FE7" s="97" t="s">
        <v>293</v>
      </c>
      <c r="FF7" s="97" t="s">
        <v>296</v>
      </c>
      <c r="FG7" s="102" t="s">
        <v>309</v>
      </c>
      <c r="FH7" s="101" t="s">
        <v>302</v>
      </c>
      <c r="FI7" s="97" t="s">
        <v>32</v>
      </c>
      <c r="FJ7" s="97" t="s">
        <v>293</v>
      </c>
      <c r="FK7" s="97" t="s">
        <v>296</v>
      </c>
      <c r="FL7" s="102" t="s">
        <v>350</v>
      </c>
      <c r="FM7" s="101" t="s">
        <v>302</v>
      </c>
      <c r="FN7" s="97" t="s">
        <v>32</v>
      </c>
      <c r="FO7" s="97" t="s">
        <v>293</v>
      </c>
      <c r="FP7" s="97" t="s">
        <v>296</v>
      </c>
      <c r="FQ7" s="102" t="s">
        <v>350</v>
      </c>
      <c r="FR7" s="101" t="s">
        <v>302</v>
      </c>
      <c r="FS7" s="97" t="s">
        <v>32</v>
      </c>
      <c r="FT7" s="97" t="s">
        <v>293</v>
      </c>
      <c r="FU7" s="97" t="s">
        <v>296</v>
      </c>
      <c r="FV7" s="102" t="s">
        <v>350</v>
      </c>
      <c r="FW7" s="101" t="s">
        <v>302</v>
      </c>
      <c r="FX7" s="97" t="s">
        <v>32</v>
      </c>
      <c r="FY7" s="97" t="s">
        <v>293</v>
      </c>
      <c r="FZ7" s="97" t="s">
        <v>296</v>
      </c>
      <c r="GA7" s="102" t="s">
        <v>350</v>
      </c>
      <c r="GB7" s="101" t="s">
        <v>302</v>
      </c>
      <c r="GC7" s="97" t="s">
        <v>32</v>
      </c>
      <c r="GD7" s="97" t="s">
        <v>293</v>
      </c>
      <c r="GE7" s="97" t="s">
        <v>296</v>
      </c>
      <c r="GF7" s="102" t="s">
        <v>350</v>
      </c>
      <c r="GG7" s="101" t="s">
        <v>302</v>
      </c>
      <c r="GH7" s="97" t="s">
        <v>32</v>
      </c>
      <c r="GI7" s="97" t="s">
        <v>293</v>
      </c>
      <c r="GJ7" s="97" t="s">
        <v>296</v>
      </c>
      <c r="GK7" s="102" t="s">
        <v>295</v>
      </c>
      <c r="GL7" s="101" t="s">
        <v>302</v>
      </c>
      <c r="GM7" s="97" t="s">
        <v>32</v>
      </c>
      <c r="GN7" s="97" t="s">
        <v>293</v>
      </c>
      <c r="GO7" s="97" t="s">
        <v>296</v>
      </c>
      <c r="GP7" s="102" t="s">
        <v>350</v>
      </c>
      <c r="GQ7" s="101" t="s">
        <v>302</v>
      </c>
      <c r="GR7" s="97" t="s">
        <v>32</v>
      </c>
      <c r="GS7" s="97" t="s">
        <v>293</v>
      </c>
      <c r="GT7" s="97" t="s">
        <v>296</v>
      </c>
      <c r="GU7" s="102" t="s">
        <v>295</v>
      </c>
      <c r="GV7" s="101" t="s">
        <v>302</v>
      </c>
      <c r="GW7" s="97" t="s">
        <v>32</v>
      </c>
      <c r="GX7" s="102" t="s">
        <v>293</v>
      </c>
      <c r="GY7" s="101" t="s">
        <v>302</v>
      </c>
      <c r="GZ7" s="97" t="s">
        <v>32</v>
      </c>
      <c r="HA7" s="102" t="s">
        <v>293</v>
      </c>
      <c r="HB7" s="101" t="s">
        <v>302</v>
      </c>
      <c r="HC7" s="97" t="s">
        <v>27</v>
      </c>
      <c r="HD7" s="97" t="s">
        <v>369</v>
      </c>
      <c r="HE7" s="97" t="s">
        <v>312</v>
      </c>
      <c r="HF7" s="97" t="s">
        <v>27</v>
      </c>
      <c r="HG7" s="97" t="s">
        <v>326</v>
      </c>
      <c r="HH7" s="97" t="s">
        <v>328</v>
      </c>
      <c r="HI7" s="97" t="s">
        <v>228</v>
      </c>
      <c r="HJ7" s="97" t="s">
        <v>229</v>
      </c>
      <c r="HK7" s="97" t="s">
        <v>230</v>
      </c>
      <c r="HL7" s="97" t="s">
        <v>231</v>
      </c>
      <c r="HM7" s="97" t="s">
        <v>232</v>
      </c>
      <c r="HN7" s="97" t="s">
        <v>233</v>
      </c>
      <c r="HO7" s="97" t="s">
        <v>234</v>
      </c>
      <c r="HP7" s="97" t="s">
        <v>235</v>
      </c>
      <c r="HQ7" s="97" t="s">
        <v>236</v>
      </c>
      <c r="HR7" s="97" t="s">
        <v>237</v>
      </c>
      <c r="HS7" s="97" t="s">
        <v>226</v>
      </c>
      <c r="HT7" s="97" t="s">
        <v>227</v>
      </c>
      <c r="HU7" s="97" t="s">
        <v>228</v>
      </c>
      <c r="HV7" s="97" t="s">
        <v>229</v>
      </c>
      <c r="HW7" s="97" t="s">
        <v>230</v>
      </c>
      <c r="HX7" s="97" t="s">
        <v>231</v>
      </c>
      <c r="HY7" s="97" t="s">
        <v>232</v>
      </c>
      <c r="HZ7" s="97" t="s">
        <v>233</v>
      </c>
      <c r="IA7" s="97" t="s">
        <v>234</v>
      </c>
      <c r="IB7" s="97" t="s">
        <v>235</v>
      </c>
      <c r="IC7" s="97" t="s">
        <v>236</v>
      </c>
      <c r="ID7" s="97" t="s">
        <v>237</v>
      </c>
      <c r="IE7" s="97" t="s">
        <v>325</v>
      </c>
      <c r="IF7" s="97" t="s">
        <v>327</v>
      </c>
      <c r="IG7" s="97" t="s">
        <v>228</v>
      </c>
      <c r="IH7" s="97" t="s">
        <v>229</v>
      </c>
      <c r="II7" s="97" t="s">
        <v>230</v>
      </c>
      <c r="IJ7" s="97" t="s">
        <v>231</v>
      </c>
      <c r="IK7" s="97" t="s">
        <v>232</v>
      </c>
      <c r="IL7" s="97" t="s">
        <v>233</v>
      </c>
      <c r="IM7" s="97" t="s">
        <v>234</v>
      </c>
      <c r="IN7" s="97" t="s">
        <v>235</v>
      </c>
      <c r="IO7" s="97" t="s">
        <v>236</v>
      </c>
      <c r="IP7" s="102" t="s">
        <v>330</v>
      </c>
    </row>
    <row r="8" spans="1:250" s="274" customFormat="1" ht="20.100000000000001" customHeight="1">
      <c r="A8" s="275" t="s">
        <v>511</v>
      </c>
      <c r="B8" s="276"/>
      <c r="C8" s="276"/>
      <c r="D8" s="276"/>
      <c r="E8" s="276"/>
      <c r="F8" s="276"/>
      <c r="G8" s="276"/>
      <c r="H8" s="276"/>
      <c r="I8" s="277"/>
      <c r="J8" s="278"/>
      <c r="K8" s="278"/>
      <c r="L8" s="278"/>
      <c r="M8" s="278"/>
      <c r="N8" s="278"/>
      <c r="O8" s="278"/>
      <c r="P8" s="278"/>
      <c r="Q8" s="278"/>
      <c r="R8" s="278"/>
      <c r="S8" s="278"/>
      <c r="T8" s="278"/>
      <c r="U8" s="278"/>
      <c r="V8" s="279"/>
      <c r="W8" s="270"/>
      <c r="X8" s="271"/>
      <c r="Y8" s="272"/>
      <c r="Z8" s="272"/>
      <c r="AA8" s="272"/>
      <c r="AB8" s="273"/>
      <c r="AC8" s="271"/>
      <c r="AD8" s="272"/>
      <c r="AE8" s="272"/>
      <c r="AF8" s="272"/>
      <c r="AG8" s="273"/>
      <c r="AH8" s="271"/>
      <c r="AI8" s="272"/>
      <c r="AJ8" s="272"/>
      <c r="AK8" s="272"/>
      <c r="AL8" s="273"/>
      <c r="AM8" s="271"/>
      <c r="AN8" s="272"/>
      <c r="AO8" s="272"/>
      <c r="AP8" s="272"/>
      <c r="AQ8" s="273"/>
      <c r="AR8" s="271"/>
      <c r="AS8" s="272"/>
      <c r="AT8" s="272"/>
      <c r="AU8" s="272"/>
      <c r="AV8" s="273"/>
      <c r="AW8" s="271"/>
      <c r="AX8" s="272"/>
      <c r="AY8" s="272"/>
      <c r="AZ8" s="272"/>
      <c r="BA8" s="273"/>
      <c r="BB8" s="271"/>
      <c r="BC8" s="272"/>
      <c r="BD8" s="272"/>
      <c r="BE8" s="272"/>
      <c r="BF8" s="273"/>
      <c r="BG8" s="271"/>
      <c r="BH8" s="272"/>
      <c r="BI8" s="272"/>
      <c r="BJ8" s="272"/>
      <c r="BK8" s="273"/>
      <c r="BL8" s="271"/>
      <c r="BM8" s="272"/>
      <c r="BN8" s="272"/>
      <c r="BO8" s="272"/>
      <c r="BP8" s="273"/>
      <c r="BQ8" s="271"/>
      <c r="BR8" s="272"/>
      <c r="BS8" s="272"/>
      <c r="BT8" s="272"/>
      <c r="BU8" s="273"/>
      <c r="BV8" s="271"/>
      <c r="BW8" s="272"/>
      <c r="BX8" s="272"/>
      <c r="BY8" s="272"/>
      <c r="BZ8" s="273"/>
      <c r="CA8" s="271"/>
      <c r="CB8" s="272"/>
      <c r="CC8" s="272"/>
      <c r="CD8" s="272"/>
      <c r="CE8" s="273"/>
      <c r="CF8" s="271"/>
      <c r="CG8" s="272"/>
      <c r="CH8" s="272"/>
      <c r="CI8" s="272"/>
      <c r="CJ8" s="273"/>
      <c r="CK8" s="271"/>
      <c r="CL8" s="272"/>
      <c r="CM8" s="272"/>
      <c r="CN8" s="272"/>
      <c r="CO8" s="273"/>
      <c r="CP8" s="271"/>
      <c r="CQ8" s="272"/>
      <c r="CR8" s="272"/>
      <c r="CS8" s="272"/>
      <c r="CT8" s="273"/>
      <c r="CU8" s="271"/>
      <c r="CV8" s="272"/>
      <c r="CW8" s="272"/>
      <c r="CX8" s="272"/>
      <c r="CY8" s="273"/>
      <c r="CZ8" s="271"/>
      <c r="DA8" s="272"/>
      <c r="DB8" s="272"/>
      <c r="DC8" s="272"/>
      <c r="DD8" s="273"/>
      <c r="DE8" s="271"/>
      <c r="DF8" s="272"/>
      <c r="DG8" s="272"/>
      <c r="DH8" s="272"/>
      <c r="DI8" s="273"/>
      <c r="DJ8" s="271"/>
      <c r="DK8" s="272"/>
      <c r="DL8" s="272"/>
      <c r="DM8" s="272"/>
      <c r="DN8" s="273"/>
      <c r="DO8" s="271"/>
      <c r="DP8" s="272"/>
      <c r="DQ8" s="272"/>
      <c r="DR8" s="272"/>
      <c r="DS8" s="273"/>
      <c r="DT8" s="271"/>
      <c r="DU8" s="272"/>
      <c r="DV8" s="272"/>
      <c r="DW8" s="272"/>
      <c r="DX8" s="273"/>
      <c r="DY8" s="271"/>
      <c r="DZ8" s="272"/>
      <c r="EA8" s="272"/>
      <c r="EB8" s="272"/>
      <c r="EC8" s="273"/>
      <c r="ED8" s="271"/>
      <c r="EE8" s="272"/>
      <c r="EF8" s="272"/>
      <c r="EG8" s="272"/>
      <c r="EH8" s="273"/>
      <c r="EI8" s="271"/>
      <c r="EJ8" s="272"/>
      <c r="EK8" s="272"/>
      <c r="EL8" s="272"/>
      <c r="EM8" s="273"/>
      <c r="EN8" s="271"/>
      <c r="EO8" s="272"/>
      <c r="EP8" s="272"/>
      <c r="EQ8" s="272"/>
      <c r="ER8" s="273"/>
      <c r="ES8" s="271"/>
      <c r="ET8" s="272"/>
      <c r="EU8" s="272"/>
      <c r="EV8" s="272"/>
      <c r="EW8" s="273"/>
      <c r="EX8" s="271"/>
      <c r="EY8" s="272"/>
      <c r="EZ8" s="272"/>
      <c r="FA8" s="272"/>
      <c r="FB8" s="273"/>
      <c r="FC8" s="271"/>
      <c r="FD8" s="272"/>
      <c r="FE8" s="272"/>
      <c r="FF8" s="272"/>
      <c r="FG8" s="273"/>
      <c r="FH8" s="271"/>
      <c r="FI8" s="272"/>
      <c r="FJ8" s="272"/>
      <c r="FK8" s="272"/>
      <c r="FL8" s="273"/>
      <c r="FM8" s="271"/>
      <c r="FN8" s="272"/>
      <c r="FO8" s="272"/>
      <c r="FP8" s="272"/>
      <c r="FQ8" s="273"/>
      <c r="FR8" s="271"/>
      <c r="FS8" s="272"/>
      <c r="FT8" s="272"/>
      <c r="FU8" s="272"/>
      <c r="FV8" s="273"/>
      <c r="FW8" s="271"/>
      <c r="FX8" s="272"/>
      <c r="FY8" s="272"/>
      <c r="FZ8" s="272"/>
      <c r="GA8" s="273"/>
      <c r="GB8" s="271"/>
      <c r="GC8" s="272"/>
      <c r="GD8" s="272"/>
      <c r="GE8" s="272"/>
      <c r="GF8" s="273"/>
      <c r="GG8" s="271"/>
      <c r="GH8" s="272"/>
      <c r="GI8" s="272"/>
      <c r="GJ8" s="272"/>
      <c r="GK8" s="273"/>
      <c r="GL8" s="271"/>
      <c r="GM8" s="272"/>
      <c r="GN8" s="272"/>
      <c r="GO8" s="272"/>
      <c r="GP8" s="273"/>
      <c r="GQ8" s="271"/>
      <c r="GR8" s="272"/>
      <c r="GS8" s="272"/>
      <c r="GT8" s="272"/>
      <c r="GU8" s="273"/>
      <c r="GV8" s="271"/>
      <c r="GW8" s="272"/>
      <c r="GX8" s="273"/>
      <c r="GY8" s="271"/>
      <c r="GZ8" s="272"/>
      <c r="HA8" s="273"/>
      <c r="HB8" s="271"/>
      <c r="HC8" s="272"/>
      <c r="HD8" s="272"/>
      <c r="HE8" s="272"/>
      <c r="HF8" s="272"/>
      <c r="HG8" s="272"/>
      <c r="HH8" s="272"/>
      <c r="HI8" s="272"/>
      <c r="HJ8" s="272"/>
      <c r="HK8" s="272"/>
      <c r="HL8" s="272"/>
      <c r="HM8" s="272"/>
      <c r="HN8" s="272"/>
      <c r="HO8" s="272"/>
      <c r="HP8" s="272"/>
      <c r="HQ8" s="272"/>
      <c r="HR8" s="272"/>
      <c r="HS8" s="272"/>
      <c r="HT8" s="272"/>
      <c r="HU8" s="272"/>
      <c r="HV8" s="272"/>
      <c r="HW8" s="272"/>
      <c r="HX8" s="272"/>
      <c r="HY8" s="272"/>
      <c r="HZ8" s="272"/>
      <c r="IA8" s="272"/>
      <c r="IB8" s="272"/>
      <c r="IC8" s="272"/>
      <c r="ID8" s="272"/>
      <c r="IE8" s="272"/>
      <c r="IF8" s="272"/>
      <c r="IG8" s="272"/>
      <c r="IH8" s="272"/>
      <c r="II8" s="272"/>
      <c r="IJ8" s="272"/>
      <c r="IK8" s="272"/>
      <c r="IL8" s="272"/>
      <c r="IM8" s="272"/>
      <c r="IN8" s="272"/>
      <c r="IO8" s="272"/>
      <c r="IP8" s="273"/>
    </row>
    <row r="9" spans="1:250" ht="30" customHeight="1">
      <c r="A9" s="245"/>
      <c r="B9" s="246"/>
      <c r="C9" s="297"/>
      <c r="D9" s="246"/>
      <c r="E9" s="246"/>
      <c r="F9" s="247"/>
      <c r="G9" s="246"/>
      <c r="H9" s="246"/>
      <c r="I9" s="248"/>
      <c r="J9" s="264"/>
      <c r="K9" s="264"/>
      <c r="L9" s="264"/>
      <c r="M9" s="264"/>
      <c r="N9" s="264"/>
      <c r="O9" s="264"/>
      <c r="P9" s="264"/>
      <c r="Q9" s="264"/>
      <c r="R9" s="264"/>
      <c r="S9" s="264"/>
      <c r="T9" s="264"/>
      <c r="U9" s="264"/>
      <c r="V9" s="265">
        <f>SUM(J9:U9)</f>
        <v>0</v>
      </c>
      <c r="X9" s="101" t="str">
        <f>IF($C9=X$6,$B9,"")</f>
        <v/>
      </c>
      <c r="Y9" s="97" t="str">
        <f>IF($C9=X$6,$I9,"")</f>
        <v/>
      </c>
      <c r="Z9" s="97">
        <f t="shared" ref="Z9:Z39" si="0">IF($C9=X$6,$V9,0)</f>
        <v>0</v>
      </c>
      <c r="AA9" s="97">
        <f t="shared" ref="AA9:AA29" si="1">IF(Y9="",0,VLOOKUP(Y9,Y$55:AA$56,3,FALSE))</f>
        <v>0</v>
      </c>
      <c r="AB9" s="102">
        <f>Z9*AA9</f>
        <v>0</v>
      </c>
      <c r="AC9" s="101" t="str">
        <f t="shared" ref="AC9:AC39" si="2">IF($C9=AC$6,$B9,"")</f>
        <v/>
      </c>
      <c r="AD9" s="97" t="str">
        <f t="shared" ref="AD9:AD39" si="3">IF($C9=AC$6,$I9,"")</f>
        <v/>
      </c>
      <c r="AE9" s="97">
        <f t="shared" ref="AE9:AE39" si="4">IF($C9=AC$6,$V9,0)</f>
        <v>0</v>
      </c>
      <c r="AF9" s="97">
        <f t="shared" ref="AF9:AF29" si="5">IF(AD9="",0,VLOOKUP(AD9,AD$55:AF$56,3,FALSE))</f>
        <v>0</v>
      </c>
      <c r="AG9" s="102">
        <f t="shared" ref="AG9:AG39" si="6">AE9*AF9</f>
        <v>0</v>
      </c>
      <c r="AH9" s="101" t="str">
        <f t="shared" ref="AH9:AH39" si="7">IF($C9=AH$6,$B9,"")</f>
        <v/>
      </c>
      <c r="AI9" s="97" t="str">
        <f t="shared" ref="AI9:AI39" si="8">IF($C9=AH$6,$I9,"")</f>
        <v/>
      </c>
      <c r="AJ9" s="97">
        <f t="shared" ref="AJ9:AJ39" si="9">IF($C9=AH$6,$V9,0)</f>
        <v>0</v>
      </c>
      <c r="AK9" s="97">
        <f t="shared" ref="AK9:AK29" si="10">IF(AI9="",0,VLOOKUP(AI9,AI$55:AK$56,3,FALSE))</f>
        <v>0</v>
      </c>
      <c r="AL9" s="102">
        <f t="shared" ref="AL9:AL39" si="11">AJ9*AK9</f>
        <v>0</v>
      </c>
      <c r="AM9" s="101" t="str">
        <f t="shared" ref="AM9:AM39" si="12">IF($C9=AM$6,$B9,"")</f>
        <v/>
      </c>
      <c r="AN9" s="97" t="str">
        <f t="shared" ref="AN9:AN39" si="13">IF($C9=AM$6,$I9,"")</f>
        <v/>
      </c>
      <c r="AO9" s="97">
        <f t="shared" ref="AO9:AO39" si="14">IF($C9=AM$6,$V9,0)</f>
        <v>0</v>
      </c>
      <c r="AP9" s="97">
        <f t="shared" ref="AP9:AP29" si="15">IF(AN9="",0,VLOOKUP(AN9,AN$55:AP$56,3,FALSE))</f>
        <v>0</v>
      </c>
      <c r="AQ9" s="102">
        <f t="shared" ref="AQ9:AQ39" si="16">AO9*AP9</f>
        <v>0</v>
      </c>
      <c r="AR9" s="101" t="str">
        <f t="shared" ref="AR9:AR39" si="17">IF($C9=AR$6,$B9,"")</f>
        <v/>
      </c>
      <c r="AS9" s="97" t="str">
        <f t="shared" ref="AS9:AS39" si="18">IF($C9=AR$6,$I9,"")</f>
        <v/>
      </c>
      <c r="AT9" s="97">
        <f t="shared" ref="AT9:AT39" si="19">IF($C9=AR$6,$V9,0)</f>
        <v>0</v>
      </c>
      <c r="AU9" s="97">
        <f t="shared" ref="AU9:AU29" si="20">IF(AS9="",0,VLOOKUP(AS9,AS$55:AU$56,3,FALSE))</f>
        <v>0</v>
      </c>
      <c r="AV9" s="102">
        <f t="shared" ref="AV9:AV39" si="21">AT9*AU9</f>
        <v>0</v>
      </c>
      <c r="AW9" s="101" t="str">
        <f t="shared" ref="AW9:AW39" si="22">IF($C9=AW$6,$B9,"")</f>
        <v/>
      </c>
      <c r="AX9" s="97" t="str">
        <f t="shared" ref="AX9:AX39" si="23">IF($C9=AW$6,$I9,"")</f>
        <v/>
      </c>
      <c r="AY9" s="97">
        <f t="shared" ref="AY9:AY39" si="24">IF($C9=AW$6,$V9,0)</f>
        <v>0</v>
      </c>
      <c r="AZ9" s="97">
        <f t="shared" ref="AZ9:AZ29" si="25">IF(AX9="",0,VLOOKUP(AX9,AX$55:AZ$56,3,FALSE))</f>
        <v>0</v>
      </c>
      <c r="BA9" s="102">
        <f t="shared" ref="BA9:BA39" si="26">AY9*AZ9</f>
        <v>0</v>
      </c>
      <c r="BB9" s="101" t="str">
        <f t="shared" ref="BB9:BB39" si="27">IF($C9=BB$6,$B9,"")</f>
        <v/>
      </c>
      <c r="BC9" s="97" t="str">
        <f t="shared" ref="BC9:BC39" si="28">IF($C9=BB$6,$I9,"")</f>
        <v/>
      </c>
      <c r="BD9" s="97">
        <f t="shared" ref="BD9:BD39" si="29">IF($C9=BB$6,$V9,0)</f>
        <v>0</v>
      </c>
      <c r="BE9" s="97">
        <f t="shared" ref="BE9:BE29" si="30">IF(BC9="",0,VLOOKUP(BC9,BC$55:BE$56,3,FALSE))</f>
        <v>0</v>
      </c>
      <c r="BF9" s="102">
        <f t="shared" ref="BF9:BF39" si="31">BD9*BE9</f>
        <v>0</v>
      </c>
      <c r="BG9" s="101" t="str">
        <f t="shared" ref="BG9:BG39" si="32">IF($C9=BG$6,$B9,"")</f>
        <v/>
      </c>
      <c r="BH9" s="97" t="str">
        <f t="shared" ref="BH9:BH39" si="33">IF($C9=BG$6,$I9,"")</f>
        <v/>
      </c>
      <c r="BI9" s="97">
        <f t="shared" ref="BI9:BI39" si="34">IF($C9=BG$6,$V9,0)</f>
        <v>0</v>
      </c>
      <c r="BJ9" s="97">
        <f t="shared" ref="BJ9:BJ29" si="35">IF(BH9="",0,VLOOKUP(BH9,BH$55:BJ$56,3,FALSE))</f>
        <v>0</v>
      </c>
      <c r="BK9" s="102">
        <f t="shared" ref="BK9:BK39" si="36">BI9*BJ9</f>
        <v>0</v>
      </c>
      <c r="BL9" s="101" t="str">
        <f t="shared" ref="BL9:BL39" si="37">IF($C9=BL$6,$B9,"")</f>
        <v/>
      </c>
      <c r="BM9" s="97" t="str">
        <f t="shared" ref="BM9:BM39" si="38">IF($C9=BL$6,$I9,"")</f>
        <v/>
      </c>
      <c r="BN9" s="97">
        <f t="shared" ref="BN9:BN39" si="39">IF($C9=BL$6,$V9,0)</f>
        <v>0</v>
      </c>
      <c r="BO9" s="97">
        <f t="shared" ref="BO9:BO29" si="40">IF(BM9="",0,VLOOKUP(BM9,BM$55:BO$56,3,FALSE))</f>
        <v>0</v>
      </c>
      <c r="BP9" s="102">
        <f t="shared" ref="BP9:BP39" si="41">BN9*BO9</f>
        <v>0</v>
      </c>
      <c r="BQ9" s="101" t="str">
        <f t="shared" ref="BQ9:BQ39" si="42">IF($C9=BQ$6,$B9,"")</f>
        <v/>
      </c>
      <c r="BR9" s="97" t="str">
        <f t="shared" ref="BR9:BR39" si="43">IF($C9=BQ$6,$I9,"")</f>
        <v/>
      </c>
      <c r="BS9" s="97">
        <f t="shared" ref="BS9:BS39" si="44">IF($C9=BQ$6,$V9,0)</f>
        <v>0</v>
      </c>
      <c r="BT9" s="97">
        <f t="shared" ref="BT9:BT29" si="45">IF(BR9="",0,VLOOKUP(BR9,BR$55:BT$56,3,FALSE))</f>
        <v>0</v>
      </c>
      <c r="BU9" s="102">
        <f t="shared" ref="BU9:BU39" si="46">BS9*BT9</f>
        <v>0</v>
      </c>
      <c r="BV9" s="101" t="str">
        <f t="shared" ref="BV9:BV39" si="47">IF($C9=BV$6,$B9,"")</f>
        <v/>
      </c>
      <c r="BW9" s="97" t="str">
        <f t="shared" ref="BW9:BW39" si="48">IF($C9=BV$6,$I9,"")</f>
        <v/>
      </c>
      <c r="BX9" s="97">
        <f t="shared" ref="BX9:BX39" si="49">IF($C9=BV$6,$V9,0)</f>
        <v>0</v>
      </c>
      <c r="BY9" s="97">
        <f t="shared" ref="BY9:BY29" si="50">IF(BW9="",0,VLOOKUP(BW9,BW$55:BY$56,3,FALSE))</f>
        <v>0</v>
      </c>
      <c r="BZ9" s="102">
        <f t="shared" ref="BZ9:BZ39" si="51">BX9*BY9</f>
        <v>0</v>
      </c>
      <c r="CA9" s="101" t="str">
        <f t="shared" ref="CA9:CA39" si="52">IF($C9=CA$6,$B9,"")</f>
        <v/>
      </c>
      <c r="CB9" s="97" t="str">
        <f t="shared" ref="CB9:CB39" si="53">IF($C9=CA$6,$I9,"")</f>
        <v/>
      </c>
      <c r="CC9" s="97">
        <f t="shared" ref="CC9:CC39" si="54">IF($C9=CA$6,$V9,0)</f>
        <v>0</v>
      </c>
      <c r="CD9" s="97">
        <f t="shared" ref="CD9:CD29" si="55">IF(CB9="",0,VLOOKUP(CB9,CB$55:CD$56,3,FALSE))</f>
        <v>0</v>
      </c>
      <c r="CE9" s="102">
        <f t="shared" ref="CE9:CE39" si="56">CC9*CD9</f>
        <v>0</v>
      </c>
      <c r="CF9" s="101" t="str">
        <f t="shared" ref="CF9:CF39" si="57">IF($C9=CF$6,$B9,"")</f>
        <v/>
      </c>
      <c r="CG9" s="97" t="str">
        <f t="shared" ref="CG9:CG39" si="58">IF($C9=CF$6,$I9,"")</f>
        <v/>
      </c>
      <c r="CH9" s="97">
        <f t="shared" ref="CH9:CH39" si="59">IF($C9=CF$6,$V9,0)</f>
        <v>0</v>
      </c>
      <c r="CI9" s="97">
        <f t="shared" ref="CI9:CI29" si="60">IF(CG9="",0,VLOOKUP(CG9,CG$55:CI$56,3,FALSE))</f>
        <v>0</v>
      </c>
      <c r="CJ9" s="102">
        <f t="shared" ref="CJ9:CJ39" si="61">CH9*CI9</f>
        <v>0</v>
      </c>
      <c r="CK9" s="101" t="str">
        <f t="shared" ref="CK9:CK39" si="62">IF($C9=CK$6,$B9,"")</f>
        <v/>
      </c>
      <c r="CL9" s="97" t="str">
        <f t="shared" ref="CL9:CL39" si="63">IF($C9=CK$6,$I9,"")</f>
        <v/>
      </c>
      <c r="CM9" s="97">
        <f t="shared" ref="CM9:CM39" si="64">IF($C9=CK$6,$V9,0)</f>
        <v>0</v>
      </c>
      <c r="CN9" s="97">
        <f t="shared" ref="CN9:CN29" si="65">IF(CL9="",0,VLOOKUP(CL9,CL$55:CN$58,3,FALSE))</f>
        <v>0</v>
      </c>
      <c r="CO9" s="102">
        <f t="shared" ref="CO9:CO39" si="66">CM9*CN9</f>
        <v>0</v>
      </c>
      <c r="CP9" s="101" t="str">
        <f t="shared" ref="CP9:CP39" si="67">IF($C9=CP$6,$B9,"")</f>
        <v/>
      </c>
      <c r="CQ9" s="97" t="str">
        <f t="shared" ref="CQ9:CQ39" si="68">IF($C9=CP$6,$I9,"")</f>
        <v/>
      </c>
      <c r="CR9" s="97">
        <f t="shared" ref="CR9:CR39" si="69">IF($C9=CP$6,$V9,0)</f>
        <v>0</v>
      </c>
      <c r="CS9" s="97">
        <f t="shared" ref="CS9:CS29" si="70">IF(CQ9="",0,VLOOKUP(CQ9,CQ$55:CS$58,3,FALSE))</f>
        <v>0</v>
      </c>
      <c r="CT9" s="102">
        <f t="shared" ref="CT9:CT39" si="71">CR9*CS9</f>
        <v>0</v>
      </c>
      <c r="CU9" s="101" t="str">
        <f t="shared" ref="CU9:CU39" si="72">IF($C9=CU$6,$B9,"")</f>
        <v/>
      </c>
      <c r="CV9" s="97" t="str">
        <f t="shared" ref="CV9:CV39" si="73">IF($C9=CU$6,$I9,"")</f>
        <v/>
      </c>
      <c r="CW9" s="97">
        <f t="shared" ref="CW9:CW39" si="74">IF($C9=CU$6,$V9,0)</f>
        <v>0</v>
      </c>
      <c r="CX9" s="97">
        <f t="shared" ref="CX9:CX29" si="75">IF(CV9="",0,VLOOKUP(CV9,CV$55:CX$58,3,FALSE))</f>
        <v>0</v>
      </c>
      <c r="CY9" s="102">
        <f t="shared" ref="CY9:CY39" si="76">CW9*CX9</f>
        <v>0</v>
      </c>
      <c r="CZ9" s="101" t="str">
        <f t="shared" ref="CZ9:CZ39" si="77">IF($C9=CZ$6,$B9,"")</f>
        <v/>
      </c>
      <c r="DA9" s="97" t="str">
        <f t="shared" ref="DA9:DA39" si="78">IF($C9=CZ$6,$I9,"")</f>
        <v/>
      </c>
      <c r="DB9" s="97">
        <f t="shared" ref="DB9:DB39" si="79">IF($C9=CZ$6,$V9,0)</f>
        <v>0</v>
      </c>
      <c r="DC9" s="97">
        <f t="shared" ref="DC9:DC29" si="80">IF(DA9="",0,VLOOKUP(DA9,DA$55:DC$58,3,FALSE))</f>
        <v>0</v>
      </c>
      <c r="DD9" s="102">
        <f t="shared" ref="DD9:DD39" si="81">DB9*DC9</f>
        <v>0</v>
      </c>
      <c r="DE9" s="101" t="str">
        <f t="shared" ref="DE9:DE39" si="82">IF($C9=DE$6,$B9,"")</f>
        <v/>
      </c>
      <c r="DF9" s="97" t="str">
        <f t="shared" ref="DF9:DF39" si="83">IF($C9=DE$6,$I9,"")</f>
        <v/>
      </c>
      <c r="DG9" s="97">
        <f t="shared" ref="DG9:DG39" si="84">IF($C9=DE$6,$V9,0)</f>
        <v>0</v>
      </c>
      <c r="DH9" s="97">
        <f t="shared" ref="DH9:DH29" si="85">IF(DF9="",0,VLOOKUP(DF9,DF$55:DH$58,3,FALSE))</f>
        <v>0</v>
      </c>
      <c r="DI9" s="102">
        <f t="shared" ref="DI9:DI39" si="86">DG9*DH9</f>
        <v>0</v>
      </c>
      <c r="DJ9" s="101" t="str">
        <f t="shared" ref="DJ9:DJ22" si="87">IF($C9=DJ$6,$B9,"")</f>
        <v/>
      </c>
      <c r="DK9" s="97" t="str">
        <f t="shared" ref="DK9:DK39" si="88">IF($C9=DJ$6,$I9,"")</f>
        <v/>
      </c>
      <c r="DL9" s="97">
        <f t="shared" ref="DL9:DL39" si="89">IF($C9=DJ$6,$V9,0)</f>
        <v>0</v>
      </c>
      <c r="DM9" s="97">
        <f t="shared" ref="DM9:DM29" si="90">IF(DK9="",0,VLOOKUP(DK9,DK$55:DM$58,3,FALSE))</f>
        <v>0</v>
      </c>
      <c r="DN9" s="102">
        <f t="shared" ref="DN9:DN39" si="91">DL9*DM9</f>
        <v>0</v>
      </c>
      <c r="DO9" s="101" t="str">
        <f t="shared" ref="DO9:DO22" si="92">IF($C9=DO$6,$B9,"")</f>
        <v/>
      </c>
      <c r="DP9" s="97" t="str">
        <f t="shared" ref="DP9:DP39" si="93">IF($C9=DO$6,$I9,"")</f>
        <v/>
      </c>
      <c r="DQ9" s="97">
        <f t="shared" ref="DQ9:DQ39" si="94">IF($C9=DO$6,$V9,0)</f>
        <v>0</v>
      </c>
      <c r="DR9" s="97">
        <f t="shared" ref="DR9:DR29" si="95">IF(DP9="",0,VLOOKUP(DP9,DP$55:DR$58,3,FALSE))</f>
        <v>0</v>
      </c>
      <c r="DS9" s="102">
        <f t="shared" ref="DS9:DS39" si="96">DQ9*DR9</f>
        <v>0</v>
      </c>
      <c r="DT9" s="101" t="str">
        <f t="shared" ref="DT9:DT39" si="97">IF($C9=DT$6,$B9,"")</f>
        <v/>
      </c>
      <c r="DU9" s="97" t="str">
        <f t="shared" ref="DU9:DU39" si="98">IF($C9=DT$6,$I9,"")</f>
        <v/>
      </c>
      <c r="DV9" s="97">
        <f t="shared" ref="DV9:DV39" si="99">IF($C9=DT$6,$V9,0)</f>
        <v>0</v>
      </c>
      <c r="DW9" s="97">
        <f t="shared" ref="DW9:DW29" si="100">IF(DU9="",0,VLOOKUP(DU9,DU$55:DW$58,3,FALSE))</f>
        <v>0</v>
      </c>
      <c r="DX9" s="102">
        <f t="shared" ref="DX9:DX39" si="101">DV9*DW9</f>
        <v>0</v>
      </c>
      <c r="DY9" s="101" t="str">
        <f t="shared" ref="DY9:DY39" si="102">IF($C9=DY$6,$B9,"")</f>
        <v/>
      </c>
      <c r="DZ9" s="97" t="str">
        <f t="shared" ref="DZ9:DZ39" si="103">IF($C9=DY$6,$I9,"")</f>
        <v/>
      </c>
      <c r="EA9" s="97">
        <f t="shared" ref="EA9:EA39" si="104">IF($C9=DY$6,$V9,0)</f>
        <v>0</v>
      </c>
      <c r="EB9" s="97">
        <f t="shared" ref="EB9:EB29" si="105">IF(DZ9="",0,VLOOKUP(DZ9,DZ$55:EB$58,3,FALSE))</f>
        <v>0</v>
      </c>
      <c r="EC9" s="102">
        <f t="shared" ref="EC9:EC39" si="106">EA9*EB9</f>
        <v>0</v>
      </c>
      <c r="ED9" s="101" t="str">
        <f t="shared" ref="ED9:ED39" si="107">IF($C9=ED$6,$B9,"")</f>
        <v/>
      </c>
      <c r="EE9" s="97" t="str">
        <f t="shared" ref="EE9:EE39" si="108">IF($C9=ED$6,$I9,"")</f>
        <v/>
      </c>
      <c r="EF9" s="97">
        <f t="shared" ref="EF9:EF39" si="109">IF($C9=ED$6,$V9,0)</f>
        <v>0</v>
      </c>
      <c r="EG9" s="97">
        <f t="shared" ref="EG9:EG29" si="110">IF(EE9="",0,VLOOKUP(EE9,EE$55:EG$58,3,FALSE))</f>
        <v>0</v>
      </c>
      <c r="EH9" s="102">
        <f t="shared" ref="EH9:EH39" si="111">EF9*EG9</f>
        <v>0</v>
      </c>
      <c r="EI9" s="101" t="str">
        <f t="shared" ref="EI9:EI39" si="112">IF($C9=EI$6,$B9,"")</f>
        <v/>
      </c>
      <c r="EJ9" s="97" t="str">
        <f t="shared" ref="EJ9:EJ39" si="113">IF($C9=EI$6,$I9,"")</f>
        <v/>
      </c>
      <c r="EK9" s="97">
        <f t="shared" ref="EK9:EK39" si="114">IF($C9=EI$6,$V9,0)</f>
        <v>0</v>
      </c>
      <c r="EL9" s="97">
        <f t="shared" ref="EL9:EL29" si="115">IF(EJ9="",0,VLOOKUP(EJ9,EJ$55:EL$58,3,FALSE))</f>
        <v>0</v>
      </c>
      <c r="EM9" s="102">
        <f t="shared" ref="EM9:EM39" si="116">EK9*EL9</f>
        <v>0</v>
      </c>
      <c r="EN9" s="101" t="str">
        <f t="shared" ref="EN9:EN39" si="117">IF($C9=EN$6,$B9,"")</f>
        <v/>
      </c>
      <c r="EO9" s="97" t="str">
        <f t="shared" ref="EO9:EO39" si="118">IF($C9=EN$6,$I9,"")</f>
        <v/>
      </c>
      <c r="EP9" s="97">
        <f t="shared" ref="EP9:EP39" si="119">IF($C9=EN$6,$V9,0)</f>
        <v>0</v>
      </c>
      <c r="EQ9" s="97">
        <f t="shared" ref="EQ9:EQ29" si="120">IF(EO9="",0,VLOOKUP(EO9,EO$55:EQ$58,3,FALSE))</f>
        <v>0</v>
      </c>
      <c r="ER9" s="102">
        <f t="shared" ref="ER9:ER39" si="121">EP9*EQ9</f>
        <v>0</v>
      </c>
      <c r="ES9" s="101" t="str">
        <f t="shared" ref="ES9:ES39" si="122">IF($C9=ES$6,$B9,"")</f>
        <v/>
      </c>
      <c r="ET9" s="97" t="str">
        <f t="shared" ref="ET9:ET39" si="123">IF($C9=ES$6,$I9,"")</f>
        <v/>
      </c>
      <c r="EU9" s="97">
        <f t="shared" ref="EU9:EU39" si="124">IF($C9=ES$6,$V9,0)</f>
        <v>0</v>
      </c>
      <c r="EV9" s="97">
        <f t="shared" ref="EV9:EV29" si="125">IF(ET9="",0,VLOOKUP(ET9,ET$55:EV$58,3,FALSE))</f>
        <v>0</v>
      </c>
      <c r="EW9" s="102">
        <f t="shared" ref="EW9:EW39" si="126">EU9*EV9</f>
        <v>0</v>
      </c>
      <c r="EX9" s="101" t="str">
        <f t="shared" ref="EX9:EX39" si="127">IF($C9=EX$6,$B9,"")</f>
        <v/>
      </c>
      <c r="EY9" s="97" t="str">
        <f t="shared" ref="EY9:EY39" si="128">IF($C9=EX$6,$I9,"")</f>
        <v/>
      </c>
      <c r="EZ9" s="97">
        <f t="shared" ref="EZ9:EZ39" si="129">IF($C9=EX$6,$V9,0)</f>
        <v>0</v>
      </c>
      <c r="FA9" s="97">
        <f t="shared" ref="FA9:FA29" si="130">IF(EY9="",0,VLOOKUP(EY9,EY$55:FA$58,3,FALSE))</f>
        <v>0</v>
      </c>
      <c r="FB9" s="102">
        <f t="shared" ref="FB9:FB39" si="131">EZ9*FA9</f>
        <v>0</v>
      </c>
      <c r="FC9" s="101" t="str">
        <f t="shared" ref="FC9:FC39" si="132">IF($C9=FC$6,$B9,"")</f>
        <v/>
      </c>
      <c r="FD9" s="97" t="str">
        <f t="shared" ref="FD9:FD39" si="133">IF($C9=FC$6,$I9,"")</f>
        <v/>
      </c>
      <c r="FE9" s="97">
        <f t="shared" ref="FE9:FE39" si="134">IF($C9=FC$6,$V9,0)</f>
        <v>0</v>
      </c>
      <c r="FF9" s="97">
        <f t="shared" ref="FF9:FF29" si="135">IF(FD9="",0,VLOOKUP(FD9,FD$55:FF$58,3,FALSE))</f>
        <v>0</v>
      </c>
      <c r="FG9" s="102">
        <f t="shared" ref="FG9:FG39" si="136">FE9*FF9</f>
        <v>0</v>
      </c>
      <c r="FH9" s="101" t="str">
        <f t="shared" ref="FH9:FH39" si="137">IF($C9=FH$6,$B9,"")</f>
        <v/>
      </c>
      <c r="FI9" s="97" t="str">
        <f t="shared" ref="FI9:FI39" si="138">IF($C9=FH$6,$I9,"")</f>
        <v/>
      </c>
      <c r="FJ9" s="97">
        <f t="shared" ref="FJ9:FJ39" si="139">IF($C9=FH$6,$V9,0)</f>
        <v>0</v>
      </c>
      <c r="FK9" s="97">
        <f t="shared" ref="FK9:FK29" si="140">IF(FI9="",0,VLOOKUP(FI9,FI$55:FK$58,3,FALSE))</f>
        <v>0</v>
      </c>
      <c r="FL9" s="102">
        <f t="shared" ref="FL9:FL39" si="141">FJ9*FK9</f>
        <v>0</v>
      </c>
      <c r="FM9" s="101" t="str">
        <f t="shared" ref="FM9:FM39" si="142">IF($C9=FM$6,$B9,"")</f>
        <v/>
      </c>
      <c r="FN9" s="97" t="str">
        <f t="shared" ref="FN9:FN39" si="143">IF($C9=FM$6,$I9,"")</f>
        <v/>
      </c>
      <c r="FO9" s="97">
        <f t="shared" ref="FO9:FO39" si="144">IF($C9=FM$6,$V9,0)</f>
        <v>0</v>
      </c>
      <c r="FP9" s="97">
        <f t="shared" ref="FP9:FP29" si="145">IF(FN9="",0,VLOOKUP(FN9,FN$55:FP$58,3,FALSE))</f>
        <v>0</v>
      </c>
      <c r="FQ9" s="102">
        <f t="shared" ref="FQ9:FQ39" si="146">FO9*FP9</f>
        <v>0</v>
      </c>
      <c r="FR9" s="101" t="str">
        <f t="shared" ref="FR9:FR39" si="147">IF($C9=FR$6,$B9,"")</f>
        <v/>
      </c>
      <c r="FS9" s="97" t="str">
        <f t="shared" ref="FS9:FS39" si="148">IF($C9=FR$6,$I9,"")</f>
        <v/>
      </c>
      <c r="FT9" s="97">
        <f t="shared" ref="FT9:FT39" si="149">IF($C9=FR$6,$V9,0)</f>
        <v>0</v>
      </c>
      <c r="FU9" s="97">
        <f t="shared" ref="FU9:FU29" si="150">IF(FS9="",0,VLOOKUP(FS9,FS$55:FU$58,3,FALSE))</f>
        <v>0</v>
      </c>
      <c r="FV9" s="102">
        <f t="shared" ref="FV9:FV39" si="151">FT9*FU9</f>
        <v>0</v>
      </c>
      <c r="FW9" s="101" t="str">
        <f t="shared" ref="FW9:FW39" si="152">IF($C9=FW$6,$B9,"")</f>
        <v/>
      </c>
      <c r="FX9" s="97" t="str">
        <f t="shared" ref="FX9:FX39" si="153">IF($C9=FW$6,$I9,"")</f>
        <v/>
      </c>
      <c r="FY9" s="97">
        <f t="shared" ref="FY9:FY39" si="154">IF($C9=FW$6,$V9,0)</f>
        <v>0</v>
      </c>
      <c r="FZ9" s="97">
        <f t="shared" ref="FZ9:FZ29" si="155">IF(FX9="",0,VLOOKUP(FX9,FX$55:FZ$58,3,FALSE))</f>
        <v>0</v>
      </c>
      <c r="GA9" s="102">
        <f t="shared" ref="GA9:GA39" si="156">FY9*FZ9</f>
        <v>0</v>
      </c>
      <c r="GB9" s="101" t="str">
        <f t="shared" ref="GB9:GB39" si="157">IF($C9=GB$6,$B9,"")</f>
        <v/>
      </c>
      <c r="GC9" s="97" t="str">
        <f t="shared" ref="GC9:GC39" si="158">IF($C9=GB$6,$I9,"")</f>
        <v/>
      </c>
      <c r="GD9" s="97">
        <f t="shared" ref="GD9:GD39" si="159">IF($C9=GB$6,$V9,0)</f>
        <v>0</v>
      </c>
      <c r="GE9" s="97">
        <f t="shared" ref="GE9:GE29" si="160">IF(GC9="",0,VLOOKUP(GC9,GC$55:GE$58,3,FALSE))</f>
        <v>0</v>
      </c>
      <c r="GF9" s="102">
        <f t="shared" ref="GF9:GF39" si="161">GD9*GE9</f>
        <v>0</v>
      </c>
      <c r="GG9" s="101" t="str">
        <f t="shared" ref="GG9:GG39" si="162">IF($C9=GG$6,$B9,"")</f>
        <v/>
      </c>
      <c r="GH9" s="97" t="str">
        <f t="shared" ref="GH9:GH39" si="163">IF($C9=GG$6,$I9,"")</f>
        <v/>
      </c>
      <c r="GI9" s="97">
        <f t="shared" ref="GI9:GI39" si="164">IF($C9=GG$6,$V9,0)</f>
        <v>0</v>
      </c>
      <c r="GJ9" s="97">
        <f t="shared" ref="GJ9:GJ29" si="165">IF(GH9="",0,VLOOKUP(GH9,GH$55:GJ$58,3,FALSE))</f>
        <v>0</v>
      </c>
      <c r="GK9" s="102">
        <f t="shared" ref="GK9:GK39" si="166">GI9*GJ9</f>
        <v>0</v>
      </c>
      <c r="GL9" s="101" t="str">
        <f t="shared" ref="GL9:GL39" si="167">IF($C9=GL$6,$B9,"")</f>
        <v/>
      </c>
      <c r="GM9" s="97" t="str">
        <f t="shared" ref="GM9:GM39" si="168">IF($C9=GL$6,$I9,"")</f>
        <v/>
      </c>
      <c r="GN9" s="97">
        <f t="shared" ref="GN9:GN39" si="169">IF($C9=GL$6,$V9,0)</f>
        <v>0</v>
      </c>
      <c r="GO9" s="97">
        <f t="shared" ref="GO9:GO29" si="170">IF(GM9="",0,VLOOKUP(GM9,GM$55:GO$58,3,FALSE))</f>
        <v>0</v>
      </c>
      <c r="GP9" s="102">
        <f t="shared" ref="GP9:GP39" si="171">GN9*GO9</f>
        <v>0</v>
      </c>
      <c r="GQ9" s="101" t="str">
        <f t="shared" ref="GQ9:GQ39" si="172">IF($C9=GQ$6,$B9,"")</f>
        <v/>
      </c>
      <c r="GR9" s="97" t="str">
        <f t="shared" ref="GR9:GR39" si="173">IF($C9=GQ$6,$I9,"")</f>
        <v/>
      </c>
      <c r="GS9" s="97">
        <f t="shared" ref="GS9:GS39" si="174">IF($C9=GQ$6,$V9,0)</f>
        <v>0</v>
      </c>
      <c r="GT9" s="97">
        <f t="shared" ref="GT9:GT29" si="175">IF(GR9="",0,VLOOKUP(GR9,GR$55:GT$58,3,FALSE))</f>
        <v>0</v>
      </c>
      <c r="GU9" s="102">
        <f t="shared" ref="GU9:GU39" si="176">GS9*GT9</f>
        <v>0</v>
      </c>
      <c r="GV9" s="101" t="str">
        <f t="shared" ref="GV9:GV39" si="177">IF($C9=GV$6,$B9,"")</f>
        <v/>
      </c>
      <c r="GW9" s="97" t="str">
        <f t="shared" ref="GW9:GW39" si="178">IF($C9=GV$6,$I9,"")</f>
        <v/>
      </c>
      <c r="GX9" s="102">
        <f t="shared" ref="GX9:GX39" si="179">IF($C9=GV$6,$V9,0)</f>
        <v>0</v>
      </c>
      <c r="GY9" s="101" t="str">
        <f t="shared" ref="GY9:GY39" si="180">IF($C9=GY$6,$B9,"")</f>
        <v/>
      </c>
      <c r="GZ9" s="97" t="str">
        <f t="shared" ref="GZ9:GZ39" si="181">IF($C9=GY$6,$I9,"")</f>
        <v/>
      </c>
      <c r="HA9" s="102">
        <f t="shared" ref="HA9:HA39" si="182">IF($C9=GY$6,$V9,0)</f>
        <v>0</v>
      </c>
      <c r="HB9" s="101" t="str">
        <f t="shared" ref="HB9:HB39" si="183">IF($C9=HB$6,$B9,"")</f>
        <v/>
      </c>
      <c r="HC9" s="97" t="str">
        <f>IF($C9=HB$6,$E9,"")</f>
        <v/>
      </c>
      <c r="HD9" s="97" t="e">
        <f>VLOOKUP(HC9,#REF!,2,FALSE)</f>
        <v>#REF!</v>
      </c>
      <c r="HE9" s="97" t="str">
        <f>IF($C9=HB$6,$D9,"")</f>
        <v/>
      </c>
      <c r="HF9" s="97" t="str">
        <f>IF($C9=HB$6,$I9,"")</f>
        <v/>
      </c>
      <c r="HG9" s="97" t="e">
        <f>VLOOKUP($HC9,#REF!,3,FALSE)</f>
        <v>#REF!</v>
      </c>
      <c r="HH9" s="97" t="e">
        <f>VLOOKUP($HC9,#REF!,4,FALSE)</f>
        <v>#REF!</v>
      </c>
      <c r="HI9" s="97" t="e">
        <f>VLOOKUP($HC9,#REF!,5,FALSE)</f>
        <v>#REF!</v>
      </c>
      <c r="HJ9" s="97" t="e">
        <f>VLOOKUP($HC9,#REF!,6,FALSE)</f>
        <v>#REF!</v>
      </c>
      <c r="HK9" s="97" t="e">
        <f>VLOOKUP($HC9,#REF!,7,FALSE)</f>
        <v>#REF!</v>
      </c>
      <c r="HL9" s="97" t="e">
        <f>VLOOKUP($HC9,#REF!,8,FALSE)</f>
        <v>#REF!</v>
      </c>
      <c r="HM9" s="97" t="e">
        <f>VLOOKUP($HC9,#REF!,9,FALSE)</f>
        <v>#REF!</v>
      </c>
      <c r="HN9" s="97" t="e">
        <f>VLOOKUP($HC9,#REF!,10,FALSE)</f>
        <v>#REF!</v>
      </c>
      <c r="HO9" s="97" t="e">
        <f>VLOOKUP($HC9,#REF!,11,FALSE)</f>
        <v>#REF!</v>
      </c>
      <c r="HP9" s="97" t="e">
        <f>VLOOKUP($HC9,#REF!,12,FALSE)</f>
        <v>#REF!</v>
      </c>
      <c r="HQ9" s="97" t="e">
        <f>VLOOKUP($HC9,#REF!,13,FALSE)</f>
        <v>#REF!</v>
      </c>
      <c r="HR9" s="97" t="e">
        <f>VLOOKUP($HC9,#REF!,14,FALSE)</f>
        <v>#REF!</v>
      </c>
      <c r="HS9" s="97" t="e">
        <f t="shared" ref="HS9:HS39" si="184">CONCATENATE($HD9,HG9,$HE9,$HF9)</f>
        <v>#REF!</v>
      </c>
      <c r="HT9" s="97" t="e">
        <f t="shared" ref="HT9:HT39" si="185">CONCATENATE($HD9,HH9,$HE9,$HF9)</f>
        <v>#REF!</v>
      </c>
      <c r="HU9" s="97" t="e">
        <f t="shared" ref="HU9:HU39" si="186">CONCATENATE($HD9,HI9,$HE9,$HF9)</f>
        <v>#REF!</v>
      </c>
      <c r="HV9" s="97" t="e">
        <f t="shared" ref="HV9:HV39" si="187">CONCATENATE($HD9,HJ9,$HE9,$HF9)</f>
        <v>#REF!</v>
      </c>
      <c r="HW9" s="97" t="e">
        <f t="shared" ref="HW9:HW39" si="188">CONCATENATE($HD9,HK9,$HE9,$HF9)</f>
        <v>#REF!</v>
      </c>
      <c r="HX9" s="97" t="e">
        <f t="shared" ref="HX9:HX39" si="189">CONCATENATE($HD9,HL9,$HE9,$HF9)</f>
        <v>#REF!</v>
      </c>
      <c r="HY9" s="97" t="e">
        <f t="shared" ref="HY9:HY39" si="190">CONCATENATE($HD9,HM9,$HE9,$HF9)</f>
        <v>#REF!</v>
      </c>
      <c r="HZ9" s="97" t="e">
        <f t="shared" ref="HZ9:HZ39" si="191">CONCATENATE($HD9,HN9,$HE9,$HF9)</f>
        <v>#REF!</v>
      </c>
      <c r="IA9" s="97" t="e">
        <f t="shared" ref="IA9:IA39" si="192">CONCATENATE($HD9,HO9,$HE9,$HF9)</f>
        <v>#REF!</v>
      </c>
      <c r="IB9" s="97" t="e">
        <f t="shared" ref="IB9:IB39" si="193">CONCATENATE($HD9,HP9,$HE9,$HF9)</f>
        <v>#REF!</v>
      </c>
      <c r="IC9" s="97" t="e">
        <f t="shared" ref="IC9:IC39" si="194">CONCATENATE($HD9,HQ9,$HE9,$HF9)</f>
        <v>#REF!</v>
      </c>
      <c r="ID9" s="97" t="e">
        <f t="shared" ref="ID9:ID39" si="195">CONCATENATE($HD9,HR9,$HE9,$HF9)</f>
        <v>#REF!</v>
      </c>
      <c r="IE9" s="97" t="str">
        <f t="shared" ref="IE9:IE39" si="196">IF($C9=HB$6,$J9,"")</f>
        <v/>
      </c>
      <c r="IF9" s="97" t="str">
        <f t="shared" ref="IF9:IF39" si="197">IF($C9=HB$6,$K9,"")</f>
        <v/>
      </c>
      <c r="IG9" s="97" t="str">
        <f t="shared" ref="IG9:IG39" si="198">IF($C9=HB$6,$L9,"")</f>
        <v/>
      </c>
      <c r="IH9" s="97" t="str">
        <f t="shared" ref="IH9:IH39" si="199">IF($C9=HB$6,$M9,"")</f>
        <v/>
      </c>
      <c r="II9" s="97" t="str">
        <f t="shared" ref="II9:II39" si="200">IF($C9=HB$6,$N9,"")</f>
        <v/>
      </c>
      <c r="IJ9" s="97" t="str">
        <f t="shared" ref="IJ9:IJ39" si="201">IF($C9=HB$6,$O9,"")</f>
        <v/>
      </c>
      <c r="IK9" s="97" t="str">
        <f t="shared" ref="IK9:IK39" si="202">IF($C9=HB$6,$P9,"")</f>
        <v/>
      </c>
      <c r="IL9" s="97" t="str">
        <f t="shared" ref="IL9:IL39" si="203">IF($C9=HB$6,$Q9,"")</f>
        <v/>
      </c>
      <c r="IM9" s="97" t="str">
        <f t="shared" ref="IM9:IM39" si="204">IF($C9=HB$6,$R9,"")</f>
        <v/>
      </c>
      <c r="IN9" s="97" t="str">
        <f t="shared" ref="IN9:IN39" si="205">IF($C9=HB$6,$S9,"")</f>
        <v/>
      </c>
      <c r="IO9" s="97" t="str">
        <f t="shared" ref="IO9:IO39" si="206">IF($C9=HB$6,$T9,"")</f>
        <v/>
      </c>
      <c r="IP9" s="102" t="str">
        <f t="shared" ref="IP9:IP39" si="207">IF($C9=HB$6,$U9,"")</f>
        <v/>
      </c>
    </row>
    <row r="10" spans="1:250" ht="30" customHeight="1">
      <c r="A10" s="249"/>
      <c r="B10" s="250"/>
      <c r="C10" s="298"/>
      <c r="D10" s="250"/>
      <c r="E10" s="250"/>
      <c r="F10" s="251"/>
      <c r="G10" s="250"/>
      <c r="H10" s="250"/>
      <c r="I10" s="252"/>
      <c r="J10" s="266"/>
      <c r="K10" s="266"/>
      <c r="L10" s="266"/>
      <c r="M10" s="266"/>
      <c r="N10" s="266"/>
      <c r="O10" s="266"/>
      <c r="P10" s="266"/>
      <c r="Q10" s="266"/>
      <c r="R10" s="266"/>
      <c r="S10" s="266"/>
      <c r="T10" s="266"/>
      <c r="U10" s="266"/>
      <c r="V10" s="267">
        <f t="shared" ref="V10:V39" si="208">SUM(J10:U10)</f>
        <v>0</v>
      </c>
      <c r="X10" s="101" t="str">
        <f t="shared" ref="X10:X39" si="209">IF($C10=X$6,$B10,"")</f>
        <v/>
      </c>
      <c r="Y10" s="97" t="str">
        <f t="shared" ref="Y10:Y39" si="210">IF($C10=X$6,$I10,"")</f>
        <v/>
      </c>
      <c r="Z10" s="97">
        <f t="shared" si="0"/>
        <v>0</v>
      </c>
      <c r="AA10" s="97">
        <f t="shared" si="1"/>
        <v>0</v>
      </c>
      <c r="AB10" s="102">
        <f t="shared" ref="AB10:AB39" si="211">Z10*AA10</f>
        <v>0</v>
      </c>
      <c r="AC10" s="101" t="str">
        <f t="shared" si="2"/>
        <v/>
      </c>
      <c r="AD10" s="97" t="str">
        <f t="shared" si="3"/>
        <v/>
      </c>
      <c r="AE10" s="97">
        <f t="shared" si="4"/>
        <v>0</v>
      </c>
      <c r="AF10" s="97">
        <f t="shared" si="5"/>
        <v>0</v>
      </c>
      <c r="AG10" s="102">
        <f t="shared" si="6"/>
        <v>0</v>
      </c>
      <c r="AH10" s="101" t="str">
        <f t="shared" si="7"/>
        <v/>
      </c>
      <c r="AI10" s="97" t="str">
        <f t="shared" si="8"/>
        <v/>
      </c>
      <c r="AJ10" s="97">
        <f t="shared" si="9"/>
        <v>0</v>
      </c>
      <c r="AK10" s="97">
        <f t="shared" si="10"/>
        <v>0</v>
      </c>
      <c r="AL10" s="102">
        <f t="shared" si="11"/>
        <v>0</v>
      </c>
      <c r="AM10" s="101" t="str">
        <f t="shared" si="12"/>
        <v/>
      </c>
      <c r="AN10" s="97" t="str">
        <f t="shared" si="13"/>
        <v/>
      </c>
      <c r="AO10" s="97">
        <f t="shared" si="14"/>
        <v>0</v>
      </c>
      <c r="AP10" s="97">
        <f t="shared" si="15"/>
        <v>0</v>
      </c>
      <c r="AQ10" s="102">
        <f t="shared" si="16"/>
        <v>0</v>
      </c>
      <c r="AR10" s="101" t="str">
        <f t="shared" si="17"/>
        <v/>
      </c>
      <c r="AS10" s="97" t="str">
        <f t="shared" si="18"/>
        <v/>
      </c>
      <c r="AT10" s="97">
        <f t="shared" si="19"/>
        <v>0</v>
      </c>
      <c r="AU10" s="97">
        <f t="shared" si="20"/>
        <v>0</v>
      </c>
      <c r="AV10" s="102">
        <f t="shared" si="21"/>
        <v>0</v>
      </c>
      <c r="AW10" s="101" t="str">
        <f t="shared" si="22"/>
        <v/>
      </c>
      <c r="AX10" s="97" t="str">
        <f t="shared" si="23"/>
        <v/>
      </c>
      <c r="AY10" s="97">
        <f t="shared" si="24"/>
        <v>0</v>
      </c>
      <c r="AZ10" s="97">
        <f t="shared" si="25"/>
        <v>0</v>
      </c>
      <c r="BA10" s="102">
        <f t="shared" si="26"/>
        <v>0</v>
      </c>
      <c r="BB10" s="101" t="str">
        <f t="shared" si="27"/>
        <v/>
      </c>
      <c r="BC10" s="97" t="str">
        <f t="shared" si="28"/>
        <v/>
      </c>
      <c r="BD10" s="97">
        <f t="shared" si="29"/>
        <v>0</v>
      </c>
      <c r="BE10" s="97">
        <f t="shared" si="30"/>
        <v>0</v>
      </c>
      <c r="BF10" s="102">
        <f t="shared" si="31"/>
        <v>0</v>
      </c>
      <c r="BG10" s="101" t="str">
        <f t="shared" si="32"/>
        <v/>
      </c>
      <c r="BH10" s="97" t="str">
        <f t="shared" si="33"/>
        <v/>
      </c>
      <c r="BI10" s="97">
        <f t="shared" si="34"/>
        <v>0</v>
      </c>
      <c r="BJ10" s="97">
        <f t="shared" si="35"/>
        <v>0</v>
      </c>
      <c r="BK10" s="102">
        <f t="shared" si="36"/>
        <v>0</v>
      </c>
      <c r="BL10" s="101" t="str">
        <f t="shared" si="37"/>
        <v/>
      </c>
      <c r="BM10" s="97" t="str">
        <f t="shared" si="38"/>
        <v/>
      </c>
      <c r="BN10" s="97">
        <f t="shared" si="39"/>
        <v>0</v>
      </c>
      <c r="BO10" s="97">
        <f t="shared" si="40"/>
        <v>0</v>
      </c>
      <c r="BP10" s="102">
        <f t="shared" si="41"/>
        <v>0</v>
      </c>
      <c r="BQ10" s="101" t="str">
        <f t="shared" si="42"/>
        <v/>
      </c>
      <c r="BR10" s="97" t="str">
        <f t="shared" si="43"/>
        <v/>
      </c>
      <c r="BS10" s="97">
        <f t="shared" si="44"/>
        <v>0</v>
      </c>
      <c r="BT10" s="97">
        <f t="shared" si="45"/>
        <v>0</v>
      </c>
      <c r="BU10" s="102">
        <f t="shared" si="46"/>
        <v>0</v>
      </c>
      <c r="BV10" s="101" t="str">
        <f t="shared" si="47"/>
        <v/>
      </c>
      <c r="BW10" s="97" t="str">
        <f t="shared" si="48"/>
        <v/>
      </c>
      <c r="BX10" s="97">
        <f t="shared" si="49"/>
        <v>0</v>
      </c>
      <c r="BY10" s="97">
        <f t="shared" si="50"/>
        <v>0</v>
      </c>
      <c r="BZ10" s="102">
        <f t="shared" si="51"/>
        <v>0</v>
      </c>
      <c r="CA10" s="101" t="str">
        <f t="shared" si="52"/>
        <v/>
      </c>
      <c r="CB10" s="97" t="str">
        <f t="shared" si="53"/>
        <v/>
      </c>
      <c r="CC10" s="97">
        <f t="shared" si="54"/>
        <v>0</v>
      </c>
      <c r="CD10" s="97">
        <f t="shared" si="55"/>
        <v>0</v>
      </c>
      <c r="CE10" s="102">
        <f t="shared" si="56"/>
        <v>0</v>
      </c>
      <c r="CF10" s="101" t="str">
        <f t="shared" si="57"/>
        <v/>
      </c>
      <c r="CG10" s="97" t="str">
        <f t="shared" si="58"/>
        <v/>
      </c>
      <c r="CH10" s="97">
        <f t="shared" si="59"/>
        <v>0</v>
      </c>
      <c r="CI10" s="97">
        <f t="shared" si="60"/>
        <v>0</v>
      </c>
      <c r="CJ10" s="102">
        <f t="shared" si="61"/>
        <v>0</v>
      </c>
      <c r="CK10" s="101" t="str">
        <f t="shared" si="62"/>
        <v/>
      </c>
      <c r="CL10" s="97" t="str">
        <f t="shared" si="63"/>
        <v/>
      </c>
      <c r="CM10" s="97">
        <f t="shared" si="64"/>
        <v>0</v>
      </c>
      <c r="CN10" s="97">
        <f t="shared" si="65"/>
        <v>0</v>
      </c>
      <c r="CO10" s="102">
        <f t="shared" si="66"/>
        <v>0</v>
      </c>
      <c r="CP10" s="101" t="str">
        <f t="shared" si="67"/>
        <v/>
      </c>
      <c r="CQ10" s="97" t="str">
        <f t="shared" si="68"/>
        <v/>
      </c>
      <c r="CR10" s="97">
        <f t="shared" si="69"/>
        <v>0</v>
      </c>
      <c r="CS10" s="97">
        <f t="shared" si="70"/>
        <v>0</v>
      </c>
      <c r="CT10" s="102">
        <f t="shared" si="71"/>
        <v>0</v>
      </c>
      <c r="CU10" s="101" t="str">
        <f t="shared" si="72"/>
        <v/>
      </c>
      <c r="CV10" s="97" t="str">
        <f t="shared" si="73"/>
        <v/>
      </c>
      <c r="CW10" s="97">
        <f t="shared" si="74"/>
        <v>0</v>
      </c>
      <c r="CX10" s="97">
        <f t="shared" si="75"/>
        <v>0</v>
      </c>
      <c r="CY10" s="102">
        <f t="shared" si="76"/>
        <v>0</v>
      </c>
      <c r="CZ10" s="101" t="str">
        <f t="shared" si="77"/>
        <v/>
      </c>
      <c r="DA10" s="97" t="str">
        <f t="shared" si="78"/>
        <v/>
      </c>
      <c r="DB10" s="97">
        <f t="shared" si="79"/>
        <v>0</v>
      </c>
      <c r="DC10" s="97">
        <f t="shared" si="80"/>
        <v>0</v>
      </c>
      <c r="DD10" s="102">
        <f t="shared" si="81"/>
        <v>0</v>
      </c>
      <c r="DE10" s="101" t="str">
        <f t="shared" si="82"/>
        <v/>
      </c>
      <c r="DF10" s="97" t="str">
        <f t="shared" si="83"/>
        <v/>
      </c>
      <c r="DG10" s="97">
        <f t="shared" si="84"/>
        <v>0</v>
      </c>
      <c r="DH10" s="97">
        <f t="shared" si="85"/>
        <v>0</v>
      </c>
      <c r="DI10" s="102">
        <f t="shared" si="86"/>
        <v>0</v>
      </c>
      <c r="DJ10" s="101" t="str">
        <f t="shared" si="87"/>
        <v/>
      </c>
      <c r="DK10" s="97" t="str">
        <f t="shared" si="88"/>
        <v/>
      </c>
      <c r="DL10" s="97">
        <f t="shared" si="89"/>
        <v>0</v>
      </c>
      <c r="DM10" s="97">
        <f t="shared" si="90"/>
        <v>0</v>
      </c>
      <c r="DN10" s="102">
        <f t="shared" si="91"/>
        <v>0</v>
      </c>
      <c r="DO10" s="101" t="str">
        <f t="shared" si="92"/>
        <v/>
      </c>
      <c r="DP10" s="97" t="str">
        <f t="shared" si="93"/>
        <v/>
      </c>
      <c r="DQ10" s="97">
        <f t="shared" si="94"/>
        <v>0</v>
      </c>
      <c r="DR10" s="97">
        <f t="shared" si="95"/>
        <v>0</v>
      </c>
      <c r="DS10" s="102">
        <f t="shared" si="96"/>
        <v>0</v>
      </c>
      <c r="DT10" s="101" t="str">
        <f t="shared" si="97"/>
        <v/>
      </c>
      <c r="DU10" s="97" t="str">
        <f t="shared" si="98"/>
        <v/>
      </c>
      <c r="DV10" s="97">
        <f t="shared" si="99"/>
        <v>0</v>
      </c>
      <c r="DW10" s="97">
        <f t="shared" si="100"/>
        <v>0</v>
      </c>
      <c r="DX10" s="102">
        <f t="shared" si="101"/>
        <v>0</v>
      </c>
      <c r="DY10" s="101" t="str">
        <f t="shared" si="102"/>
        <v/>
      </c>
      <c r="DZ10" s="97" t="str">
        <f t="shared" si="103"/>
        <v/>
      </c>
      <c r="EA10" s="97">
        <f t="shared" si="104"/>
        <v>0</v>
      </c>
      <c r="EB10" s="97">
        <f t="shared" si="105"/>
        <v>0</v>
      </c>
      <c r="EC10" s="102">
        <f t="shared" si="106"/>
        <v>0</v>
      </c>
      <c r="ED10" s="101" t="str">
        <f t="shared" si="107"/>
        <v/>
      </c>
      <c r="EE10" s="97" t="str">
        <f t="shared" si="108"/>
        <v/>
      </c>
      <c r="EF10" s="97">
        <f t="shared" si="109"/>
        <v>0</v>
      </c>
      <c r="EG10" s="97">
        <f t="shared" si="110"/>
        <v>0</v>
      </c>
      <c r="EH10" s="102">
        <f t="shared" si="111"/>
        <v>0</v>
      </c>
      <c r="EI10" s="101" t="str">
        <f t="shared" si="112"/>
        <v/>
      </c>
      <c r="EJ10" s="97" t="str">
        <f t="shared" si="113"/>
        <v/>
      </c>
      <c r="EK10" s="97">
        <f t="shared" si="114"/>
        <v>0</v>
      </c>
      <c r="EL10" s="97">
        <f t="shared" si="115"/>
        <v>0</v>
      </c>
      <c r="EM10" s="102">
        <f t="shared" si="116"/>
        <v>0</v>
      </c>
      <c r="EN10" s="101" t="str">
        <f t="shared" si="117"/>
        <v/>
      </c>
      <c r="EO10" s="97" t="str">
        <f t="shared" si="118"/>
        <v/>
      </c>
      <c r="EP10" s="97">
        <f t="shared" si="119"/>
        <v>0</v>
      </c>
      <c r="EQ10" s="97">
        <f t="shared" si="120"/>
        <v>0</v>
      </c>
      <c r="ER10" s="102">
        <f t="shared" si="121"/>
        <v>0</v>
      </c>
      <c r="ES10" s="101" t="str">
        <f t="shared" si="122"/>
        <v/>
      </c>
      <c r="ET10" s="97" t="str">
        <f t="shared" si="123"/>
        <v/>
      </c>
      <c r="EU10" s="97">
        <f t="shared" si="124"/>
        <v>0</v>
      </c>
      <c r="EV10" s="97">
        <f t="shared" si="125"/>
        <v>0</v>
      </c>
      <c r="EW10" s="102">
        <f t="shared" si="126"/>
        <v>0</v>
      </c>
      <c r="EX10" s="101" t="str">
        <f t="shared" si="127"/>
        <v/>
      </c>
      <c r="EY10" s="97" t="str">
        <f t="shared" si="128"/>
        <v/>
      </c>
      <c r="EZ10" s="97">
        <f t="shared" si="129"/>
        <v>0</v>
      </c>
      <c r="FA10" s="97">
        <f t="shared" si="130"/>
        <v>0</v>
      </c>
      <c r="FB10" s="102">
        <f t="shared" si="131"/>
        <v>0</v>
      </c>
      <c r="FC10" s="101" t="str">
        <f t="shared" si="132"/>
        <v/>
      </c>
      <c r="FD10" s="97" t="str">
        <f t="shared" si="133"/>
        <v/>
      </c>
      <c r="FE10" s="97">
        <f t="shared" si="134"/>
        <v>0</v>
      </c>
      <c r="FF10" s="97">
        <f t="shared" si="135"/>
        <v>0</v>
      </c>
      <c r="FG10" s="102">
        <f t="shared" si="136"/>
        <v>0</v>
      </c>
      <c r="FH10" s="101" t="str">
        <f t="shared" si="137"/>
        <v/>
      </c>
      <c r="FI10" s="97" t="str">
        <f t="shared" si="138"/>
        <v/>
      </c>
      <c r="FJ10" s="97">
        <f t="shared" si="139"/>
        <v>0</v>
      </c>
      <c r="FK10" s="97">
        <f t="shared" si="140"/>
        <v>0</v>
      </c>
      <c r="FL10" s="102">
        <f t="shared" si="141"/>
        <v>0</v>
      </c>
      <c r="FM10" s="101" t="str">
        <f t="shared" si="142"/>
        <v/>
      </c>
      <c r="FN10" s="97" t="str">
        <f t="shared" si="143"/>
        <v/>
      </c>
      <c r="FO10" s="97">
        <f t="shared" si="144"/>
        <v>0</v>
      </c>
      <c r="FP10" s="97">
        <f t="shared" si="145"/>
        <v>0</v>
      </c>
      <c r="FQ10" s="102">
        <f t="shared" si="146"/>
        <v>0</v>
      </c>
      <c r="FR10" s="101" t="str">
        <f t="shared" si="147"/>
        <v/>
      </c>
      <c r="FS10" s="97" t="str">
        <f t="shared" si="148"/>
        <v/>
      </c>
      <c r="FT10" s="97">
        <f t="shared" si="149"/>
        <v>0</v>
      </c>
      <c r="FU10" s="97">
        <f t="shared" si="150"/>
        <v>0</v>
      </c>
      <c r="FV10" s="102">
        <f t="shared" si="151"/>
        <v>0</v>
      </c>
      <c r="FW10" s="101" t="str">
        <f t="shared" si="152"/>
        <v/>
      </c>
      <c r="FX10" s="97" t="str">
        <f t="shared" si="153"/>
        <v/>
      </c>
      <c r="FY10" s="97">
        <f t="shared" si="154"/>
        <v>0</v>
      </c>
      <c r="FZ10" s="97">
        <f t="shared" si="155"/>
        <v>0</v>
      </c>
      <c r="GA10" s="102">
        <f t="shared" si="156"/>
        <v>0</v>
      </c>
      <c r="GB10" s="101" t="str">
        <f t="shared" si="157"/>
        <v/>
      </c>
      <c r="GC10" s="97" t="str">
        <f t="shared" si="158"/>
        <v/>
      </c>
      <c r="GD10" s="97">
        <f t="shared" si="159"/>
        <v>0</v>
      </c>
      <c r="GE10" s="97">
        <f t="shared" si="160"/>
        <v>0</v>
      </c>
      <c r="GF10" s="102">
        <f t="shared" si="161"/>
        <v>0</v>
      </c>
      <c r="GG10" s="101" t="str">
        <f t="shared" si="162"/>
        <v/>
      </c>
      <c r="GH10" s="97" t="str">
        <f t="shared" si="163"/>
        <v/>
      </c>
      <c r="GI10" s="97">
        <f t="shared" si="164"/>
        <v>0</v>
      </c>
      <c r="GJ10" s="97">
        <f t="shared" si="165"/>
        <v>0</v>
      </c>
      <c r="GK10" s="102">
        <f t="shared" si="166"/>
        <v>0</v>
      </c>
      <c r="GL10" s="101" t="str">
        <f t="shared" si="167"/>
        <v/>
      </c>
      <c r="GM10" s="97" t="str">
        <f t="shared" si="168"/>
        <v/>
      </c>
      <c r="GN10" s="97">
        <f t="shared" si="169"/>
        <v>0</v>
      </c>
      <c r="GO10" s="97">
        <f t="shared" si="170"/>
        <v>0</v>
      </c>
      <c r="GP10" s="102">
        <f t="shared" si="171"/>
        <v>0</v>
      </c>
      <c r="GQ10" s="101" t="str">
        <f t="shared" si="172"/>
        <v/>
      </c>
      <c r="GR10" s="97" t="str">
        <f t="shared" si="173"/>
        <v/>
      </c>
      <c r="GS10" s="97">
        <f t="shared" si="174"/>
        <v>0</v>
      </c>
      <c r="GT10" s="97">
        <f t="shared" si="175"/>
        <v>0</v>
      </c>
      <c r="GU10" s="102">
        <f t="shared" si="176"/>
        <v>0</v>
      </c>
      <c r="GV10" s="101" t="str">
        <f t="shared" si="177"/>
        <v/>
      </c>
      <c r="GW10" s="97" t="str">
        <f t="shared" si="178"/>
        <v/>
      </c>
      <c r="GX10" s="102">
        <f t="shared" si="179"/>
        <v>0</v>
      </c>
      <c r="GY10" s="101" t="str">
        <f t="shared" si="180"/>
        <v/>
      </c>
      <c r="GZ10" s="97" t="str">
        <f t="shared" si="181"/>
        <v/>
      </c>
      <c r="HA10" s="102">
        <f t="shared" si="182"/>
        <v>0</v>
      </c>
      <c r="HB10" s="101" t="str">
        <f t="shared" si="183"/>
        <v/>
      </c>
      <c r="HC10" s="97" t="str">
        <f t="shared" ref="HC10:HC39" si="212">IF($C10=HB$6,$E10,"")</f>
        <v/>
      </c>
      <c r="HD10" s="97" t="e">
        <f>VLOOKUP(HC10,#REF!,2,FALSE)</f>
        <v>#REF!</v>
      </c>
      <c r="HE10" s="97" t="str">
        <f t="shared" ref="HE10:HE39" si="213">IF($C10=HB$6,$D10,"")</f>
        <v/>
      </c>
      <c r="HF10" s="97" t="str">
        <f t="shared" ref="HF10:HF39" si="214">IF($C10=HB$6,$I10,"")</f>
        <v/>
      </c>
      <c r="HG10" s="97" t="e">
        <f>VLOOKUP($HC10,#REF!,3,FALSE)</f>
        <v>#REF!</v>
      </c>
      <c r="HH10" s="97" t="e">
        <f>VLOOKUP($HC10,#REF!,4,FALSE)</f>
        <v>#REF!</v>
      </c>
      <c r="HI10" s="97" t="e">
        <f>VLOOKUP($HC10,#REF!,5,FALSE)</f>
        <v>#REF!</v>
      </c>
      <c r="HJ10" s="97" t="e">
        <f>VLOOKUP($HC10,#REF!,6,FALSE)</f>
        <v>#REF!</v>
      </c>
      <c r="HK10" s="97" t="e">
        <f>VLOOKUP($HC10,#REF!,7,FALSE)</f>
        <v>#REF!</v>
      </c>
      <c r="HL10" s="97" t="e">
        <f>VLOOKUP($HC10,#REF!,8,FALSE)</f>
        <v>#REF!</v>
      </c>
      <c r="HM10" s="97" t="e">
        <f>VLOOKUP($HC10,#REF!,9,FALSE)</f>
        <v>#REF!</v>
      </c>
      <c r="HN10" s="97" t="e">
        <f>VLOOKUP($HC10,#REF!,10,FALSE)</f>
        <v>#REF!</v>
      </c>
      <c r="HO10" s="97" t="e">
        <f>VLOOKUP($HC10,#REF!,11,FALSE)</f>
        <v>#REF!</v>
      </c>
      <c r="HP10" s="97" t="e">
        <f>VLOOKUP($HC10,#REF!,12,FALSE)</f>
        <v>#REF!</v>
      </c>
      <c r="HQ10" s="97" t="e">
        <f>VLOOKUP($HC10,#REF!,13,FALSE)</f>
        <v>#REF!</v>
      </c>
      <c r="HR10" s="97" t="e">
        <f>VLOOKUP($HC10,#REF!,14,FALSE)</f>
        <v>#REF!</v>
      </c>
      <c r="HS10" s="97" t="e">
        <f t="shared" si="184"/>
        <v>#REF!</v>
      </c>
      <c r="HT10" s="97" t="e">
        <f t="shared" si="185"/>
        <v>#REF!</v>
      </c>
      <c r="HU10" s="97" t="e">
        <f t="shared" si="186"/>
        <v>#REF!</v>
      </c>
      <c r="HV10" s="97" t="e">
        <f t="shared" si="187"/>
        <v>#REF!</v>
      </c>
      <c r="HW10" s="97" t="e">
        <f t="shared" si="188"/>
        <v>#REF!</v>
      </c>
      <c r="HX10" s="97" t="e">
        <f t="shared" si="189"/>
        <v>#REF!</v>
      </c>
      <c r="HY10" s="97" t="e">
        <f t="shared" si="190"/>
        <v>#REF!</v>
      </c>
      <c r="HZ10" s="97" t="e">
        <f t="shared" si="191"/>
        <v>#REF!</v>
      </c>
      <c r="IA10" s="97" t="e">
        <f t="shared" si="192"/>
        <v>#REF!</v>
      </c>
      <c r="IB10" s="97" t="e">
        <f t="shared" si="193"/>
        <v>#REF!</v>
      </c>
      <c r="IC10" s="97" t="e">
        <f t="shared" si="194"/>
        <v>#REF!</v>
      </c>
      <c r="ID10" s="97" t="e">
        <f t="shared" si="195"/>
        <v>#REF!</v>
      </c>
      <c r="IE10" s="97" t="str">
        <f t="shared" si="196"/>
        <v/>
      </c>
      <c r="IF10" s="97" t="str">
        <f t="shared" si="197"/>
        <v/>
      </c>
      <c r="IG10" s="97" t="str">
        <f t="shared" si="198"/>
        <v/>
      </c>
      <c r="IH10" s="97" t="str">
        <f t="shared" si="199"/>
        <v/>
      </c>
      <c r="II10" s="97" t="str">
        <f t="shared" si="200"/>
        <v/>
      </c>
      <c r="IJ10" s="97" t="str">
        <f t="shared" si="201"/>
        <v/>
      </c>
      <c r="IK10" s="97" t="str">
        <f t="shared" si="202"/>
        <v/>
      </c>
      <c r="IL10" s="97" t="str">
        <f t="shared" si="203"/>
        <v/>
      </c>
      <c r="IM10" s="97" t="str">
        <f t="shared" si="204"/>
        <v/>
      </c>
      <c r="IN10" s="97" t="str">
        <f t="shared" si="205"/>
        <v/>
      </c>
      <c r="IO10" s="97" t="str">
        <f t="shared" si="206"/>
        <v/>
      </c>
      <c r="IP10" s="102" t="str">
        <f t="shared" si="207"/>
        <v/>
      </c>
    </row>
    <row r="11" spans="1:250" ht="30" customHeight="1">
      <c r="A11" s="249"/>
      <c r="B11" s="250"/>
      <c r="C11" s="298"/>
      <c r="D11" s="250"/>
      <c r="E11" s="250"/>
      <c r="F11" s="251"/>
      <c r="G11" s="250"/>
      <c r="H11" s="250"/>
      <c r="I11" s="252"/>
      <c r="J11" s="266"/>
      <c r="K11" s="266"/>
      <c r="L11" s="266"/>
      <c r="M11" s="266"/>
      <c r="N11" s="266"/>
      <c r="O11" s="266"/>
      <c r="P11" s="266"/>
      <c r="Q11" s="266"/>
      <c r="R11" s="266"/>
      <c r="S11" s="266"/>
      <c r="T11" s="266"/>
      <c r="U11" s="266"/>
      <c r="V11" s="267">
        <f t="shared" si="208"/>
        <v>0</v>
      </c>
      <c r="X11" s="101" t="str">
        <f t="shared" si="209"/>
        <v/>
      </c>
      <c r="Y11" s="97" t="str">
        <f t="shared" si="210"/>
        <v/>
      </c>
      <c r="Z11" s="97">
        <f t="shared" si="0"/>
        <v>0</v>
      </c>
      <c r="AA11" s="97">
        <f t="shared" si="1"/>
        <v>0</v>
      </c>
      <c r="AB11" s="102">
        <f t="shared" si="211"/>
        <v>0</v>
      </c>
      <c r="AC11" s="101" t="str">
        <f t="shared" si="2"/>
        <v/>
      </c>
      <c r="AD11" s="97" t="str">
        <f t="shared" si="3"/>
        <v/>
      </c>
      <c r="AE11" s="97">
        <f t="shared" si="4"/>
        <v>0</v>
      </c>
      <c r="AF11" s="97">
        <f t="shared" si="5"/>
        <v>0</v>
      </c>
      <c r="AG11" s="102">
        <f t="shared" si="6"/>
        <v>0</v>
      </c>
      <c r="AH11" s="101" t="str">
        <f t="shared" si="7"/>
        <v/>
      </c>
      <c r="AI11" s="97" t="str">
        <f t="shared" si="8"/>
        <v/>
      </c>
      <c r="AJ11" s="97">
        <f t="shared" si="9"/>
        <v>0</v>
      </c>
      <c r="AK11" s="97">
        <f t="shared" si="10"/>
        <v>0</v>
      </c>
      <c r="AL11" s="102">
        <f t="shared" si="11"/>
        <v>0</v>
      </c>
      <c r="AM11" s="101" t="str">
        <f t="shared" si="12"/>
        <v/>
      </c>
      <c r="AN11" s="97" t="str">
        <f t="shared" si="13"/>
        <v/>
      </c>
      <c r="AO11" s="97">
        <f t="shared" si="14"/>
        <v>0</v>
      </c>
      <c r="AP11" s="97">
        <f t="shared" si="15"/>
        <v>0</v>
      </c>
      <c r="AQ11" s="102">
        <f t="shared" si="16"/>
        <v>0</v>
      </c>
      <c r="AR11" s="101" t="str">
        <f t="shared" si="17"/>
        <v/>
      </c>
      <c r="AS11" s="97" t="str">
        <f t="shared" si="18"/>
        <v/>
      </c>
      <c r="AT11" s="97">
        <f t="shared" si="19"/>
        <v>0</v>
      </c>
      <c r="AU11" s="97">
        <f t="shared" si="20"/>
        <v>0</v>
      </c>
      <c r="AV11" s="102">
        <f t="shared" si="21"/>
        <v>0</v>
      </c>
      <c r="AW11" s="101" t="str">
        <f t="shared" si="22"/>
        <v/>
      </c>
      <c r="AX11" s="97" t="str">
        <f t="shared" si="23"/>
        <v/>
      </c>
      <c r="AY11" s="97">
        <f t="shared" si="24"/>
        <v>0</v>
      </c>
      <c r="AZ11" s="97">
        <f t="shared" si="25"/>
        <v>0</v>
      </c>
      <c r="BA11" s="102">
        <f t="shared" si="26"/>
        <v>0</v>
      </c>
      <c r="BB11" s="101" t="str">
        <f t="shared" si="27"/>
        <v/>
      </c>
      <c r="BC11" s="97" t="str">
        <f t="shared" si="28"/>
        <v/>
      </c>
      <c r="BD11" s="97">
        <f t="shared" si="29"/>
        <v>0</v>
      </c>
      <c r="BE11" s="97">
        <f t="shared" si="30"/>
        <v>0</v>
      </c>
      <c r="BF11" s="102">
        <f t="shared" si="31"/>
        <v>0</v>
      </c>
      <c r="BG11" s="101" t="str">
        <f t="shared" si="32"/>
        <v/>
      </c>
      <c r="BH11" s="97" t="str">
        <f t="shared" si="33"/>
        <v/>
      </c>
      <c r="BI11" s="97">
        <f t="shared" si="34"/>
        <v>0</v>
      </c>
      <c r="BJ11" s="97">
        <f t="shared" si="35"/>
        <v>0</v>
      </c>
      <c r="BK11" s="102">
        <f t="shared" si="36"/>
        <v>0</v>
      </c>
      <c r="BL11" s="101" t="str">
        <f t="shared" si="37"/>
        <v/>
      </c>
      <c r="BM11" s="97" t="str">
        <f t="shared" si="38"/>
        <v/>
      </c>
      <c r="BN11" s="97">
        <f t="shared" si="39"/>
        <v>0</v>
      </c>
      <c r="BO11" s="97">
        <f t="shared" si="40"/>
        <v>0</v>
      </c>
      <c r="BP11" s="102">
        <f t="shared" si="41"/>
        <v>0</v>
      </c>
      <c r="BQ11" s="101" t="str">
        <f t="shared" si="42"/>
        <v/>
      </c>
      <c r="BR11" s="97" t="str">
        <f t="shared" si="43"/>
        <v/>
      </c>
      <c r="BS11" s="97">
        <f t="shared" si="44"/>
        <v>0</v>
      </c>
      <c r="BT11" s="97">
        <f t="shared" si="45"/>
        <v>0</v>
      </c>
      <c r="BU11" s="102">
        <f t="shared" si="46"/>
        <v>0</v>
      </c>
      <c r="BV11" s="101" t="str">
        <f t="shared" si="47"/>
        <v/>
      </c>
      <c r="BW11" s="97" t="str">
        <f t="shared" si="48"/>
        <v/>
      </c>
      <c r="BX11" s="97">
        <f t="shared" si="49"/>
        <v>0</v>
      </c>
      <c r="BY11" s="97">
        <f t="shared" si="50"/>
        <v>0</v>
      </c>
      <c r="BZ11" s="102">
        <f t="shared" si="51"/>
        <v>0</v>
      </c>
      <c r="CA11" s="101" t="str">
        <f t="shared" si="52"/>
        <v/>
      </c>
      <c r="CB11" s="97" t="str">
        <f t="shared" si="53"/>
        <v/>
      </c>
      <c r="CC11" s="97">
        <f t="shared" si="54"/>
        <v>0</v>
      </c>
      <c r="CD11" s="97">
        <f t="shared" si="55"/>
        <v>0</v>
      </c>
      <c r="CE11" s="102">
        <f t="shared" si="56"/>
        <v>0</v>
      </c>
      <c r="CF11" s="101" t="str">
        <f t="shared" si="57"/>
        <v/>
      </c>
      <c r="CG11" s="97" t="str">
        <f t="shared" si="58"/>
        <v/>
      </c>
      <c r="CH11" s="97">
        <f t="shared" si="59"/>
        <v>0</v>
      </c>
      <c r="CI11" s="97">
        <f t="shared" si="60"/>
        <v>0</v>
      </c>
      <c r="CJ11" s="102">
        <f t="shared" si="61"/>
        <v>0</v>
      </c>
      <c r="CK11" s="101" t="str">
        <f t="shared" si="62"/>
        <v/>
      </c>
      <c r="CL11" s="97" t="str">
        <f t="shared" si="63"/>
        <v/>
      </c>
      <c r="CM11" s="97">
        <f t="shared" si="64"/>
        <v>0</v>
      </c>
      <c r="CN11" s="97">
        <f t="shared" si="65"/>
        <v>0</v>
      </c>
      <c r="CO11" s="102">
        <f t="shared" si="66"/>
        <v>0</v>
      </c>
      <c r="CP11" s="101" t="str">
        <f t="shared" si="67"/>
        <v/>
      </c>
      <c r="CQ11" s="97" t="str">
        <f t="shared" si="68"/>
        <v/>
      </c>
      <c r="CR11" s="97">
        <f t="shared" si="69"/>
        <v>0</v>
      </c>
      <c r="CS11" s="97">
        <f t="shared" si="70"/>
        <v>0</v>
      </c>
      <c r="CT11" s="102">
        <f t="shared" si="71"/>
        <v>0</v>
      </c>
      <c r="CU11" s="101" t="str">
        <f t="shared" si="72"/>
        <v/>
      </c>
      <c r="CV11" s="97" t="str">
        <f t="shared" si="73"/>
        <v/>
      </c>
      <c r="CW11" s="97">
        <f t="shared" si="74"/>
        <v>0</v>
      </c>
      <c r="CX11" s="97">
        <f t="shared" si="75"/>
        <v>0</v>
      </c>
      <c r="CY11" s="102">
        <f t="shared" si="76"/>
        <v>0</v>
      </c>
      <c r="CZ11" s="101" t="str">
        <f t="shared" si="77"/>
        <v/>
      </c>
      <c r="DA11" s="97" t="str">
        <f t="shared" si="78"/>
        <v/>
      </c>
      <c r="DB11" s="97">
        <f t="shared" si="79"/>
        <v>0</v>
      </c>
      <c r="DC11" s="97">
        <f t="shared" si="80"/>
        <v>0</v>
      </c>
      <c r="DD11" s="102">
        <f t="shared" si="81"/>
        <v>0</v>
      </c>
      <c r="DE11" s="101" t="str">
        <f t="shared" si="82"/>
        <v/>
      </c>
      <c r="DF11" s="97" t="str">
        <f t="shared" si="83"/>
        <v/>
      </c>
      <c r="DG11" s="97">
        <f t="shared" si="84"/>
        <v>0</v>
      </c>
      <c r="DH11" s="97">
        <f t="shared" si="85"/>
        <v>0</v>
      </c>
      <c r="DI11" s="102">
        <f t="shared" si="86"/>
        <v>0</v>
      </c>
      <c r="DJ11" s="101" t="str">
        <f t="shared" si="87"/>
        <v/>
      </c>
      <c r="DK11" s="97" t="str">
        <f t="shared" si="88"/>
        <v/>
      </c>
      <c r="DL11" s="97">
        <f t="shared" si="89"/>
        <v>0</v>
      </c>
      <c r="DM11" s="97">
        <f t="shared" si="90"/>
        <v>0</v>
      </c>
      <c r="DN11" s="102">
        <f t="shared" si="91"/>
        <v>0</v>
      </c>
      <c r="DO11" s="101" t="str">
        <f t="shared" si="92"/>
        <v/>
      </c>
      <c r="DP11" s="97" t="str">
        <f t="shared" si="93"/>
        <v/>
      </c>
      <c r="DQ11" s="97">
        <f t="shared" si="94"/>
        <v>0</v>
      </c>
      <c r="DR11" s="97">
        <f t="shared" si="95"/>
        <v>0</v>
      </c>
      <c r="DS11" s="102">
        <f t="shared" si="96"/>
        <v>0</v>
      </c>
      <c r="DT11" s="101" t="str">
        <f t="shared" si="97"/>
        <v/>
      </c>
      <c r="DU11" s="97" t="str">
        <f t="shared" si="98"/>
        <v/>
      </c>
      <c r="DV11" s="97">
        <f t="shared" si="99"/>
        <v>0</v>
      </c>
      <c r="DW11" s="97">
        <f t="shared" si="100"/>
        <v>0</v>
      </c>
      <c r="DX11" s="102">
        <f t="shared" si="101"/>
        <v>0</v>
      </c>
      <c r="DY11" s="101" t="str">
        <f t="shared" si="102"/>
        <v/>
      </c>
      <c r="DZ11" s="97" t="str">
        <f t="shared" si="103"/>
        <v/>
      </c>
      <c r="EA11" s="97">
        <f t="shared" si="104"/>
        <v>0</v>
      </c>
      <c r="EB11" s="97">
        <f t="shared" si="105"/>
        <v>0</v>
      </c>
      <c r="EC11" s="102">
        <f t="shared" si="106"/>
        <v>0</v>
      </c>
      <c r="ED11" s="101" t="str">
        <f t="shared" si="107"/>
        <v/>
      </c>
      <c r="EE11" s="97" t="str">
        <f t="shared" si="108"/>
        <v/>
      </c>
      <c r="EF11" s="97">
        <f t="shared" si="109"/>
        <v>0</v>
      </c>
      <c r="EG11" s="97">
        <f t="shared" si="110"/>
        <v>0</v>
      </c>
      <c r="EH11" s="102">
        <f t="shared" si="111"/>
        <v>0</v>
      </c>
      <c r="EI11" s="101" t="str">
        <f t="shared" si="112"/>
        <v/>
      </c>
      <c r="EJ11" s="97" t="str">
        <f t="shared" si="113"/>
        <v/>
      </c>
      <c r="EK11" s="97">
        <f t="shared" si="114"/>
        <v>0</v>
      </c>
      <c r="EL11" s="97">
        <f t="shared" si="115"/>
        <v>0</v>
      </c>
      <c r="EM11" s="102">
        <f t="shared" si="116"/>
        <v>0</v>
      </c>
      <c r="EN11" s="101" t="str">
        <f t="shared" si="117"/>
        <v/>
      </c>
      <c r="EO11" s="97" t="str">
        <f t="shared" si="118"/>
        <v/>
      </c>
      <c r="EP11" s="97">
        <f t="shared" si="119"/>
        <v>0</v>
      </c>
      <c r="EQ11" s="97">
        <f t="shared" si="120"/>
        <v>0</v>
      </c>
      <c r="ER11" s="102">
        <f t="shared" si="121"/>
        <v>0</v>
      </c>
      <c r="ES11" s="101" t="str">
        <f t="shared" si="122"/>
        <v/>
      </c>
      <c r="ET11" s="97" t="str">
        <f t="shared" si="123"/>
        <v/>
      </c>
      <c r="EU11" s="97">
        <f t="shared" si="124"/>
        <v>0</v>
      </c>
      <c r="EV11" s="97">
        <f t="shared" si="125"/>
        <v>0</v>
      </c>
      <c r="EW11" s="102">
        <f t="shared" si="126"/>
        <v>0</v>
      </c>
      <c r="EX11" s="101" t="str">
        <f t="shared" si="127"/>
        <v/>
      </c>
      <c r="EY11" s="97" t="str">
        <f t="shared" si="128"/>
        <v/>
      </c>
      <c r="EZ11" s="97">
        <f t="shared" si="129"/>
        <v>0</v>
      </c>
      <c r="FA11" s="97">
        <f t="shared" si="130"/>
        <v>0</v>
      </c>
      <c r="FB11" s="102">
        <f t="shared" si="131"/>
        <v>0</v>
      </c>
      <c r="FC11" s="101" t="str">
        <f t="shared" si="132"/>
        <v/>
      </c>
      <c r="FD11" s="97" t="str">
        <f t="shared" si="133"/>
        <v/>
      </c>
      <c r="FE11" s="97">
        <f t="shared" si="134"/>
        <v>0</v>
      </c>
      <c r="FF11" s="97">
        <f t="shared" si="135"/>
        <v>0</v>
      </c>
      <c r="FG11" s="102">
        <f t="shared" si="136"/>
        <v>0</v>
      </c>
      <c r="FH11" s="101" t="str">
        <f t="shared" si="137"/>
        <v/>
      </c>
      <c r="FI11" s="97" t="str">
        <f t="shared" si="138"/>
        <v/>
      </c>
      <c r="FJ11" s="97">
        <f t="shared" si="139"/>
        <v>0</v>
      </c>
      <c r="FK11" s="97">
        <f t="shared" si="140"/>
        <v>0</v>
      </c>
      <c r="FL11" s="102">
        <f t="shared" si="141"/>
        <v>0</v>
      </c>
      <c r="FM11" s="101" t="str">
        <f t="shared" si="142"/>
        <v/>
      </c>
      <c r="FN11" s="97" t="str">
        <f t="shared" si="143"/>
        <v/>
      </c>
      <c r="FO11" s="97">
        <f t="shared" si="144"/>
        <v>0</v>
      </c>
      <c r="FP11" s="97">
        <f t="shared" si="145"/>
        <v>0</v>
      </c>
      <c r="FQ11" s="102">
        <f t="shared" si="146"/>
        <v>0</v>
      </c>
      <c r="FR11" s="101" t="str">
        <f t="shared" si="147"/>
        <v/>
      </c>
      <c r="FS11" s="97" t="str">
        <f t="shared" si="148"/>
        <v/>
      </c>
      <c r="FT11" s="97">
        <f t="shared" si="149"/>
        <v>0</v>
      </c>
      <c r="FU11" s="97">
        <f t="shared" si="150"/>
        <v>0</v>
      </c>
      <c r="FV11" s="102">
        <f t="shared" si="151"/>
        <v>0</v>
      </c>
      <c r="FW11" s="101" t="str">
        <f t="shared" si="152"/>
        <v/>
      </c>
      <c r="FX11" s="97" t="str">
        <f t="shared" si="153"/>
        <v/>
      </c>
      <c r="FY11" s="97">
        <f t="shared" si="154"/>
        <v>0</v>
      </c>
      <c r="FZ11" s="97">
        <f t="shared" si="155"/>
        <v>0</v>
      </c>
      <c r="GA11" s="102">
        <f t="shared" si="156"/>
        <v>0</v>
      </c>
      <c r="GB11" s="101" t="str">
        <f t="shared" si="157"/>
        <v/>
      </c>
      <c r="GC11" s="97" t="str">
        <f t="shared" si="158"/>
        <v/>
      </c>
      <c r="GD11" s="97">
        <f t="shared" si="159"/>
        <v>0</v>
      </c>
      <c r="GE11" s="97">
        <f t="shared" si="160"/>
        <v>0</v>
      </c>
      <c r="GF11" s="102">
        <f t="shared" si="161"/>
        <v>0</v>
      </c>
      <c r="GG11" s="101" t="str">
        <f t="shared" si="162"/>
        <v/>
      </c>
      <c r="GH11" s="97" t="str">
        <f t="shared" si="163"/>
        <v/>
      </c>
      <c r="GI11" s="97">
        <f t="shared" si="164"/>
        <v>0</v>
      </c>
      <c r="GJ11" s="97">
        <f t="shared" si="165"/>
        <v>0</v>
      </c>
      <c r="GK11" s="102">
        <f t="shared" si="166"/>
        <v>0</v>
      </c>
      <c r="GL11" s="101" t="str">
        <f t="shared" si="167"/>
        <v/>
      </c>
      <c r="GM11" s="97" t="str">
        <f t="shared" si="168"/>
        <v/>
      </c>
      <c r="GN11" s="97">
        <f t="shared" si="169"/>
        <v>0</v>
      </c>
      <c r="GO11" s="97">
        <f t="shared" si="170"/>
        <v>0</v>
      </c>
      <c r="GP11" s="102">
        <f t="shared" si="171"/>
        <v>0</v>
      </c>
      <c r="GQ11" s="101" t="str">
        <f t="shared" si="172"/>
        <v/>
      </c>
      <c r="GR11" s="97" t="str">
        <f t="shared" si="173"/>
        <v/>
      </c>
      <c r="GS11" s="97">
        <f t="shared" si="174"/>
        <v>0</v>
      </c>
      <c r="GT11" s="97">
        <f t="shared" si="175"/>
        <v>0</v>
      </c>
      <c r="GU11" s="102">
        <f t="shared" si="176"/>
        <v>0</v>
      </c>
      <c r="GV11" s="101" t="str">
        <f t="shared" si="177"/>
        <v/>
      </c>
      <c r="GW11" s="97" t="str">
        <f t="shared" si="178"/>
        <v/>
      </c>
      <c r="GX11" s="102">
        <f t="shared" si="179"/>
        <v>0</v>
      </c>
      <c r="GY11" s="101" t="str">
        <f t="shared" si="180"/>
        <v/>
      </c>
      <c r="GZ11" s="97" t="str">
        <f t="shared" si="181"/>
        <v/>
      </c>
      <c r="HA11" s="102">
        <f t="shared" si="182"/>
        <v>0</v>
      </c>
      <c r="HB11" s="101" t="str">
        <f t="shared" si="183"/>
        <v/>
      </c>
      <c r="HC11" s="97" t="str">
        <f t="shared" si="212"/>
        <v/>
      </c>
      <c r="HD11" s="97" t="e">
        <f>VLOOKUP(HC11,#REF!,2,FALSE)</f>
        <v>#REF!</v>
      </c>
      <c r="HE11" s="97" t="str">
        <f t="shared" si="213"/>
        <v/>
      </c>
      <c r="HF11" s="97" t="str">
        <f t="shared" si="214"/>
        <v/>
      </c>
      <c r="HG11" s="97" t="e">
        <f>VLOOKUP($HC11,#REF!,3,FALSE)</f>
        <v>#REF!</v>
      </c>
      <c r="HH11" s="97" t="e">
        <f>VLOOKUP($HC11,#REF!,4,FALSE)</f>
        <v>#REF!</v>
      </c>
      <c r="HI11" s="97" t="e">
        <f>VLOOKUP($HC11,#REF!,5,FALSE)</f>
        <v>#REF!</v>
      </c>
      <c r="HJ11" s="97" t="e">
        <f>VLOOKUP($HC11,#REF!,6,FALSE)</f>
        <v>#REF!</v>
      </c>
      <c r="HK11" s="97" t="e">
        <f>VLOOKUP($HC11,#REF!,7,FALSE)</f>
        <v>#REF!</v>
      </c>
      <c r="HL11" s="97" t="e">
        <f>VLOOKUP($HC11,#REF!,8,FALSE)</f>
        <v>#REF!</v>
      </c>
      <c r="HM11" s="97" t="e">
        <f>VLOOKUP($HC11,#REF!,9,FALSE)</f>
        <v>#REF!</v>
      </c>
      <c r="HN11" s="97" t="e">
        <f>VLOOKUP($HC11,#REF!,10,FALSE)</f>
        <v>#REF!</v>
      </c>
      <c r="HO11" s="97" t="e">
        <f>VLOOKUP($HC11,#REF!,11,FALSE)</f>
        <v>#REF!</v>
      </c>
      <c r="HP11" s="97" t="e">
        <f>VLOOKUP($HC11,#REF!,12,FALSE)</f>
        <v>#REF!</v>
      </c>
      <c r="HQ11" s="97" t="e">
        <f>VLOOKUP($HC11,#REF!,13,FALSE)</f>
        <v>#REF!</v>
      </c>
      <c r="HR11" s="97" t="e">
        <f>VLOOKUP($HC11,#REF!,14,FALSE)</f>
        <v>#REF!</v>
      </c>
      <c r="HS11" s="97" t="e">
        <f t="shared" si="184"/>
        <v>#REF!</v>
      </c>
      <c r="HT11" s="97" t="e">
        <f t="shared" si="185"/>
        <v>#REF!</v>
      </c>
      <c r="HU11" s="97" t="e">
        <f t="shared" si="186"/>
        <v>#REF!</v>
      </c>
      <c r="HV11" s="97" t="e">
        <f t="shared" si="187"/>
        <v>#REF!</v>
      </c>
      <c r="HW11" s="97" t="e">
        <f t="shared" si="188"/>
        <v>#REF!</v>
      </c>
      <c r="HX11" s="97" t="e">
        <f t="shared" si="189"/>
        <v>#REF!</v>
      </c>
      <c r="HY11" s="97" t="e">
        <f t="shared" si="190"/>
        <v>#REF!</v>
      </c>
      <c r="HZ11" s="97" t="e">
        <f t="shared" si="191"/>
        <v>#REF!</v>
      </c>
      <c r="IA11" s="97" t="e">
        <f t="shared" si="192"/>
        <v>#REF!</v>
      </c>
      <c r="IB11" s="97" t="e">
        <f t="shared" si="193"/>
        <v>#REF!</v>
      </c>
      <c r="IC11" s="97" t="e">
        <f t="shared" si="194"/>
        <v>#REF!</v>
      </c>
      <c r="ID11" s="97" t="e">
        <f t="shared" si="195"/>
        <v>#REF!</v>
      </c>
      <c r="IE11" s="97" t="str">
        <f t="shared" si="196"/>
        <v/>
      </c>
      <c r="IF11" s="97" t="str">
        <f t="shared" si="197"/>
        <v/>
      </c>
      <c r="IG11" s="97" t="str">
        <f t="shared" si="198"/>
        <v/>
      </c>
      <c r="IH11" s="97" t="str">
        <f t="shared" si="199"/>
        <v/>
      </c>
      <c r="II11" s="97" t="str">
        <f t="shared" si="200"/>
        <v/>
      </c>
      <c r="IJ11" s="97" t="str">
        <f t="shared" si="201"/>
        <v/>
      </c>
      <c r="IK11" s="97" t="str">
        <f t="shared" si="202"/>
        <v/>
      </c>
      <c r="IL11" s="97" t="str">
        <f t="shared" si="203"/>
        <v/>
      </c>
      <c r="IM11" s="97" t="str">
        <f t="shared" si="204"/>
        <v/>
      </c>
      <c r="IN11" s="97" t="str">
        <f t="shared" si="205"/>
        <v/>
      </c>
      <c r="IO11" s="97" t="str">
        <f t="shared" si="206"/>
        <v/>
      </c>
      <c r="IP11" s="102" t="str">
        <f t="shared" si="207"/>
        <v/>
      </c>
    </row>
    <row r="12" spans="1:250" ht="30" customHeight="1">
      <c r="A12" s="249"/>
      <c r="B12" s="250"/>
      <c r="C12" s="298"/>
      <c r="D12" s="250"/>
      <c r="E12" s="250"/>
      <c r="F12" s="251"/>
      <c r="G12" s="250"/>
      <c r="H12" s="250"/>
      <c r="I12" s="252"/>
      <c r="J12" s="266"/>
      <c r="K12" s="266"/>
      <c r="L12" s="266"/>
      <c r="M12" s="266"/>
      <c r="N12" s="266"/>
      <c r="O12" s="266"/>
      <c r="P12" s="266"/>
      <c r="Q12" s="266"/>
      <c r="R12" s="266"/>
      <c r="S12" s="266"/>
      <c r="T12" s="266"/>
      <c r="U12" s="266"/>
      <c r="V12" s="267">
        <f t="shared" si="208"/>
        <v>0</v>
      </c>
      <c r="X12" s="101" t="str">
        <f t="shared" si="209"/>
        <v/>
      </c>
      <c r="Y12" s="97" t="str">
        <f t="shared" si="210"/>
        <v/>
      </c>
      <c r="Z12" s="97">
        <f t="shared" si="0"/>
        <v>0</v>
      </c>
      <c r="AA12" s="97">
        <f t="shared" si="1"/>
        <v>0</v>
      </c>
      <c r="AB12" s="102">
        <f t="shared" si="211"/>
        <v>0</v>
      </c>
      <c r="AC12" s="101" t="str">
        <f t="shared" si="2"/>
        <v/>
      </c>
      <c r="AD12" s="97" t="str">
        <f t="shared" si="3"/>
        <v/>
      </c>
      <c r="AE12" s="97">
        <f t="shared" si="4"/>
        <v>0</v>
      </c>
      <c r="AF12" s="97">
        <f t="shared" si="5"/>
        <v>0</v>
      </c>
      <c r="AG12" s="102">
        <f t="shared" si="6"/>
        <v>0</v>
      </c>
      <c r="AH12" s="101" t="str">
        <f t="shared" si="7"/>
        <v/>
      </c>
      <c r="AI12" s="97" t="str">
        <f t="shared" si="8"/>
        <v/>
      </c>
      <c r="AJ12" s="97">
        <f t="shared" si="9"/>
        <v>0</v>
      </c>
      <c r="AK12" s="97">
        <f t="shared" si="10"/>
        <v>0</v>
      </c>
      <c r="AL12" s="102">
        <f t="shared" si="11"/>
        <v>0</v>
      </c>
      <c r="AM12" s="101" t="str">
        <f t="shared" si="12"/>
        <v/>
      </c>
      <c r="AN12" s="97" t="str">
        <f t="shared" si="13"/>
        <v/>
      </c>
      <c r="AO12" s="97">
        <f t="shared" si="14"/>
        <v>0</v>
      </c>
      <c r="AP12" s="97">
        <f t="shared" si="15"/>
        <v>0</v>
      </c>
      <c r="AQ12" s="102">
        <f t="shared" si="16"/>
        <v>0</v>
      </c>
      <c r="AR12" s="101" t="str">
        <f t="shared" si="17"/>
        <v/>
      </c>
      <c r="AS12" s="97" t="str">
        <f t="shared" si="18"/>
        <v/>
      </c>
      <c r="AT12" s="97">
        <f t="shared" si="19"/>
        <v>0</v>
      </c>
      <c r="AU12" s="97">
        <f t="shared" si="20"/>
        <v>0</v>
      </c>
      <c r="AV12" s="102">
        <f t="shared" si="21"/>
        <v>0</v>
      </c>
      <c r="AW12" s="101" t="str">
        <f t="shared" si="22"/>
        <v/>
      </c>
      <c r="AX12" s="97" t="str">
        <f t="shared" si="23"/>
        <v/>
      </c>
      <c r="AY12" s="97">
        <f t="shared" si="24"/>
        <v>0</v>
      </c>
      <c r="AZ12" s="97">
        <f t="shared" si="25"/>
        <v>0</v>
      </c>
      <c r="BA12" s="102">
        <f t="shared" si="26"/>
        <v>0</v>
      </c>
      <c r="BB12" s="101" t="str">
        <f t="shared" si="27"/>
        <v/>
      </c>
      <c r="BC12" s="97" t="str">
        <f t="shared" si="28"/>
        <v/>
      </c>
      <c r="BD12" s="97">
        <f t="shared" si="29"/>
        <v>0</v>
      </c>
      <c r="BE12" s="97">
        <f t="shared" si="30"/>
        <v>0</v>
      </c>
      <c r="BF12" s="102">
        <f t="shared" si="31"/>
        <v>0</v>
      </c>
      <c r="BG12" s="101" t="str">
        <f t="shared" si="32"/>
        <v/>
      </c>
      <c r="BH12" s="97" t="str">
        <f t="shared" si="33"/>
        <v/>
      </c>
      <c r="BI12" s="97">
        <f t="shared" si="34"/>
        <v>0</v>
      </c>
      <c r="BJ12" s="97">
        <f t="shared" si="35"/>
        <v>0</v>
      </c>
      <c r="BK12" s="102">
        <f t="shared" si="36"/>
        <v>0</v>
      </c>
      <c r="BL12" s="101" t="str">
        <f t="shared" si="37"/>
        <v/>
      </c>
      <c r="BM12" s="97" t="str">
        <f t="shared" si="38"/>
        <v/>
      </c>
      <c r="BN12" s="97">
        <f t="shared" si="39"/>
        <v>0</v>
      </c>
      <c r="BO12" s="97">
        <f t="shared" si="40"/>
        <v>0</v>
      </c>
      <c r="BP12" s="102">
        <f t="shared" si="41"/>
        <v>0</v>
      </c>
      <c r="BQ12" s="101" t="str">
        <f t="shared" si="42"/>
        <v/>
      </c>
      <c r="BR12" s="97" t="str">
        <f t="shared" si="43"/>
        <v/>
      </c>
      <c r="BS12" s="97">
        <f t="shared" si="44"/>
        <v>0</v>
      </c>
      <c r="BT12" s="97">
        <f t="shared" si="45"/>
        <v>0</v>
      </c>
      <c r="BU12" s="102">
        <f t="shared" si="46"/>
        <v>0</v>
      </c>
      <c r="BV12" s="101" t="str">
        <f t="shared" si="47"/>
        <v/>
      </c>
      <c r="BW12" s="97" t="str">
        <f t="shared" si="48"/>
        <v/>
      </c>
      <c r="BX12" s="97">
        <f t="shared" si="49"/>
        <v>0</v>
      </c>
      <c r="BY12" s="97">
        <f t="shared" si="50"/>
        <v>0</v>
      </c>
      <c r="BZ12" s="102">
        <f t="shared" si="51"/>
        <v>0</v>
      </c>
      <c r="CA12" s="101" t="str">
        <f t="shared" si="52"/>
        <v/>
      </c>
      <c r="CB12" s="97" t="str">
        <f t="shared" si="53"/>
        <v/>
      </c>
      <c r="CC12" s="97">
        <f t="shared" si="54"/>
        <v>0</v>
      </c>
      <c r="CD12" s="97">
        <f t="shared" si="55"/>
        <v>0</v>
      </c>
      <c r="CE12" s="102">
        <f t="shared" si="56"/>
        <v>0</v>
      </c>
      <c r="CF12" s="101" t="str">
        <f t="shared" si="57"/>
        <v/>
      </c>
      <c r="CG12" s="97" t="str">
        <f t="shared" si="58"/>
        <v/>
      </c>
      <c r="CH12" s="97">
        <f t="shared" si="59"/>
        <v>0</v>
      </c>
      <c r="CI12" s="97">
        <f t="shared" si="60"/>
        <v>0</v>
      </c>
      <c r="CJ12" s="102">
        <f t="shared" si="61"/>
        <v>0</v>
      </c>
      <c r="CK12" s="101" t="str">
        <f t="shared" si="62"/>
        <v/>
      </c>
      <c r="CL12" s="97" t="str">
        <f t="shared" si="63"/>
        <v/>
      </c>
      <c r="CM12" s="97">
        <f t="shared" si="64"/>
        <v>0</v>
      </c>
      <c r="CN12" s="97">
        <f t="shared" si="65"/>
        <v>0</v>
      </c>
      <c r="CO12" s="102">
        <f t="shared" si="66"/>
        <v>0</v>
      </c>
      <c r="CP12" s="101" t="str">
        <f t="shared" si="67"/>
        <v/>
      </c>
      <c r="CQ12" s="97" t="str">
        <f t="shared" si="68"/>
        <v/>
      </c>
      <c r="CR12" s="97">
        <f t="shared" si="69"/>
        <v>0</v>
      </c>
      <c r="CS12" s="97">
        <f t="shared" si="70"/>
        <v>0</v>
      </c>
      <c r="CT12" s="102">
        <f t="shared" si="71"/>
        <v>0</v>
      </c>
      <c r="CU12" s="101" t="str">
        <f t="shared" si="72"/>
        <v/>
      </c>
      <c r="CV12" s="97" t="str">
        <f t="shared" si="73"/>
        <v/>
      </c>
      <c r="CW12" s="97">
        <f t="shared" si="74"/>
        <v>0</v>
      </c>
      <c r="CX12" s="97">
        <f t="shared" si="75"/>
        <v>0</v>
      </c>
      <c r="CY12" s="102">
        <f t="shared" si="76"/>
        <v>0</v>
      </c>
      <c r="CZ12" s="101" t="str">
        <f t="shared" si="77"/>
        <v/>
      </c>
      <c r="DA12" s="97" t="str">
        <f t="shared" si="78"/>
        <v/>
      </c>
      <c r="DB12" s="97">
        <f t="shared" si="79"/>
        <v>0</v>
      </c>
      <c r="DC12" s="97">
        <f t="shared" si="80"/>
        <v>0</v>
      </c>
      <c r="DD12" s="102">
        <f t="shared" si="81"/>
        <v>0</v>
      </c>
      <c r="DE12" s="101" t="str">
        <f t="shared" si="82"/>
        <v/>
      </c>
      <c r="DF12" s="97" t="str">
        <f t="shared" si="83"/>
        <v/>
      </c>
      <c r="DG12" s="97">
        <f t="shared" si="84"/>
        <v>0</v>
      </c>
      <c r="DH12" s="97">
        <f t="shared" si="85"/>
        <v>0</v>
      </c>
      <c r="DI12" s="102">
        <f t="shared" si="86"/>
        <v>0</v>
      </c>
      <c r="DJ12" s="101" t="str">
        <f t="shared" si="87"/>
        <v/>
      </c>
      <c r="DK12" s="97" t="str">
        <f t="shared" si="88"/>
        <v/>
      </c>
      <c r="DL12" s="97">
        <f t="shared" si="89"/>
        <v>0</v>
      </c>
      <c r="DM12" s="97">
        <f t="shared" si="90"/>
        <v>0</v>
      </c>
      <c r="DN12" s="102">
        <f t="shared" si="91"/>
        <v>0</v>
      </c>
      <c r="DO12" s="101" t="str">
        <f t="shared" si="92"/>
        <v/>
      </c>
      <c r="DP12" s="97" t="str">
        <f t="shared" si="93"/>
        <v/>
      </c>
      <c r="DQ12" s="97">
        <f t="shared" si="94"/>
        <v>0</v>
      </c>
      <c r="DR12" s="97">
        <f t="shared" si="95"/>
        <v>0</v>
      </c>
      <c r="DS12" s="102">
        <f t="shared" si="96"/>
        <v>0</v>
      </c>
      <c r="DT12" s="101" t="str">
        <f t="shared" si="97"/>
        <v/>
      </c>
      <c r="DU12" s="97" t="str">
        <f t="shared" si="98"/>
        <v/>
      </c>
      <c r="DV12" s="97">
        <f t="shared" si="99"/>
        <v>0</v>
      </c>
      <c r="DW12" s="97">
        <f t="shared" si="100"/>
        <v>0</v>
      </c>
      <c r="DX12" s="102">
        <f t="shared" si="101"/>
        <v>0</v>
      </c>
      <c r="DY12" s="101" t="str">
        <f t="shared" si="102"/>
        <v/>
      </c>
      <c r="DZ12" s="97" t="str">
        <f t="shared" si="103"/>
        <v/>
      </c>
      <c r="EA12" s="97">
        <f t="shared" si="104"/>
        <v>0</v>
      </c>
      <c r="EB12" s="97">
        <f t="shared" si="105"/>
        <v>0</v>
      </c>
      <c r="EC12" s="102">
        <f t="shared" si="106"/>
        <v>0</v>
      </c>
      <c r="ED12" s="101" t="str">
        <f t="shared" si="107"/>
        <v/>
      </c>
      <c r="EE12" s="97" t="str">
        <f t="shared" si="108"/>
        <v/>
      </c>
      <c r="EF12" s="97">
        <f t="shared" si="109"/>
        <v>0</v>
      </c>
      <c r="EG12" s="97">
        <f t="shared" si="110"/>
        <v>0</v>
      </c>
      <c r="EH12" s="102">
        <f t="shared" si="111"/>
        <v>0</v>
      </c>
      <c r="EI12" s="101" t="str">
        <f t="shared" si="112"/>
        <v/>
      </c>
      <c r="EJ12" s="97" t="str">
        <f t="shared" si="113"/>
        <v/>
      </c>
      <c r="EK12" s="97">
        <f t="shared" si="114"/>
        <v>0</v>
      </c>
      <c r="EL12" s="97">
        <f t="shared" si="115"/>
        <v>0</v>
      </c>
      <c r="EM12" s="102">
        <f t="shared" si="116"/>
        <v>0</v>
      </c>
      <c r="EN12" s="101" t="str">
        <f t="shared" si="117"/>
        <v/>
      </c>
      <c r="EO12" s="97" t="str">
        <f t="shared" si="118"/>
        <v/>
      </c>
      <c r="EP12" s="97">
        <f t="shared" si="119"/>
        <v>0</v>
      </c>
      <c r="EQ12" s="97">
        <f t="shared" si="120"/>
        <v>0</v>
      </c>
      <c r="ER12" s="102">
        <f t="shared" si="121"/>
        <v>0</v>
      </c>
      <c r="ES12" s="101" t="str">
        <f t="shared" si="122"/>
        <v/>
      </c>
      <c r="ET12" s="97" t="str">
        <f t="shared" si="123"/>
        <v/>
      </c>
      <c r="EU12" s="97">
        <f t="shared" si="124"/>
        <v>0</v>
      </c>
      <c r="EV12" s="97">
        <f t="shared" si="125"/>
        <v>0</v>
      </c>
      <c r="EW12" s="102">
        <f t="shared" si="126"/>
        <v>0</v>
      </c>
      <c r="EX12" s="101" t="str">
        <f t="shared" si="127"/>
        <v/>
      </c>
      <c r="EY12" s="97" t="str">
        <f t="shared" si="128"/>
        <v/>
      </c>
      <c r="EZ12" s="97">
        <f t="shared" si="129"/>
        <v>0</v>
      </c>
      <c r="FA12" s="97">
        <f t="shared" si="130"/>
        <v>0</v>
      </c>
      <c r="FB12" s="102">
        <f t="shared" si="131"/>
        <v>0</v>
      </c>
      <c r="FC12" s="101" t="str">
        <f t="shared" si="132"/>
        <v/>
      </c>
      <c r="FD12" s="97" t="str">
        <f t="shared" si="133"/>
        <v/>
      </c>
      <c r="FE12" s="97">
        <f t="shared" si="134"/>
        <v>0</v>
      </c>
      <c r="FF12" s="97">
        <f t="shared" si="135"/>
        <v>0</v>
      </c>
      <c r="FG12" s="102">
        <f t="shared" si="136"/>
        <v>0</v>
      </c>
      <c r="FH12" s="101" t="str">
        <f t="shared" si="137"/>
        <v/>
      </c>
      <c r="FI12" s="97" t="str">
        <f t="shared" si="138"/>
        <v/>
      </c>
      <c r="FJ12" s="97">
        <f t="shared" si="139"/>
        <v>0</v>
      </c>
      <c r="FK12" s="97">
        <f t="shared" si="140"/>
        <v>0</v>
      </c>
      <c r="FL12" s="102">
        <f t="shared" si="141"/>
        <v>0</v>
      </c>
      <c r="FM12" s="101" t="str">
        <f t="shared" si="142"/>
        <v/>
      </c>
      <c r="FN12" s="97" t="str">
        <f t="shared" si="143"/>
        <v/>
      </c>
      <c r="FO12" s="97">
        <f t="shared" si="144"/>
        <v>0</v>
      </c>
      <c r="FP12" s="97">
        <f t="shared" si="145"/>
        <v>0</v>
      </c>
      <c r="FQ12" s="102">
        <f t="shared" si="146"/>
        <v>0</v>
      </c>
      <c r="FR12" s="101" t="str">
        <f t="shared" si="147"/>
        <v/>
      </c>
      <c r="FS12" s="97" t="str">
        <f t="shared" si="148"/>
        <v/>
      </c>
      <c r="FT12" s="97">
        <f t="shared" si="149"/>
        <v>0</v>
      </c>
      <c r="FU12" s="97">
        <f t="shared" si="150"/>
        <v>0</v>
      </c>
      <c r="FV12" s="102">
        <f t="shared" si="151"/>
        <v>0</v>
      </c>
      <c r="FW12" s="101" t="str">
        <f t="shared" si="152"/>
        <v/>
      </c>
      <c r="FX12" s="97" t="str">
        <f t="shared" si="153"/>
        <v/>
      </c>
      <c r="FY12" s="97">
        <f t="shared" si="154"/>
        <v>0</v>
      </c>
      <c r="FZ12" s="97">
        <f t="shared" si="155"/>
        <v>0</v>
      </c>
      <c r="GA12" s="102">
        <f t="shared" si="156"/>
        <v>0</v>
      </c>
      <c r="GB12" s="101" t="str">
        <f t="shared" si="157"/>
        <v/>
      </c>
      <c r="GC12" s="97" t="str">
        <f t="shared" si="158"/>
        <v/>
      </c>
      <c r="GD12" s="97">
        <f t="shared" si="159"/>
        <v>0</v>
      </c>
      <c r="GE12" s="97">
        <f t="shared" si="160"/>
        <v>0</v>
      </c>
      <c r="GF12" s="102">
        <f t="shared" si="161"/>
        <v>0</v>
      </c>
      <c r="GG12" s="101" t="str">
        <f t="shared" si="162"/>
        <v/>
      </c>
      <c r="GH12" s="97" t="str">
        <f t="shared" si="163"/>
        <v/>
      </c>
      <c r="GI12" s="97">
        <f t="shared" si="164"/>
        <v>0</v>
      </c>
      <c r="GJ12" s="97">
        <f t="shared" si="165"/>
        <v>0</v>
      </c>
      <c r="GK12" s="102">
        <f t="shared" si="166"/>
        <v>0</v>
      </c>
      <c r="GL12" s="101" t="str">
        <f t="shared" si="167"/>
        <v/>
      </c>
      <c r="GM12" s="97" t="str">
        <f t="shared" si="168"/>
        <v/>
      </c>
      <c r="GN12" s="97">
        <f t="shared" si="169"/>
        <v>0</v>
      </c>
      <c r="GO12" s="97">
        <f t="shared" si="170"/>
        <v>0</v>
      </c>
      <c r="GP12" s="102">
        <f t="shared" si="171"/>
        <v>0</v>
      </c>
      <c r="GQ12" s="101" t="str">
        <f t="shared" si="172"/>
        <v/>
      </c>
      <c r="GR12" s="97" t="str">
        <f t="shared" si="173"/>
        <v/>
      </c>
      <c r="GS12" s="97">
        <f t="shared" si="174"/>
        <v>0</v>
      </c>
      <c r="GT12" s="97">
        <f t="shared" si="175"/>
        <v>0</v>
      </c>
      <c r="GU12" s="102">
        <f t="shared" si="176"/>
        <v>0</v>
      </c>
      <c r="GV12" s="101" t="str">
        <f t="shared" si="177"/>
        <v/>
      </c>
      <c r="GW12" s="97" t="str">
        <f t="shared" si="178"/>
        <v/>
      </c>
      <c r="GX12" s="102">
        <f t="shared" si="179"/>
        <v>0</v>
      </c>
      <c r="GY12" s="101" t="str">
        <f t="shared" si="180"/>
        <v/>
      </c>
      <c r="GZ12" s="97" t="str">
        <f t="shared" si="181"/>
        <v/>
      </c>
      <c r="HA12" s="102">
        <f t="shared" si="182"/>
        <v>0</v>
      </c>
      <c r="HB12" s="101" t="str">
        <f t="shared" si="183"/>
        <v/>
      </c>
      <c r="HC12" s="97" t="str">
        <f t="shared" si="212"/>
        <v/>
      </c>
      <c r="HD12" s="97" t="e">
        <f>VLOOKUP(HC12,#REF!,2,FALSE)</f>
        <v>#REF!</v>
      </c>
      <c r="HE12" s="97" t="str">
        <f t="shared" si="213"/>
        <v/>
      </c>
      <c r="HF12" s="97" t="str">
        <f t="shared" si="214"/>
        <v/>
      </c>
      <c r="HG12" s="97" t="e">
        <f>VLOOKUP($HC12,#REF!,3,FALSE)</f>
        <v>#REF!</v>
      </c>
      <c r="HH12" s="97" t="e">
        <f>VLOOKUP($HC12,#REF!,4,FALSE)</f>
        <v>#REF!</v>
      </c>
      <c r="HI12" s="97" t="e">
        <f>VLOOKUP($HC12,#REF!,5,FALSE)</f>
        <v>#REF!</v>
      </c>
      <c r="HJ12" s="97" t="e">
        <f>VLOOKUP($HC12,#REF!,6,FALSE)</f>
        <v>#REF!</v>
      </c>
      <c r="HK12" s="97" t="e">
        <f>VLOOKUP($HC12,#REF!,7,FALSE)</f>
        <v>#REF!</v>
      </c>
      <c r="HL12" s="97" t="e">
        <f>VLOOKUP($HC12,#REF!,8,FALSE)</f>
        <v>#REF!</v>
      </c>
      <c r="HM12" s="97" t="e">
        <f>VLOOKUP($HC12,#REF!,9,FALSE)</f>
        <v>#REF!</v>
      </c>
      <c r="HN12" s="97" t="e">
        <f>VLOOKUP($HC12,#REF!,10,FALSE)</f>
        <v>#REF!</v>
      </c>
      <c r="HO12" s="97" t="e">
        <f>VLOOKUP($HC12,#REF!,11,FALSE)</f>
        <v>#REF!</v>
      </c>
      <c r="HP12" s="97" t="e">
        <f>VLOOKUP($HC12,#REF!,12,FALSE)</f>
        <v>#REF!</v>
      </c>
      <c r="HQ12" s="97" t="e">
        <f>VLOOKUP($HC12,#REF!,13,FALSE)</f>
        <v>#REF!</v>
      </c>
      <c r="HR12" s="97" t="e">
        <f>VLOOKUP($HC12,#REF!,14,FALSE)</f>
        <v>#REF!</v>
      </c>
      <c r="HS12" s="97" t="e">
        <f t="shared" si="184"/>
        <v>#REF!</v>
      </c>
      <c r="HT12" s="97" t="e">
        <f t="shared" si="185"/>
        <v>#REF!</v>
      </c>
      <c r="HU12" s="97" t="e">
        <f t="shared" si="186"/>
        <v>#REF!</v>
      </c>
      <c r="HV12" s="97" t="e">
        <f t="shared" si="187"/>
        <v>#REF!</v>
      </c>
      <c r="HW12" s="97" t="e">
        <f t="shared" si="188"/>
        <v>#REF!</v>
      </c>
      <c r="HX12" s="97" t="e">
        <f t="shared" si="189"/>
        <v>#REF!</v>
      </c>
      <c r="HY12" s="97" t="e">
        <f t="shared" si="190"/>
        <v>#REF!</v>
      </c>
      <c r="HZ12" s="97" t="e">
        <f t="shared" si="191"/>
        <v>#REF!</v>
      </c>
      <c r="IA12" s="97" t="e">
        <f t="shared" si="192"/>
        <v>#REF!</v>
      </c>
      <c r="IB12" s="97" t="e">
        <f t="shared" si="193"/>
        <v>#REF!</v>
      </c>
      <c r="IC12" s="97" t="e">
        <f t="shared" si="194"/>
        <v>#REF!</v>
      </c>
      <c r="ID12" s="97" t="e">
        <f t="shared" si="195"/>
        <v>#REF!</v>
      </c>
      <c r="IE12" s="97" t="str">
        <f t="shared" si="196"/>
        <v/>
      </c>
      <c r="IF12" s="97" t="str">
        <f t="shared" si="197"/>
        <v/>
      </c>
      <c r="IG12" s="97" t="str">
        <f t="shared" si="198"/>
        <v/>
      </c>
      <c r="IH12" s="97" t="str">
        <f t="shared" si="199"/>
        <v/>
      </c>
      <c r="II12" s="97" t="str">
        <f t="shared" si="200"/>
        <v/>
      </c>
      <c r="IJ12" s="97" t="str">
        <f t="shared" si="201"/>
        <v/>
      </c>
      <c r="IK12" s="97" t="str">
        <f t="shared" si="202"/>
        <v/>
      </c>
      <c r="IL12" s="97" t="str">
        <f t="shared" si="203"/>
        <v/>
      </c>
      <c r="IM12" s="97" t="str">
        <f t="shared" si="204"/>
        <v/>
      </c>
      <c r="IN12" s="97" t="str">
        <f t="shared" si="205"/>
        <v/>
      </c>
      <c r="IO12" s="97" t="str">
        <f t="shared" si="206"/>
        <v/>
      </c>
      <c r="IP12" s="102" t="str">
        <f t="shared" si="207"/>
        <v/>
      </c>
    </row>
    <row r="13" spans="1:250" ht="30" customHeight="1">
      <c r="A13" s="249"/>
      <c r="B13" s="250"/>
      <c r="C13" s="298"/>
      <c r="D13" s="250"/>
      <c r="E13" s="250"/>
      <c r="F13" s="251"/>
      <c r="G13" s="250"/>
      <c r="H13" s="250"/>
      <c r="I13" s="252"/>
      <c r="J13" s="266"/>
      <c r="K13" s="266"/>
      <c r="L13" s="266"/>
      <c r="M13" s="266"/>
      <c r="N13" s="266"/>
      <c r="O13" s="266"/>
      <c r="P13" s="266"/>
      <c r="Q13" s="266"/>
      <c r="R13" s="266"/>
      <c r="S13" s="266"/>
      <c r="T13" s="266"/>
      <c r="U13" s="266"/>
      <c r="V13" s="267">
        <f t="shared" si="208"/>
        <v>0</v>
      </c>
      <c r="X13" s="101" t="str">
        <f t="shared" si="209"/>
        <v/>
      </c>
      <c r="Y13" s="97" t="str">
        <f t="shared" si="210"/>
        <v/>
      </c>
      <c r="Z13" s="97">
        <f t="shared" si="0"/>
        <v>0</v>
      </c>
      <c r="AA13" s="97">
        <f t="shared" si="1"/>
        <v>0</v>
      </c>
      <c r="AB13" s="102">
        <f t="shared" si="211"/>
        <v>0</v>
      </c>
      <c r="AC13" s="101" t="str">
        <f t="shared" si="2"/>
        <v/>
      </c>
      <c r="AD13" s="97" t="str">
        <f t="shared" si="3"/>
        <v/>
      </c>
      <c r="AE13" s="97">
        <f t="shared" si="4"/>
        <v>0</v>
      </c>
      <c r="AF13" s="97">
        <f t="shared" si="5"/>
        <v>0</v>
      </c>
      <c r="AG13" s="102">
        <f t="shared" si="6"/>
        <v>0</v>
      </c>
      <c r="AH13" s="101" t="str">
        <f t="shared" si="7"/>
        <v/>
      </c>
      <c r="AI13" s="97" t="str">
        <f t="shared" si="8"/>
        <v/>
      </c>
      <c r="AJ13" s="97">
        <f t="shared" si="9"/>
        <v>0</v>
      </c>
      <c r="AK13" s="97">
        <f t="shared" si="10"/>
        <v>0</v>
      </c>
      <c r="AL13" s="102">
        <f t="shared" si="11"/>
        <v>0</v>
      </c>
      <c r="AM13" s="101" t="str">
        <f t="shared" si="12"/>
        <v/>
      </c>
      <c r="AN13" s="97" t="str">
        <f t="shared" si="13"/>
        <v/>
      </c>
      <c r="AO13" s="97">
        <f t="shared" si="14"/>
        <v>0</v>
      </c>
      <c r="AP13" s="97">
        <f t="shared" si="15"/>
        <v>0</v>
      </c>
      <c r="AQ13" s="102">
        <f t="shared" si="16"/>
        <v>0</v>
      </c>
      <c r="AR13" s="101" t="str">
        <f t="shared" si="17"/>
        <v/>
      </c>
      <c r="AS13" s="97" t="str">
        <f t="shared" si="18"/>
        <v/>
      </c>
      <c r="AT13" s="97">
        <f t="shared" si="19"/>
        <v>0</v>
      </c>
      <c r="AU13" s="97">
        <f t="shared" si="20"/>
        <v>0</v>
      </c>
      <c r="AV13" s="102">
        <f t="shared" si="21"/>
        <v>0</v>
      </c>
      <c r="AW13" s="101" t="str">
        <f t="shared" si="22"/>
        <v/>
      </c>
      <c r="AX13" s="97" t="str">
        <f t="shared" si="23"/>
        <v/>
      </c>
      <c r="AY13" s="97">
        <f t="shared" si="24"/>
        <v>0</v>
      </c>
      <c r="AZ13" s="97">
        <f t="shared" si="25"/>
        <v>0</v>
      </c>
      <c r="BA13" s="102">
        <f t="shared" si="26"/>
        <v>0</v>
      </c>
      <c r="BB13" s="101" t="str">
        <f t="shared" si="27"/>
        <v/>
      </c>
      <c r="BC13" s="97" t="str">
        <f t="shared" si="28"/>
        <v/>
      </c>
      <c r="BD13" s="97">
        <f t="shared" si="29"/>
        <v>0</v>
      </c>
      <c r="BE13" s="97">
        <f t="shared" si="30"/>
        <v>0</v>
      </c>
      <c r="BF13" s="102">
        <f t="shared" si="31"/>
        <v>0</v>
      </c>
      <c r="BG13" s="101" t="str">
        <f t="shared" si="32"/>
        <v/>
      </c>
      <c r="BH13" s="97" t="str">
        <f t="shared" si="33"/>
        <v/>
      </c>
      <c r="BI13" s="97">
        <f t="shared" si="34"/>
        <v>0</v>
      </c>
      <c r="BJ13" s="97">
        <f t="shared" si="35"/>
        <v>0</v>
      </c>
      <c r="BK13" s="102">
        <f t="shared" si="36"/>
        <v>0</v>
      </c>
      <c r="BL13" s="101" t="str">
        <f t="shared" si="37"/>
        <v/>
      </c>
      <c r="BM13" s="97" t="str">
        <f t="shared" si="38"/>
        <v/>
      </c>
      <c r="BN13" s="97">
        <f t="shared" si="39"/>
        <v>0</v>
      </c>
      <c r="BO13" s="97">
        <f t="shared" si="40"/>
        <v>0</v>
      </c>
      <c r="BP13" s="102">
        <f t="shared" si="41"/>
        <v>0</v>
      </c>
      <c r="BQ13" s="101" t="str">
        <f t="shared" si="42"/>
        <v/>
      </c>
      <c r="BR13" s="97" t="str">
        <f t="shared" si="43"/>
        <v/>
      </c>
      <c r="BS13" s="97">
        <f t="shared" si="44"/>
        <v>0</v>
      </c>
      <c r="BT13" s="97">
        <f t="shared" si="45"/>
        <v>0</v>
      </c>
      <c r="BU13" s="102">
        <f t="shared" si="46"/>
        <v>0</v>
      </c>
      <c r="BV13" s="101" t="str">
        <f t="shared" si="47"/>
        <v/>
      </c>
      <c r="BW13" s="97" t="str">
        <f t="shared" si="48"/>
        <v/>
      </c>
      <c r="BX13" s="97">
        <f t="shared" si="49"/>
        <v>0</v>
      </c>
      <c r="BY13" s="97">
        <f t="shared" si="50"/>
        <v>0</v>
      </c>
      <c r="BZ13" s="102">
        <f t="shared" si="51"/>
        <v>0</v>
      </c>
      <c r="CA13" s="101" t="str">
        <f t="shared" si="52"/>
        <v/>
      </c>
      <c r="CB13" s="97" t="str">
        <f t="shared" si="53"/>
        <v/>
      </c>
      <c r="CC13" s="97">
        <f t="shared" si="54"/>
        <v>0</v>
      </c>
      <c r="CD13" s="97">
        <f t="shared" si="55"/>
        <v>0</v>
      </c>
      <c r="CE13" s="102">
        <f t="shared" si="56"/>
        <v>0</v>
      </c>
      <c r="CF13" s="101" t="str">
        <f t="shared" si="57"/>
        <v/>
      </c>
      <c r="CG13" s="97" t="str">
        <f t="shared" si="58"/>
        <v/>
      </c>
      <c r="CH13" s="97">
        <f t="shared" si="59"/>
        <v>0</v>
      </c>
      <c r="CI13" s="97">
        <f t="shared" si="60"/>
        <v>0</v>
      </c>
      <c r="CJ13" s="102">
        <f t="shared" si="61"/>
        <v>0</v>
      </c>
      <c r="CK13" s="101" t="str">
        <f t="shared" si="62"/>
        <v/>
      </c>
      <c r="CL13" s="97" t="str">
        <f t="shared" si="63"/>
        <v/>
      </c>
      <c r="CM13" s="97">
        <f t="shared" si="64"/>
        <v>0</v>
      </c>
      <c r="CN13" s="97">
        <f t="shared" si="65"/>
        <v>0</v>
      </c>
      <c r="CO13" s="102">
        <f t="shared" si="66"/>
        <v>0</v>
      </c>
      <c r="CP13" s="101" t="str">
        <f t="shared" si="67"/>
        <v/>
      </c>
      <c r="CQ13" s="97" t="str">
        <f t="shared" si="68"/>
        <v/>
      </c>
      <c r="CR13" s="97">
        <f t="shared" si="69"/>
        <v>0</v>
      </c>
      <c r="CS13" s="97">
        <f t="shared" si="70"/>
        <v>0</v>
      </c>
      <c r="CT13" s="102">
        <f t="shared" si="71"/>
        <v>0</v>
      </c>
      <c r="CU13" s="101" t="str">
        <f t="shared" si="72"/>
        <v/>
      </c>
      <c r="CV13" s="97" t="str">
        <f t="shared" si="73"/>
        <v/>
      </c>
      <c r="CW13" s="97">
        <f t="shared" si="74"/>
        <v>0</v>
      </c>
      <c r="CX13" s="97">
        <f t="shared" si="75"/>
        <v>0</v>
      </c>
      <c r="CY13" s="102">
        <f t="shared" si="76"/>
        <v>0</v>
      </c>
      <c r="CZ13" s="101" t="str">
        <f t="shared" si="77"/>
        <v/>
      </c>
      <c r="DA13" s="97" t="str">
        <f t="shared" si="78"/>
        <v/>
      </c>
      <c r="DB13" s="97">
        <f t="shared" si="79"/>
        <v>0</v>
      </c>
      <c r="DC13" s="97">
        <f t="shared" si="80"/>
        <v>0</v>
      </c>
      <c r="DD13" s="102">
        <f t="shared" si="81"/>
        <v>0</v>
      </c>
      <c r="DE13" s="101" t="str">
        <f t="shared" si="82"/>
        <v/>
      </c>
      <c r="DF13" s="97" t="str">
        <f t="shared" si="83"/>
        <v/>
      </c>
      <c r="DG13" s="97">
        <f t="shared" si="84"/>
        <v>0</v>
      </c>
      <c r="DH13" s="97">
        <f t="shared" si="85"/>
        <v>0</v>
      </c>
      <c r="DI13" s="102">
        <f t="shared" si="86"/>
        <v>0</v>
      </c>
      <c r="DJ13" s="101" t="str">
        <f t="shared" si="87"/>
        <v/>
      </c>
      <c r="DK13" s="97" t="str">
        <f t="shared" si="88"/>
        <v/>
      </c>
      <c r="DL13" s="97">
        <f t="shared" si="89"/>
        <v>0</v>
      </c>
      <c r="DM13" s="97">
        <f t="shared" si="90"/>
        <v>0</v>
      </c>
      <c r="DN13" s="102">
        <f t="shared" si="91"/>
        <v>0</v>
      </c>
      <c r="DO13" s="101" t="str">
        <f t="shared" si="92"/>
        <v/>
      </c>
      <c r="DP13" s="97" t="str">
        <f t="shared" si="93"/>
        <v/>
      </c>
      <c r="DQ13" s="97">
        <f t="shared" si="94"/>
        <v>0</v>
      </c>
      <c r="DR13" s="97">
        <f t="shared" si="95"/>
        <v>0</v>
      </c>
      <c r="DS13" s="102">
        <f t="shared" si="96"/>
        <v>0</v>
      </c>
      <c r="DT13" s="101" t="str">
        <f t="shared" si="97"/>
        <v/>
      </c>
      <c r="DU13" s="97" t="str">
        <f t="shared" si="98"/>
        <v/>
      </c>
      <c r="DV13" s="97">
        <f t="shared" si="99"/>
        <v>0</v>
      </c>
      <c r="DW13" s="97">
        <f t="shared" si="100"/>
        <v>0</v>
      </c>
      <c r="DX13" s="102">
        <f t="shared" si="101"/>
        <v>0</v>
      </c>
      <c r="DY13" s="101" t="str">
        <f t="shared" si="102"/>
        <v/>
      </c>
      <c r="DZ13" s="97" t="str">
        <f t="shared" si="103"/>
        <v/>
      </c>
      <c r="EA13" s="97">
        <f t="shared" si="104"/>
        <v>0</v>
      </c>
      <c r="EB13" s="97">
        <f t="shared" si="105"/>
        <v>0</v>
      </c>
      <c r="EC13" s="102">
        <f t="shared" si="106"/>
        <v>0</v>
      </c>
      <c r="ED13" s="101" t="str">
        <f t="shared" si="107"/>
        <v/>
      </c>
      <c r="EE13" s="97" t="str">
        <f t="shared" si="108"/>
        <v/>
      </c>
      <c r="EF13" s="97">
        <f t="shared" si="109"/>
        <v>0</v>
      </c>
      <c r="EG13" s="97">
        <f t="shared" si="110"/>
        <v>0</v>
      </c>
      <c r="EH13" s="102">
        <f t="shared" si="111"/>
        <v>0</v>
      </c>
      <c r="EI13" s="101" t="str">
        <f t="shared" si="112"/>
        <v/>
      </c>
      <c r="EJ13" s="97" t="str">
        <f t="shared" si="113"/>
        <v/>
      </c>
      <c r="EK13" s="97">
        <f t="shared" si="114"/>
        <v>0</v>
      </c>
      <c r="EL13" s="97">
        <f t="shared" si="115"/>
        <v>0</v>
      </c>
      <c r="EM13" s="102">
        <f t="shared" si="116"/>
        <v>0</v>
      </c>
      <c r="EN13" s="101" t="str">
        <f t="shared" si="117"/>
        <v/>
      </c>
      <c r="EO13" s="97" t="str">
        <f t="shared" si="118"/>
        <v/>
      </c>
      <c r="EP13" s="97">
        <f t="shared" si="119"/>
        <v>0</v>
      </c>
      <c r="EQ13" s="97">
        <f t="shared" si="120"/>
        <v>0</v>
      </c>
      <c r="ER13" s="102">
        <f t="shared" si="121"/>
        <v>0</v>
      </c>
      <c r="ES13" s="101" t="str">
        <f t="shared" si="122"/>
        <v/>
      </c>
      <c r="ET13" s="97" t="str">
        <f t="shared" si="123"/>
        <v/>
      </c>
      <c r="EU13" s="97">
        <f t="shared" si="124"/>
        <v>0</v>
      </c>
      <c r="EV13" s="97">
        <f t="shared" si="125"/>
        <v>0</v>
      </c>
      <c r="EW13" s="102">
        <f t="shared" si="126"/>
        <v>0</v>
      </c>
      <c r="EX13" s="101" t="str">
        <f t="shared" si="127"/>
        <v/>
      </c>
      <c r="EY13" s="97" t="str">
        <f t="shared" si="128"/>
        <v/>
      </c>
      <c r="EZ13" s="97">
        <f t="shared" si="129"/>
        <v>0</v>
      </c>
      <c r="FA13" s="97">
        <f t="shared" si="130"/>
        <v>0</v>
      </c>
      <c r="FB13" s="102">
        <f t="shared" si="131"/>
        <v>0</v>
      </c>
      <c r="FC13" s="101" t="str">
        <f t="shared" si="132"/>
        <v/>
      </c>
      <c r="FD13" s="97" t="str">
        <f t="shared" si="133"/>
        <v/>
      </c>
      <c r="FE13" s="97">
        <f t="shared" si="134"/>
        <v>0</v>
      </c>
      <c r="FF13" s="97">
        <f t="shared" si="135"/>
        <v>0</v>
      </c>
      <c r="FG13" s="102">
        <f t="shared" si="136"/>
        <v>0</v>
      </c>
      <c r="FH13" s="101" t="str">
        <f t="shared" si="137"/>
        <v/>
      </c>
      <c r="FI13" s="97" t="str">
        <f t="shared" si="138"/>
        <v/>
      </c>
      <c r="FJ13" s="97">
        <f t="shared" si="139"/>
        <v>0</v>
      </c>
      <c r="FK13" s="97">
        <f t="shared" si="140"/>
        <v>0</v>
      </c>
      <c r="FL13" s="102">
        <f t="shared" si="141"/>
        <v>0</v>
      </c>
      <c r="FM13" s="101" t="str">
        <f t="shared" si="142"/>
        <v/>
      </c>
      <c r="FN13" s="97" t="str">
        <f t="shared" si="143"/>
        <v/>
      </c>
      <c r="FO13" s="97">
        <f t="shared" si="144"/>
        <v>0</v>
      </c>
      <c r="FP13" s="97">
        <f t="shared" si="145"/>
        <v>0</v>
      </c>
      <c r="FQ13" s="102">
        <f t="shared" si="146"/>
        <v>0</v>
      </c>
      <c r="FR13" s="101" t="str">
        <f t="shared" si="147"/>
        <v/>
      </c>
      <c r="FS13" s="97" t="str">
        <f t="shared" si="148"/>
        <v/>
      </c>
      <c r="FT13" s="97">
        <f t="shared" si="149"/>
        <v>0</v>
      </c>
      <c r="FU13" s="97">
        <f t="shared" si="150"/>
        <v>0</v>
      </c>
      <c r="FV13" s="102">
        <f t="shared" si="151"/>
        <v>0</v>
      </c>
      <c r="FW13" s="101" t="str">
        <f t="shared" si="152"/>
        <v/>
      </c>
      <c r="FX13" s="97" t="str">
        <f t="shared" si="153"/>
        <v/>
      </c>
      <c r="FY13" s="97">
        <f t="shared" si="154"/>
        <v>0</v>
      </c>
      <c r="FZ13" s="97">
        <f t="shared" si="155"/>
        <v>0</v>
      </c>
      <c r="GA13" s="102">
        <f t="shared" si="156"/>
        <v>0</v>
      </c>
      <c r="GB13" s="101" t="str">
        <f t="shared" si="157"/>
        <v/>
      </c>
      <c r="GC13" s="97" t="str">
        <f t="shared" si="158"/>
        <v/>
      </c>
      <c r="GD13" s="97">
        <f t="shared" si="159"/>
        <v>0</v>
      </c>
      <c r="GE13" s="97">
        <f t="shared" si="160"/>
        <v>0</v>
      </c>
      <c r="GF13" s="102">
        <f t="shared" si="161"/>
        <v>0</v>
      </c>
      <c r="GG13" s="101" t="str">
        <f t="shared" si="162"/>
        <v/>
      </c>
      <c r="GH13" s="97" t="str">
        <f t="shared" si="163"/>
        <v/>
      </c>
      <c r="GI13" s="97">
        <f t="shared" si="164"/>
        <v>0</v>
      </c>
      <c r="GJ13" s="97">
        <f t="shared" si="165"/>
        <v>0</v>
      </c>
      <c r="GK13" s="102">
        <f t="shared" si="166"/>
        <v>0</v>
      </c>
      <c r="GL13" s="101" t="str">
        <f t="shared" si="167"/>
        <v/>
      </c>
      <c r="GM13" s="97" t="str">
        <f t="shared" si="168"/>
        <v/>
      </c>
      <c r="GN13" s="97">
        <f t="shared" si="169"/>
        <v>0</v>
      </c>
      <c r="GO13" s="97">
        <f t="shared" si="170"/>
        <v>0</v>
      </c>
      <c r="GP13" s="102">
        <f t="shared" si="171"/>
        <v>0</v>
      </c>
      <c r="GQ13" s="101" t="str">
        <f t="shared" si="172"/>
        <v/>
      </c>
      <c r="GR13" s="97" t="str">
        <f t="shared" si="173"/>
        <v/>
      </c>
      <c r="GS13" s="97">
        <f t="shared" si="174"/>
        <v>0</v>
      </c>
      <c r="GT13" s="97">
        <f t="shared" si="175"/>
        <v>0</v>
      </c>
      <c r="GU13" s="102">
        <f t="shared" si="176"/>
        <v>0</v>
      </c>
      <c r="GV13" s="101" t="str">
        <f t="shared" si="177"/>
        <v/>
      </c>
      <c r="GW13" s="97" t="str">
        <f t="shared" si="178"/>
        <v/>
      </c>
      <c r="GX13" s="102">
        <f t="shared" si="179"/>
        <v>0</v>
      </c>
      <c r="GY13" s="101" t="str">
        <f t="shared" si="180"/>
        <v/>
      </c>
      <c r="GZ13" s="97" t="str">
        <f t="shared" si="181"/>
        <v/>
      </c>
      <c r="HA13" s="102">
        <f t="shared" si="182"/>
        <v>0</v>
      </c>
      <c r="HB13" s="101" t="str">
        <f t="shared" si="183"/>
        <v/>
      </c>
      <c r="HC13" s="97" t="str">
        <f t="shared" si="212"/>
        <v/>
      </c>
      <c r="HD13" s="97" t="e">
        <f>VLOOKUP(HC13,#REF!,2,FALSE)</f>
        <v>#REF!</v>
      </c>
      <c r="HE13" s="97" t="str">
        <f t="shared" si="213"/>
        <v/>
      </c>
      <c r="HF13" s="97" t="str">
        <f t="shared" si="214"/>
        <v/>
      </c>
      <c r="HG13" s="97" t="e">
        <f>VLOOKUP($HC13,#REF!,3,FALSE)</f>
        <v>#REF!</v>
      </c>
      <c r="HH13" s="97" t="e">
        <f>VLOOKUP($HC13,#REF!,4,FALSE)</f>
        <v>#REF!</v>
      </c>
      <c r="HI13" s="97" t="e">
        <f>VLOOKUP($HC13,#REF!,5,FALSE)</f>
        <v>#REF!</v>
      </c>
      <c r="HJ13" s="97" t="e">
        <f>VLOOKUP($HC13,#REF!,6,FALSE)</f>
        <v>#REF!</v>
      </c>
      <c r="HK13" s="97" t="e">
        <f>VLOOKUP($HC13,#REF!,7,FALSE)</f>
        <v>#REF!</v>
      </c>
      <c r="HL13" s="97" t="e">
        <f>VLOOKUP($HC13,#REF!,8,FALSE)</f>
        <v>#REF!</v>
      </c>
      <c r="HM13" s="97" t="e">
        <f>VLOOKUP($HC13,#REF!,9,FALSE)</f>
        <v>#REF!</v>
      </c>
      <c r="HN13" s="97" t="e">
        <f>VLOOKUP($HC13,#REF!,10,FALSE)</f>
        <v>#REF!</v>
      </c>
      <c r="HO13" s="97" t="e">
        <f>VLOOKUP($HC13,#REF!,11,FALSE)</f>
        <v>#REF!</v>
      </c>
      <c r="HP13" s="97" t="e">
        <f>VLOOKUP($HC13,#REF!,12,FALSE)</f>
        <v>#REF!</v>
      </c>
      <c r="HQ13" s="97" t="e">
        <f>VLOOKUP($HC13,#REF!,13,FALSE)</f>
        <v>#REF!</v>
      </c>
      <c r="HR13" s="97" t="e">
        <f>VLOOKUP($HC13,#REF!,14,FALSE)</f>
        <v>#REF!</v>
      </c>
      <c r="HS13" s="97" t="e">
        <f t="shared" si="184"/>
        <v>#REF!</v>
      </c>
      <c r="HT13" s="97" t="e">
        <f t="shared" si="185"/>
        <v>#REF!</v>
      </c>
      <c r="HU13" s="97" t="e">
        <f t="shared" si="186"/>
        <v>#REF!</v>
      </c>
      <c r="HV13" s="97" t="e">
        <f t="shared" si="187"/>
        <v>#REF!</v>
      </c>
      <c r="HW13" s="97" t="e">
        <f t="shared" si="188"/>
        <v>#REF!</v>
      </c>
      <c r="HX13" s="97" t="e">
        <f t="shared" si="189"/>
        <v>#REF!</v>
      </c>
      <c r="HY13" s="97" t="e">
        <f t="shared" si="190"/>
        <v>#REF!</v>
      </c>
      <c r="HZ13" s="97" t="e">
        <f t="shared" si="191"/>
        <v>#REF!</v>
      </c>
      <c r="IA13" s="97" t="e">
        <f t="shared" si="192"/>
        <v>#REF!</v>
      </c>
      <c r="IB13" s="97" t="e">
        <f t="shared" si="193"/>
        <v>#REF!</v>
      </c>
      <c r="IC13" s="97" t="e">
        <f t="shared" si="194"/>
        <v>#REF!</v>
      </c>
      <c r="ID13" s="97" t="e">
        <f t="shared" si="195"/>
        <v>#REF!</v>
      </c>
      <c r="IE13" s="97" t="str">
        <f t="shared" si="196"/>
        <v/>
      </c>
      <c r="IF13" s="97" t="str">
        <f t="shared" si="197"/>
        <v/>
      </c>
      <c r="IG13" s="97" t="str">
        <f t="shared" si="198"/>
        <v/>
      </c>
      <c r="IH13" s="97" t="str">
        <f t="shared" si="199"/>
        <v/>
      </c>
      <c r="II13" s="97" t="str">
        <f t="shared" si="200"/>
        <v/>
      </c>
      <c r="IJ13" s="97" t="str">
        <f t="shared" si="201"/>
        <v/>
      </c>
      <c r="IK13" s="97" t="str">
        <f t="shared" si="202"/>
        <v/>
      </c>
      <c r="IL13" s="97" t="str">
        <f t="shared" si="203"/>
        <v/>
      </c>
      <c r="IM13" s="97" t="str">
        <f t="shared" si="204"/>
        <v/>
      </c>
      <c r="IN13" s="97" t="str">
        <f t="shared" si="205"/>
        <v/>
      </c>
      <c r="IO13" s="97" t="str">
        <f t="shared" si="206"/>
        <v/>
      </c>
      <c r="IP13" s="102" t="str">
        <f t="shared" si="207"/>
        <v/>
      </c>
    </row>
    <row r="14" spans="1:250" ht="30" customHeight="1">
      <c r="A14" s="249"/>
      <c r="B14" s="250"/>
      <c r="C14" s="298"/>
      <c r="D14" s="250"/>
      <c r="E14" s="250"/>
      <c r="F14" s="251"/>
      <c r="G14" s="250"/>
      <c r="H14" s="250"/>
      <c r="I14" s="252"/>
      <c r="J14" s="266"/>
      <c r="K14" s="266"/>
      <c r="L14" s="266"/>
      <c r="M14" s="266"/>
      <c r="N14" s="266"/>
      <c r="O14" s="266"/>
      <c r="P14" s="266"/>
      <c r="Q14" s="266"/>
      <c r="R14" s="266"/>
      <c r="S14" s="266"/>
      <c r="T14" s="266"/>
      <c r="U14" s="266"/>
      <c r="V14" s="267">
        <f t="shared" si="208"/>
        <v>0</v>
      </c>
      <c r="X14" s="101" t="str">
        <f t="shared" si="209"/>
        <v/>
      </c>
      <c r="Y14" s="97" t="str">
        <f t="shared" si="210"/>
        <v/>
      </c>
      <c r="Z14" s="97">
        <f t="shared" si="0"/>
        <v>0</v>
      </c>
      <c r="AA14" s="97">
        <f t="shared" si="1"/>
        <v>0</v>
      </c>
      <c r="AB14" s="102">
        <f t="shared" si="211"/>
        <v>0</v>
      </c>
      <c r="AC14" s="101" t="str">
        <f t="shared" si="2"/>
        <v/>
      </c>
      <c r="AD14" s="97" t="str">
        <f t="shared" si="3"/>
        <v/>
      </c>
      <c r="AE14" s="97">
        <f t="shared" si="4"/>
        <v>0</v>
      </c>
      <c r="AF14" s="97">
        <f t="shared" si="5"/>
        <v>0</v>
      </c>
      <c r="AG14" s="102">
        <f t="shared" si="6"/>
        <v>0</v>
      </c>
      <c r="AH14" s="101" t="str">
        <f t="shared" si="7"/>
        <v/>
      </c>
      <c r="AI14" s="97" t="str">
        <f t="shared" si="8"/>
        <v/>
      </c>
      <c r="AJ14" s="97">
        <f t="shared" si="9"/>
        <v>0</v>
      </c>
      <c r="AK14" s="97">
        <f t="shared" si="10"/>
        <v>0</v>
      </c>
      <c r="AL14" s="102">
        <f t="shared" si="11"/>
        <v>0</v>
      </c>
      <c r="AM14" s="101" t="str">
        <f t="shared" si="12"/>
        <v/>
      </c>
      <c r="AN14" s="97" t="str">
        <f t="shared" si="13"/>
        <v/>
      </c>
      <c r="AO14" s="97">
        <f t="shared" si="14"/>
        <v>0</v>
      </c>
      <c r="AP14" s="97">
        <f t="shared" si="15"/>
        <v>0</v>
      </c>
      <c r="AQ14" s="102">
        <f t="shared" si="16"/>
        <v>0</v>
      </c>
      <c r="AR14" s="101" t="str">
        <f t="shared" si="17"/>
        <v/>
      </c>
      <c r="AS14" s="97" t="str">
        <f t="shared" si="18"/>
        <v/>
      </c>
      <c r="AT14" s="97">
        <f t="shared" si="19"/>
        <v>0</v>
      </c>
      <c r="AU14" s="97">
        <f t="shared" si="20"/>
        <v>0</v>
      </c>
      <c r="AV14" s="102">
        <f t="shared" si="21"/>
        <v>0</v>
      </c>
      <c r="AW14" s="101" t="str">
        <f t="shared" si="22"/>
        <v/>
      </c>
      <c r="AX14" s="97" t="str">
        <f t="shared" si="23"/>
        <v/>
      </c>
      <c r="AY14" s="97">
        <f t="shared" si="24"/>
        <v>0</v>
      </c>
      <c r="AZ14" s="97">
        <f t="shared" si="25"/>
        <v>0</v>
      </c>
      <c r="BA14" s="102">
        <f t="shared" si="26"/>
        <v>0</v>
      </c>
      <c r="BB14" s="101" t="str">
        <f t="shared" si="27"/>
        <v/>
      </c>
      <c r="BC14" s="97" t="str">
        <f t="shared" si="28"/>
        <v/>
      </c>
      <c r="BD14" s="97">
        <f t="shared" si="29"/>
        <v>0</v>
      </c>
      <c r="BE14" s="97">
        <f t="shared" si="30"/>
        <v>0</v>
      </c>
      <c r="BF14" s="102">
        <f t="shared" si="31"/>
        <v>0</v>
      </c>
      <c r="BG14" s="101" t="str">
        <f t="shared" si="32"/>
        <v/>
      </c>
      <c r="BH14" s="97" t="str">
        <f t="shared" si="33"/>
        <v/>
      </c>
      <c r="BI14" s="97">
        <f t="shared" si="34"/>
        <v>0</v>
      </c>
      <c r="BJ14" s="97">
        <f t="shared" si="35"/>
        <v>0</v>
      </c>
      <c r="BK14" s="102">
        <f t="shared" si="36"/>
        <v>0</v>
      </c>
      <c r="BL14" s="101" t="str">
        <f t="shared" si="37"/>
        <v/>
      </c>
      <c r="BM14" s="97" t="str">
        <f t="shared" si="38"/>
        <v/>
      </c>
      <c r="BN14" s="97">
        <f t="shared" si="39"/>
        <v>0</v>
      </c>
      <c r="BO14" s="97">
        <f t="shared" si="40"/>
        <v>0</v>
      </c>
      <c r="BP14" s="102">
        <f t="shared" si="41"/>
        <v>0</v>
      </c>
      <c r="BQ14" s="101" t="str">
        <f t="shared" si="42"/>
        <v/>
      </c>
      <c r="BR14" s="97" t="str">
        <f t="shared" si="43"/>
        <v/>
      </c>
      <c r="BS14" s="97">
        <f t="shared" si="44"/>
        <v>0</v>
      </c>
      <c r="BT14" s="97">
        <f t="shared" si="45"/>
        <v>0</v>
      </c>
      <c r="BU14" s="102">
        <f t="shared" si="46"/>
        <v>0</v>
      </c>
      <c r="BV14" s="101" t="str">
        <f t="shared" si="47"/>
        <v/>
      </c>
      <c r="BW14" s="97" t="str">
        <f t="shared" si="48"/>
        <v/>
      </c>
      <c r="BX14" s="97">
        <f t="shared" si="49"/>
        <v>0</v>
      </c>
      <c r="BY14" s="97">
        <f t="shared" si="50"/>
        <v>0</v>
      </c>
      <c r="BZ14" s="102">
        <f t="shared" si="51"/>
        <v>0</v>
      </c>
      <c r="CA14" s="101" t="str">
        <f t="shared" si="52"/>
        <v/>
      </c>
      <c r="CB14" s="97" t="str">
        <f t="shared" si="53"/>
        <v/>
      </c>
      <c r="CC14" s="97">
        <f t="shared" si="54"/>
        <v>0</v>
      </c>
      <c r="CD14" s="97">
        <f t="shared" si="55"/>
        <v>0</v>
      </c>
      <c r="CE14" s="102">
        <f t="shared" si="56"/>
        <v>0</v>
      </c>
      <c r="CF14" s="101" t="str">
        <f t="shared" si="57"/>
        <v/>
      </c>
      <c r="CG14" s="97" t="str">
        <f t="shared" si="58"/>
        <v/>
      </c>
      <c r="CH14" s="97">
        <f t="shared" si="59"/>
        <v>0</v>
      </c>
      <c r="CI14" s="97">
        <f t="shared" si="60"/>
        <v>0</v>
      </c>
      <c r="CJ14" s="102">
        <f t="shared" si="61"/>
        <v>0</v>
      </c>
      <c r="CK14" s="101" t="str">
        <f t="shared" si="62"/>
        <v/>
      </c>
      <c r="CL14" s="97" t="str">
        <f t="shared" si="63"/>
        <v/>
      </c>
      <c r="CM14" s="97">
        <f t="shared" si="64"/>
        <v>0</v>
      </c>
      <c r="CN14" s="97">
        <f t="shared" si="65"/>
        <v>0</v>
      </c>
      <c r="CO14" s="102">
        <f t="shared" si="66"/>
        <v>0</v>
      </c>
      <c r="CP14" s="101" t="str">
        <f t="shared" si="67"/>
        <v/>
      </c>
      <c r="CQ14" s="97" t="str">
        <f t="shared" si="68"/>
        <v/>
      </c>
      <c r="CR14" s="97">
        <f t="shared" si="69"/>
        <v>0</v>
      </c>
      <c r="CS14" s="97">
        <f t="shared" si="70"/>
        <v>0</v>
      </c>
      <c r="CT14" s="102">
        <f t="shared" si="71"/>
        <v>0</v>
      </c>
      <c r="CU14" s="101" t="str">
        <f t="shared" si="72"/>
        <v/>
      </c>
      <c r="CV14" s="97" t="str">
        <f t="shared" si="73"/>
        <v/>
      </c>
      <c r="CW14" s="97">
        <f t="shared" si="74"/>
        <v>0</v>
      </c>
      <c r="CX14" s="97">
        <f t="shared" si="75"/>
        <v>0</v>
      </c>
      <c r="CY14" s="102">
        <f t="shared" si="76"/>
        <v>0</v>
      </c>
      <c r="CZ14" s="101" t="str">
        <f t="shared" si="77"/>
        <v/>
      </c>
      <c r="DA14" s="97" t="str">
        <f t="shared" si="78"/>
        <v/>
      </c>
      <c r="DB14" s="97">
        <f t="shared" si="79"/>
        <v>0</v>
      </c>
      <c r="DC14" s="97">
        <f t="shared" si="80"/>
        <v>0</v>
      </c>
      <c r="DD14" s="102">
        <f t="shared" si="81"/>
        <v>0</v>
      </c>
      <c r="DE14" s="101" t="str">
        <f t="shared" si="82"/>
        <v/>
      </c>
      <c r="DF14" s="97" t="str">
        <f t="shared" si="83"/>
        <v/>
      </c>
      <c r="DG14" s="97">
        <f t="shared" si="84"/>
        <v>0</v>
      </c>
      <c r="DH14" s="97">
        <f t="shared" si="85"/>
        <v>0</v>
      </c>
      <c r="DI14" s="102">
        <f t="shared" si="86"/>
        <v>0</v>
      </c>
      <c r="DJ14" s="101" t="str">
        <f t="shared" si="87"/>
        <v/>
      </c>
      <c r="DK14" s="97" t="str">
        <f t="shared" si="88"/>
        <v/>
      </c>
      <c r="DL14" s="97">
        <f t="shared" si="89"/>
        <v>0</v>
      </c>
      <c r="DM14" s="97">
        <f t="shared" si="90"/>
        <v>0</v>
      </c>
      <c r="DN14" s="102">
        <f t="shared" si="91"/>
        <v>0</v>
      </c>
      <c r="DO14" s="101" t="str">
        <f t="shared" si="92"/>
        <v/>
      </c>
      <c r="DP14" s="97" t="str">
        <f t="shared" si="93"/>
        <v/>
      </c>
      <c r="DQ14" s="97">
        <f t="shared" si="94"/>
        <v>0</v>
      </c>
      <c r="DR14" s="97">
        <f t="shared" si="95"/>
        <v>0</v>
      </c>
      <c r="DS14" s="102">
        <f t="shared" si="96"/>
        <v>0</v>
      </c>
      <c r="DT14" s="101" t="str">
        <f t="shared" si="97"/>
        <v/>
      </c>
      <c r="DU14" s="97" t="str">
        <f t="shared" si="98"/>
        <v/>
      </c>
      <c r="DV14" s="97">
        <f t="shared" si="99"/>
        <v>0</v>
      </c>
      <c r="DW14" s="97">
        <f t="shared" si="100"/>
        <v>0</v>
      </c>
      <c r="DX14" s="102">
        <f t="shared" si="101"/>
        <v>0</v>
      </c>
      <c r="DY14" s="101" t="str">
        <f t="shared" si="102"/>
        <v/>
      </c>
      <c r="DZ14" s="97" t="str">
        <f t="shared" si="103"/>
        <v/>
      </c>
      <c r="EA14" s="97">
        <f t="shared" si="104"/>
        <v>0</v>
      </c>
      <c r="EB14" s="97">
        <f t="shared" si="105"/>
        <v>0</v>
      </c>
      <c r="EC14" s="102">
        <f t="shared" si="106"/>
        <v>0</v>
      </c>
      <c r="ED14" s="101" t="str">
        <f t="shared" si="107"/>
        <v/>
      </c>
      <c r="EE14" s="97" t="str">
        <f t="shared" si="108"/>
        <v/>
      </c>
      <c r="EF14" s="97">
        <f t="shared" si="109"/>
        <v>0</v>
      </c>
      <c r="EG14" s="97">
        <f t="shared" si="110"/>
        <v>0</v>
      </c>
      <c r="EH14" s="102">
        <f t="shared" si="111"/>
        <v>0</v>
      </c>
      <c r="EI14" s="101" t="str">
        <f t="shared" si="112"/>
        <v/>
      </c>
      <c r="EJ14" s="97" t="str">
        <f t="shared" si="113"/>
        <v/>
      </c>
      <c r="EK14" s="97">
        <f t="shared" si="114"/>
        <v>0</v>
      </c>
      <c r="EL14" s="97">
        <f t="shared" si="115"/>
        <v>0</v>
      </c>
      <c r="EM14" s="102">
        <f t="shared" si="116"/>
        <v>0</v>
      </c>
      <c r="EN14" s="101" t="str">
        <f t="shared" si="117"/>
        <v/>
      </c>
      <c r="EO14" s="97" t="str">
        <f t="shared" si="118"/>
        <v/>
      </c>
      <c r="EP14" s="97">
        <f t="shared" si="119"/>
        <v>0</v>
      </c>
      <c r="EQ14" s="97">
        <f t="shared" si="120"/>
        <v>0</v>
      </c>
      <c r="ER14" s="102">
        <f t="shared" si="121"/>
        <v>0</v>
      </c>
      <c r="ES14" s="101" t="str">
        <f t="shared" si="122"/>
        <v/>
      </c>
      <c r="ET14" s="97" t="str">
        <f t="shared" si="123"/>
        <v/>
      </c>
      <c r="EU14" s="97">
        <f t="shared" si="124"/>
        <v>0</v>
      </c>
      <c r="EV14" s="97">
        <f t="shared" si="125"/>
        <v>0</v>
      </c>
      <c r="EW14" s="102">
        <f t="shared" si="126"/>
        <v>0</v>
      </c>
      <c r="EX14" s="101" t="str">
        <f t="shared" si="127"/>
        <v/>
      </c>
      <c r="EY14" s="97" t="str">
        <f t="shared" si="128"/>
        <v/>
      </c>
      <c r="EZ14" s="97">
        <f t="shared" si="129"/>
        <v>0</v>
      </c>
      <c r="FA14" s="97">
        <f t="shared" si="130"/>
        <v>0</v>
      </c>
      <c r="FB14" s="102">
        <f t="shared" si="131"/>
        <v>0</v>
      </c>
      <c r="FC14" s="101" t="str">
        <f t="shared" si="132"/>
        <v/>
      </c>
      <c r="FD14" s="97" t="str">
        <f t="shared" si="133"/>
        <v/>
      </c>
      <c r="FE14" s="97">
        <f t="shared" si="134"/>
        <v>0</v>
      </c>
      <c r="FF14" s="97">
        <f t="shared" si="135"/>
        <v>0</v>
      </c>
      <c r="FG14" s="102">
        <f t="shared" si="136"/>
        <v>0</v>
      </c>
      <c r="FH14" s="101" t="str">
        <f t="shared" si="137"/>
        <v/>
      </c>
      <c r="FI14" s="97" t="str">
        <f t="shared" si="138"/>
        <v/>
      </c>
      <c r="FJ14" s="97">
        <f t="shared" si="139"/>
        <v>0</v>
      </c>
      <c r="FK14" s="97">
        <f t="shared" si="140"/>
        <v>0</v>
      </c>
      <c r="FL14" s="102">
        <f t="shared" si="141"/>
        <v>0</v>
      </c>
      <c r="FM14" s="101" t="str">
        <f t="shared" si="142"/>
        <v/>
      </c>
      <c r="FN14" s="97" t="str">
        <f t="shared" si="143"/>
        <v/>
      </c>
      <c r="FO14" s="97">
        <f t="shared" si="144"/>
        <v>0</v>
      </c>
      <c r="FP14" s="97">
        <f t="shared" si="145"/>
        <v>0</v>
      </c>
      <c r="FQ14" s="102">
        <f t="shared" si="146"/>
        <v>0</v>
      </c>
      <c r="FR14" s="101" t="str">
        <f t="shared" si="147"/>
        <v/>
      </c>
      <c r="FS14" s="97" t="str">
        <f t="shared" si="148"/>
        <v/>
      </c>
      <c r="FT14" s="97">
        <f t="shared" si="149"/>
        <v>0</v>
      </c>
      <c r="FU14" s="97">
        <f t="shared" si="150"/>
        <v>0</v>
      </c>
      <c r="FV14" s="102">
        <f t="shared" si="151"/>
        <v>0</v>
      </c>
      <c r="FW14" s="101" t="str">
        <f t="shared" si="152"/>
        <v/>
      </c>
      <c r="FX14" s="97" t="str">
        <f t="shared" si="153"/>
        <v/>
      </c>
      <c r="FY14" s="97">
        <f t="shared" si="154"/>
        <v>0</v>
      </c>
      <c r="FZ14" s="97">
        <f t="shared" si="155"/>
        <v>0</v>
      </c>
      <c r="GA14" s="102">
        <f t="shared" si="156"/>
        <v>0</v>
      </c>
      <c r="GB14" s="101" t="str">
        <f t="shared" si="157"/>
        <v/>
      </c>
      <c r="GC14" s="97" t="str">
        <f t="shared" si="158"/>
        <v/>
      </c>
      <c r="GD14" s="97">
        <f t="shared" si="159"/>
        <v>0</v>
      </c>
      <c r="GE14" s="97">
        <f t="shared" si="160"/>
        <v>0</v>
      </c>
      <c r="GF14" s="102">
        <f t="shared" si="161"/>
        <v>0</v>
      </c>
      <c r="GG14" s="101" t="str">
        <f t="shared" si="162"/>
        <v/>
      </c>
      <c r="GH14" s="97" t="str">
        <f t="shared" si="163"/>
        <v/>
      </c>
      <c r="GI14" s="97">
        <f t="shared" si="164"/>
        <v>0</v>
      </c>
      <c r="GJ14" s="97">
        <f t="shared" si="165"/>
        <v>0</v>
      </c>
      <c r="GK14" s="102">
        <f t="shared" si="166"/>
        <v>0</v>
      </c>
      <c r="GL14" s="101" t="str">
        <f t="shared" si="167"/>
        <v/>
      </c>
      <c r="GM14" s="97" t="str">
        <f t="shared" si="168"/>
        <v/>
      </c>
      <c r="GN14" s="97">
        <f t="shared" si="169"/>
        <v>0</v>
      </c>
      <c r="GO14" s="97">
        <f t="shared" si="170"/>
        <v>0</v>
      </c>
      <c r="GP14" s="102">
        <f t="shared" si="171"/>
        <v>0</v>
      </c>
      <c r="GQ14" s="101" t="str">
        <f t="shared" si="172"/>
        <v/>
      </c>
      <c r="GR14" s="97" t="str">
        <f t="shared" si="173"/>
        <v/>
      </c>
      <c r="GS14" s="97">
        <f t="shared" si="174"/>
        <v>0</v>
      </c>
      <c r="GT14" s="97">
        <f t="shared" si="175"/>
        <v>0</v>
      </c>
      <c r="GU14" s="102">
        <f t="shared" si="176"/>
        <v>0</v>
      </c>
      <c r="GV14" s="101" t="str">
        <f t="shared" si="177"/>
        <v/>
      </c>
      <c r="GW14" s="97" t="str">
        <f t="shared" si="178"/>
        <v/>
      </c>
      <c r="GX14" s="102">
        <f t="shared" si="179"/>
        <v>0</v>
      </c>
      <c r="GY14" s="101" t="str">
        <f t="shared" si="180"/>
        <v/>
      </c>
      <c r="GZ14" s="97" t="str">
        <f t="shared" si="181"/>
        <v/>
      </c>
      <c r="HA14" s="102">
        <f t="shared" si="182"/>
        <v>0</v>
      </c>
      <c r="HB14" s="101" t="str">
        <f t="shared" si="183"/>
        <v/>
      </c>
      <c r="HC14" s="97" t="str">
        <f t="shared" si="212"/>
        <v/>
      </c>
      <c r="HD14" s="97" t="e">
        <f>VLOOKUP(HC14,#REF!,2,FALSE)</f>
        <v>#REF!</v>
      </c>
      <c r="HE14" s="97" t="str">
        <f t="shared" si="213"/>
        <v/>
      </c>
      <c r="HF14" s="97" t="str">
        <f t="shared" si="214"/>
        <v/>
      </c>
      <c r="HG14" s="97" t="e">
        <f>VLOOKUP($HC14,#REF!,3,FALSE)</f>
        <v>#REF!</v>
      </c>
      <c r="HH14" s="97" t="e">
        <f>VLOOKUP($HC14,#REF!,4,FALSE)</f>
        <v>#REF!</v>
      </c>
      <c r="HI14" s="97" t="e">
        <f>VLOOKUP($HC14,#REF!,5,FALSE)</f>
        <v>#REF!</v>
      </c>
      <c r="HJ14" s="97" t="e">
        <f>VLOOKUP($HC14,#REF!,6,FALSE)</f>
        <v>#REF!</v>
      </c>
      <c r="HK14" s="97" t="e">
        <f>VLOOKUP($HC14,#REF!,7,FALSE)</f>
        <v>#REF!</v>
      </c>
      <c r="HL14" s="97" t="e">
        <f>VLOOKUP($HC14,#REF!,8,FALSE)</f>
        <v>#REF!</v>
      </c>
      <c r="HM14" s="97" t="e">
        <f>VLOOKUP($HC14,#REF!,9,FALSE)</f>
        <v>#REF!</v>
      </c>
      <c r="HN14" s="97" t="e">
        <f>VLOOKUP($HC14,#REF!,10,FALSE)</f>
        <v>#REF!</v>
      </c>
      <c r="HO14" s="97" t="e">
        <f>VLOOKUP($HC14,#REF!,11,FALSE)</f>
        <v>#REF!</v>
      </c>
      <c r="HP14" s="97" t="e">
        <f>VLOOKUP($HC14,#REF!,12,FALSE)</f>
        <v>#REF!</v>
      </c>
      <c r="HQ14" s="97" t="e">
        <f>VLOOKUP($HC14,#REF!,13,FALSE)</f>
        <v>#REF!</v>
      </c>
      <c r="HR14" s="97" t="e">
        <f>VLOOKUP($HC14,#REF!,14,FALSE)</f>
        <v>#REF!</v>
      </c>
      <c r="HS14" s="97" t="e">
        <f t="shared" si="184"/>
        <v>#REF!</v>
      </c>
      <c r="HT14" s="97" t="e">
        <f t="shared" si="185"/>
        <v>#REF!</v>
      </c>
      <c r="HU14" s="97" t="e">
        <f t="shared" si="186"/>
        <v>#REF!</v>
      </c>
      <c r="HV14" s="97" t="e">
        <f t="shared" si="187"/>
        <v>#REF!</v>
      </c>
      <c r="HW14" s="97" t="e">
        <f t="shared" si="188"/>
        <v>#REF!</v>
      </c>
      <c r="HX14" s="97" t="e">
        <f t="shared" si="189"/>
        <v>#REF!</v>
      </c>
      <c r="HY14" s="97" t="e">
        <f t="shared" si="190"/>
        <v>#REF!</v>
      </c>
      <c r="HZ14" s="97" t="e">
        <f t="shared" si="191"/>
        <v>#REF!</v>
      </c>
      <c r="IA14" s="97" t="e">
        <f t="shared" si="192"/>
        <v>#REF!</v>
      </c>
      <c r="IB14" s="97" t="e">
        <f t="shared" si="193"/>
        <v>#REF!</v>
      </c>
      <c r="IC14" s="97" t="e">
        <f t="shared" si="194"/>
        <v>#REF!</v>
      </c>
      <c r="ID14" s="97" t="e">
        <f t="shared" si="195"/>
        <v>#REF!</v>
      </c>
      <c r="IE14" s="97" t="str">
        <f t="shared" si="196"/>
        <v/>
      </c>
      <c r="IF14" s="97" t="str">
        <f t="shared" si="197"/>
        <v/>
      </c>
      <c r="IG14" s="97" t="str">
        <f t="shared" si="198"/>
        <v/>
      </c>
      <c r="IH14" s="97" t="str">
        <f t="shared" si="199"/>
        <v/>
      </c>
      <c r="II14" s="97" t="str">
        <f t="shared" si="200"/>
        <v/>
      </c>
      <c r="IJ14" s="97" t="str">
        <f t="shared" si="201"/>
        <v/>
      </c>
      <c r="IK14" s="97" t="str">
        <f t="shared" si="202"/>
        <v/>
      </c>
      <c r="IL14" s="97" t="str">
        <f t="shared" si="203"/>
        <v/>
      </c>
      <c r="IM14" s="97" t="str">
        <f t="shared" si="204"/>
        <v/>
      </c>
      <c r="IN14" s="97" t="str">
        <f t="shared" si="205"/>
        <v/>
      </c>
      <c r="IO14" s="97" t="str">
        <f t="shared" si="206"/>
        <v/>
      </c>
      <c r="IP14" s="102" t="str">
        <f t="shared" si="207"/>
        <v/>
      </c>
    </row>
    <row r="15" spans="1:250" ht="30" customHeight="1">
      <c r="A15" s="249"/>
      <c r="B15" s="250"/>
      <c r="C15" s="298"/>
      <c r="D15" s="250"/>
      <c r="E15" s="250"/>
      <c r="F15" s="251"/>
      <c r="G15" s="250"/>
      <c r="H15" s="250"/>
      <c r="I15" s="252"/>
      <c r="J15" s="266"/>
      <c r="K15" s="266"/>
      <c r="L15" s="266"/>
      <c r="M15" s="266"/>
      <c r="N15" s="266"/>
      <c r="O15" s="266"/>
      <c r="P15" s="266"/>
      <c r="Q15" s="266"/>
      <c r="R15" s="266"/>
      <c r="S15" s="266"/>
      <c r="T15" s="266"/>
      <c r="U15" s="266"/>
      <c r="V15" s="267">
        <f t="shared" si="208"/>
        <v>0</v>
      </c>
      <c r="X15" s="101" t="str">
        <f t="shared" si="209"/>
        <v/>
      </c>
      <c r="Y15" s="97" t="str">
        <f t="shared" si="210"/>
        <v/>
      </c>
      <c r="Z15" s="97">
        <f t="shared" si="0"/>
        <v>0</v>
      </c>
      <c r="AA15" s="97">
        <f t="shared" si="1"/>
        <v>0</v>
      </c>
      <c r="AB15" s="102">
        <f t="shared" si="211"/>
        <v>0</v>
      </c>
      <c r="AC15" s="101" t="str">
        <f t="shared" si="2"/>
        <v/>
      </c>
      <c r="AD15" s="97" t="str">
        <f t="shared" si="3"/>
        <v/>
      </c>
      <c r="AE15" s="97">
        <f t="shared" si="4"/>
        <v>0</v>
      </c>
      <c r="AF15" s="97">
        <f t="shared" si="5"/>
        <v>0</v>
      </c>
      <c r="AG15" s="102">
        <f t="shared" si="6"/>
        <v>0</v>
      </c>
      <c r="AH15" s="101" t="str">
        <f t="shared" si="7"/>
        <v/>
      </c>
      <c r="AI15" s="97" t="str">
        <f t="shared" si="8"/>
        <v/>
      </c>
      <c r="AJ15" s="97">
        <f t="shared" si="9"/>
        <v>0</v>
      </c>
      <c r="AK15" s="97">
        <f t="shared" si="10"/>
        <v>0</v>
      </c>
      <c r="AL15" s="102">
        <f t="shared" si="11"/>
        <v>0</v>
      </c>
      <c r="AM15" s="101" t="str">
        <f t="shared" si="12"/>
        <v/>
      </c>
      <c r="AN15" s="97" t="str">
        <f t="shared" si="13"/>
        <v/>
      </c>
      <c r="AO15" s="97">
        <f t="shared" si="14"/>
        <v>0</v>
      </c>
      <c r="AP15" s="97">
        <f t="shared" si="15"/>
        <v>0</v>
      </c>
      <c r="AQ15" s="102">
        <f t="shared" si="16"/>
        <v>0</v>
      </c>
      <c r="AR15" s="101" t="str">
        <f t="shared" si="17"/>
        <v/>
      </c>
      <c r="AS15" s="97" t="str">
        <f t="shared" si="18"/>
        <v/>
      </c>
      <c r="AT15" s="97">
        <f t="shared" si="19"/>
        <v>0</v>
      </c>
      <c r="AU15" s="97">
        <f t="shared" si="20"/>
        <v>0</v>
      </c>
      <c r="AV15" s="102">
        <f t="shared" si="21"/>
        <v>0</v>
      </c>
      <c r="AW15" s="101" t="str">
        <f t="shared" si="22"/>
        <v/>
      </c>
      <c r="AX15" s="97" t="str">
        <f t="shared" si="23"/>
        <v/>
      </c>
      <c r="AY15" s="97">
        <f t="shared" si="24"/>
        <v>0</v>
      </c>
      <c r="AZ15" s="97">
        <f t="shared" si="25"/>
        <v>0</v>
      </c>
      <c r="BA15" s="102">
        <f t="shared" si="26"/>
        <v>0</v>
      </c>
      <c r="BB15" s="101" t="str">
        <f t="shared" si="27"/>
        <v/>
      </c>
      <c r="BC15" s="97" t="str">
        <f t="shared" si="28"/>
        <v/>
      </c>
      <c r="BD15" s="97">
        <f t="shared" si="29"/>
        <v>0</v>
      </c>
      <c r="BE15" s="97">
        <f t="shared" si="30"/>
        <v>0</v>
      </c>
      <c r="BF15" s="102">
        <f t="shared" si="31"/>
        <v>0</v>
      </c>
      <c r="BG15" s="101" t="str">
        <f t="shared" si="32"/>
        <v/>
      </c>
      <c r="BH15" s="97" t="str">
        <f t="shared" si="33"/>
        <v/>
      </c>
      <c r="BI15" s="97">
        <f t="shared" si="34"/>
        <v>0</v>
      </c>
      <c r="BJ15" s="97">
        <f t="shared" si="35"/>
        <v>0</v>
      </c>
      <c r="BK15" s="102">
        <f t="shared" si="36"/>
        <v>0</v>
      </c>
      <c r="BL15" s="101" t="str">
        <f t="shared" si="37"/>
        <v/>
      </c>
      <c r="BM15" s="97" t="str">
        <f t="shared" si="38"/>
        <v/>
      </c>
      <c r="BN15" s="97">
        <f t="shared" si="39"/>
        <v>0</v>
      </c>
      <c r="BO15" s="97">
        <f t="shared" si="40"/>
        <v>0</v>
      </c>
      <c r="BP15" s="102">
        <f t="shared" si="41"/>
        <v>0</v>
      </c>
      <c r="BQ15" s="101" t="str">
        <f t="shared" si="42"/>
        <v/>
      </c>
      <c r="BR15" s="97" t="str">
        <f t="shared" si="43"/>
        <v/>
      </c>
      <c r="BS15" s="97">
        <f t="shared" si="44"/>
        <v>0</v>
      </c>
      <c r="BT15" s="97">
        <f t="shared" si="45"/>
        <v>0</v>
      </c>
      <c r="BU15" s="102">
        <f t="shared" si="46"/>
        <v>0</v>
      </c>
      <c r="BV15" s="101" t="str">
        <f t="shared" si="47"/>
        <v/>
      </c>
      <c r="BW15" s="97" t="str">
        <f t="shared" si="48"/>
        <v/>
      </c>
      <c r="BX15" s="97">
        <f t="shared" si="49"/>
        <v>0</v>
      </c>
      <c r="BY15" s="97">
        <f t="shared" si="50"/>
        <v>0</v>
      </c>
      <c r="BZ15" s="102">
        <f t="shared" si="51"/>
        <v>0</v>
      </c>
      <c r="CA15" s="101" t="str">
        <f t="shared" si="52"/>
        <v/>
      </c>
      <c r="CB15" s="97" t="str">
        <f t="shared" si="53"/>
        <v/>
      </c>
      <c r="CC15" s="97">
        <f t="shared" si="54"/>
        <v>0</v>
      </c>
      <c r="CD15" s="97">
        <f t="shared" si="55"/>
        <v>0</v>
      </c>
      <c r="CE15" s="102">
        <f t="shared" si="56"/>
        <v>0</v>
      </c>
      <c r="CF15" s="101" t="str">
        <f t="shared" si="57"/>
        <v/>
      </c>
      <c r="CG15" s="97" t="str">
        <f t="shared" si="58"/>
        <v/>
      </c>
      <c r="CH15" s="97">
        <f t="shared" si="59"/>
        <v>0</v>
      </c>
      <c r="CI15" s="97">
        <f t="shared" si="60"/>
        <v>0</v>
      </c>
      <c r="CJ15" s="102">
        <f t="shared" si="61"/>
        <v>0</v>
      </c>
      <c r="CK15" s="101" t="str">
        <f t="shared" si="62"/>
        <v/>
      </c>
      <c r="CL15" s="97" t="str">
        <f t="shared" si="63"/>
        <v/>
      </c>
      <c r="CM15" s="97">
        <f t="shared" si="64"/>
        <v>0</v>
      </c>
      <c r="CN15" s="97">
        <f t="shared" si="65"/>
        <v>0</v>
      </c>
      <c r="CO15" s="102">
        <f t="shared" si="66"/>
        <v>0</v>
      </c>
      <c r="CP15" s="101" t="str">
        <f t="shared" si="67"/>
        <v/>
      </c>
      <c r="CQ15" s="97" t="str">
        <f t="shared" si="68"/>
        <v/>
      </c>
      <c r="CR15" s="97">
        <f t="shared" si="69"/>
        <v>0</v>
      </c>
      <c r="CS15" s="97">
        <f t="shared" si="70"/>
        <v>0</v>
      </c>
      <c r="CT15" s="102">
        <f t="shared" si="71"/>
        <v>0</v>
      </c>
      <c r="CU15" s="101" t="str">
        <f t="shared" si="72"/>
        <v/>
      </c>
      <c r="CV15" s="97" t="str">
        <f t="shared" si="73"/>
        <v/>
      </c>
      <c r="CW15" s="97">
        <f t="shared" si="74"/>
        <v>0</v>
      </c>
      <c r="CX15" s="97">
        <f t="shared" si="75"/>
        <v>0</v>
      </c>
      <c r="CY15" s="102">
        <f t="shared" si="76"/>
        <v>0</v>
      </c>
      <c r="CZ15" s="101" t="str">
        <f t="shared" si="77"/>
        <v/>
      </c>
      <c r="DA15" s="97" t="str">
        <f t="shared" si="78"/>
        <v/>
      </c>
      <c r="DB15" s="97">
        <f t="shared" si="79"/>
        <v>0</v>
      </c>
      <c r="DC15" s="97">
        <f t="shared" si="80"/>
        <v>0</v>
      </c>
      <c r="DD15" s="102">
        <f t="shared" si="81"/>
        <v>0</v>
      </c>
      <c r="DE15" s="101" t="str">
        <f t="shared" si="82"/>
        <v/>
      </c>
      <c r="DF15" s="97" t="str">
        <f t="shared" si="83"/>
        <v/>
      </c>
      <c r="DG15" s="97">
        <f t="shared" si="84"/>
        <v>0</v>
      </c>
      <c r="DH15" s="97">
        <f t="shared" si="85"/>
        <v>0</v>
      </c>
      <c r="DI15" s="102">
        <f t="shared" si="86"/>
        <v>0</v>
      </c>
      <c r="DJ15" s="101" t="str">
        <f t="shared" si="87"/>
        <v/>
      </c>
      <c r="DK15" s="97" t="str">
        <f t="shared" si="88"/>
        <v/>
      </c>
      <c r="DL15" s="97">
        <f t="shared" si="89"/>
        <v>0</v>
      </c>
      <c r="DM15" s="97">
        <f t="shared" si="90"/>
        <v>0</v>
      </c>
      <c r="DN15" s="102">
        <f t="shared" si="91"/>
        <v>0</v>
      </c>
      <c r="DO15" s="101" t="str">
        <f t="shared" si="92"/>
        <v/>
      </c>
      <c r="DP15" s="97" t="str">
        <f t="shared" si="93"/>
        <v/>
      </c>
      <c r="DQ15" s="97">
        <f t="shared" si="94"/>
        <v>0</v>
      </c>
      <c r="DR15" s="97">
        <f t="shared" si="95"/>
        <v>0</v>
      </c>
      <c r="DS15" s="102">
        <f t="shared" si="96"/>
        <v>0</v>
      </c>
      <c r="DT15" s="101" t="str">
        <f t="shared" si="97"/>
        <v/>
      </c>
      <c r="DU15" s="97" t="str">
        <f t="shared" si="98"/>
        <v/>
      </c>
      <c r="DV15" s="97">
        <f t="shared" si="99"/>
        <v>0</v>
      </c>
      <c r="DW15" s="97">
        <f t="shared" si="100"/>
        <v>0</v>
      </c>
      <c r="DX15" s="102">
        <f t="shared" si="101"/>
        <v>0</v>
      </c>
      <c r="DY15" s="101" t="str">
        <f t="shared" si="102"/>
        <v/>
      </c>
      <c r="DZ15" s="97" t="str">
        <f t="shared" si="103"/>
        <v/>
      </c>
      <c r="EA15" s="97">
        <f t="shared" si="104"/>
        <v>0</v>
      </c>
      <c r="EB15" s="97">
        <f t="shared" si="105"/>
        <v>0</v>
      </c>
      <c r="EC15" s="102">
        <f t="shared" si="106"/>
        <v>0</v>
      </c>
      <c r="ED15" s="101" t="str">
        <f t="shared" si="107"/>
        <v/>
      </c>
      <c r="EE15" s="97" t="str">
        <f t="shared" si="108"/>
        <v/>
      </c>
      <c r="EF15" s="97">
        <f t="shared" si="109"/>
        <v>0</v>
      </c>
      <c r="EG15" s="97">
        <f t="shared" si="110"/>
        <v>0</v>
      </c>
      <c r="EH15" s="102">
        <f t="shared" si="111"/>
        <v>0</v>
      </c>
      <c r="EI15" s="101" t="str">
        <f t="shared" si="112"/>
        <v/>
      </c>
      <c r="EJ15" s="97" t="str">
        <f t="shared" si="113"/>
        <v/>
      </c>
      <c r="EK15" s="97">
        <f t="shared" si="114"/>
        <v>0</v>
      </c>
      <c r="EL15" s="97">
        <f t="shared" si="115"/>
        <v>0</v>
      </c>
      <c r="EM15" s="102">
        <f t="shared" si="116"/>
        <v>0</v>
      </c>
      <c r="EN15" s="101" t="str">
        <f t="shared" si="117"/>
        <v/>
      </c>
      <c r="EO15" s="97" t="str">
        <f t="shared" si="118"/>
        <v/>
      </c>
      <c r="EP15" s="97">
        <f t="shared" si="119"/>
        <v>0</v>
      </c>
      <c r="EQ15" s="97">
        <f t="shared" si="120"/>
        <v>0</v>
      </c>
      <c r="ER15" s="102">
        <f t="shared" si="121"/>
        <v>0</v>
      </c>
      <c r="ES15" s="101" t="str">
        <f t="shared" si="122"/>
        <v/>
      </c>
      <c r="ET15" s="97" t="str">
        <f t="shared" si="123"/>
        <v/>
      </c>
      <c r="EU15" s="97">
        <f t="shared" si="124"/>
        <v>0</v>
      </c>
      <c r="EV15" s="97">
        <f t="shared" si="125"/>
        <v>0</v>
      </c>
      <c r="EW15" s="102">
        <f t="shared" si="126"/>
        <v>0</v>
      </c>
      <c r="EX15" s="101" t="str">
        <f t="shared" si="127"/>
        <v/>
      </c>
      <c r="EY15" s="97" t="str">
        <f t="shared" si="128"/>
        <v/>
      </c>
      <c r="EZ15" s="97">
        <f t="shared" si="129"/>
        <v>0</v>
      </c>
      <c r="FA15" s="97">
        <f t="shared" si="130"/>
        <v>0</v>
      </c>
      <c r="FB15" s="102">
        <f t="shared" si="131"/>
        <v>0</v>
      </c>
      <c r="FC15" s="101" t="str">
        <f t="shared" si="132"/>
        <v/>
      </c>
      <c r="FD15" s="97" t="str">
        <f t="shared" si="133"/>
        <v/>
      </c>
      <c r="FE15" s="97">
        <f t="shared" si="134"/>
        <v>0</v>
      </c>
      <c r="FF15" s="97">
        <f t="shared" si="135"/>
        <v>0</v>
      </c>
      <c r="FG15" s="102">
        <f t="shared" si="136"/>
        <v>0</v>
      </c>
      <c r="FH15" s="101" t="str">
        <f t="shared" si="137"/>
        <v/>
      </c>
      <c r="FI15" s="97" t="str">
        <f t="shared" si="138"/>
        <v/>
      </c>
      <c r="FJ15" s="97">
        <f t="shared" si="139"/>
        <v>0</v>
      </c>
      <c r="FK15" s="97">
        <f t="shared" si="140"/>
        <v>0</v>
      </c>
      <c r="FL15" s="102">
        <f t="shared" si="141"/>
        <v>0</v>
      </c>
      <c r="FM15" s="101" t="str">
        <f t="shared" si="142"/>
        <v/>
      </c>
      <c r="FN15" s="97" t="str">
        <f t="shared" si="143"/>
        <v/>
      </c>
      <c r="FO15" s="97">
        <f t="shared" si="144"/>
        <v>0</v>
      </c>
      <c r="FP15" s="97">
        <f t="shared" si="145"/>
        <v>0</v>
      </c>
      <c r="FQ15" s="102">
        <f t="shared" si="146"/>
        <v>0</v>
      </c>
      <c r="FR15" s="101" t="str">
        <f t="shared" si="147"/>
        <v/>
      </c>
      <c r="FS15" s="97" t="str">
        <f t="shared" si="148"/>
        <v/>
      </c>
      <c r="FT15" s="97">
        <f t="shared" si="149"/>
        <v>0</v>
      </c>
      <c r="FU15" s="97">
        <f t="shared" si="150"/>
        <v>0</v>
      </c>
      <c r="FV15" s="102">
        <f t="shared" si="151"/>
        <v>0</v>
      </c>
      <c r="FW15" s="101" t="str">
        <f t="shared" si="152"/>
        <v/>
      </c>
      <c r="FX15" s="97" t="str">
        <f t="shared" si="153"/>
        <v/>
      </c>
      <c r="FY15" s="97">
        <f t="shared" si="154"/>
        <v>0</v>
      </c>
      <c r="FZ15" s="97">
        <f t="shared" si="155"/>
        <v>0</v>
      </c>
      <c r="GA15" s="102">
        <f t="shared" si="156"/>
        <v>0</v>
      </c>
      <c r="GB15" s="101" t="str">
        <f t="shared" si="157"/>
        <v/>
      </c>
      <c r="GC15" s="97" t="str">
        <f t="shared" si="158"/>
        <v/>
      </c>
      <c r="GD15" s="97">
        <f t="shared" si="159"/>
        <v>0</v>
      </c>
      <c r="GE15" s="97">
        <f t="shared" si="160"/>
        <v>0</v>
      </c>
      <c r="GF15" s="102">
        <f t="shared" si="161"/>
        <v>0</v>
      </c>
      <c r="GG15" s="101" t="str">
        <f t="shared" si="162"/>
        <v/>
      </c>
      <c r="GH15" s="97" t="str">
        <f t="shared" si="163"/>
        <v/>
      </c>
      <c r="GI15" s="97">
        <f t="shared" si="164"/>
        <v>0</v>
      </c>
      <c r="GJ15" s="97">
        <f t="shared" si="165"/>
        <v>0</v>
      </c>
      <c r="GK15" s="102">
        <f t="shared" si="166"/>
        <v>0</v>
      </c>
      <c r="GL15" s="101" t="str">
        <f t="shared" si="167"/>
        <v/>
      </c>
      <c r="GM15" s="97" t="str">
        <f t="shared" si="168"/>
        <v/>
      </c>
      <c r="GN15" s="97">
        <f t="shared" si="169"/>
        <v>0</v>
      </c>
      <c r="GO15" s="97">
        <f t="shared" si="170"/>
        <v>0</v>
      </c>
      <c r="GP15" s="102">
        <f t="shared" si="171"/>
        <v>0</v>
      </c>
      <c r="GQ15" s="101" t="str">
        <f t="shared" si="172"/>
        <v/>
      </c>
      <c r="GR15" s="97" t="str">
        <f t="shared" si="173"/>
        <v/>
      </c>
      <c r="GS15" s="97">
        <f t="shared" si="174"/>
        <v>0</v>
      </c>
      <c r="GT15" s="97">
        <f t="shared" si="175"/>
        <v>0</v>
      </c>
      <c r="GU15" s="102">
        <f t="shared" si="176"/>
        <v>0</v>
      </c>
      <c r="GV15" s="101" t="str">
        <f t="shared" si="177"/>
        <v/>
      </c>
      <c r="GW15" s="97" t="str">
        <f t="shared" si="178"/>
        <v/>
      </c>
      <c r="GX15" s="102">
        <f t="shared" si="179"/>
        <v>0</v>
      </c>
      <c r="GY15" s="101" t="str">
        <f t="shared" si="180"/>
        <v/>
      </c>
      <c r="GZ15" s="97" t="str">
        <f t="shared" si="181"/>
        <v/>
      </c>
      <c r="HA15" s="102">
        <f t="shared" si="182"/>
        <v>0</v>
      </c>
      <c r="HB15" s="101" t="str">
        <f t="shared" si="183"/>
        <v/>
      </c>
      <c r="HC15" s="97" t="str">
        <f t="shared" si="212"/>
        <v/>
      </c>
      <c r="HD15" s="97" t="e">
        <f>VLOOKUP(HC15,#REF!,2,FALSE)</f>
        <v>#REF!</v>
      </c>
      <c r="HE15" s="97" t="str">
        <f t="shared" si="213"/>
        <v/>
      </c>
      <c r="HF15" s="97" t="str">
        <f t="shared" si="214"/>
        <v/>
      </c>
      <c r="HG15" s="97" t="e">
        <f>VLOOKUP($HC15,#REF!,3,FALSE)</f>
        <v>#REF!</v>
      </c>
      <c r="HH15" s="97" t="e">
        <f>VLOOKUP($HC15,#REF!,4,FALSE)</f>
        <v>#REF!</v>
      </c>
      <c r="HI15" s="97" t="e">
        <f>VLOOKUP($HC15,#REF!,5,FALSE)</f>
        <v>#REF!</v>
      </c>
      <c r="HJ15" s="97" t="e">
        <f>VLOOKUP($HC15,#REF!,6,FALSE)</f>
        <v>#REF!</v>
      </c>
      <c r="HK15" s="97" t="e">
        <f>VLOOKUP($HC15,#REF!,7,FALSE)</f>
        <v>#REF!</v>
      </c>
      <c r="HL15" s="97" t="e">
        <f>VLOOKUP($HC15,#REF!,8,FALSE)</f>
        <v>#REF!</v>
      </c>
      <c r="HM15" s="97" t="e">
        <f>VLOOKUP($HC15,#REF!,9,FALSE)</f>
        <v>#REF!</v>
      </c>
      <c r="HN15" s="97" t="e">
        <f>VLOOKUP($HC15,#REF!,10,FALSE)</f>
        <v>#REF!</v>
      </c>
      <c r="HO15" s="97" t="e">
        <f>VLOOKUP($HC15,#REF!,11,FALSE)</f>
        <v>#REF!</v>
      </c>
      <c r="HP15" s="97" t="e">
        <f>VLOOKUP($HC15,#REF!,12,FALSE)</f>
        <v>#REF!</v>
      </c>
      <c r="HQ15" s="97" t="e">
        <f>VLOOKUP($HC15,#REF!,13,FALSE)</f>
        <v>#REF!</v>
      </c>
      <c r="HR15" s="97" t="e">
        <f>VLOOKUP($HC15,#REF!,14,FALSE)</f>
        <v>#REF!</v>
      </c>
      <c r="HS15" s="97" t="e">
        <f t="shared" si="184"/>
        <v>#REF!</v>
      </c>
      <c r="HT15" s="97" t="e">
        <f t="shared" si="185"/>
        <v>#REF!</v>
      </c>
      <c r="HU15" s="97" t="e">
        <f t="shared" si="186"/>
        <v>#REF!</v>
      </c>
      <c r="HV15" s="97" t="e">
        <f t="shared" si="187"/>
        <v>#REF!</v>
      </c>
      <c r="HW15" s="97" t="e">
        <f t="shared" si="188"/>
        <v>#REF!</v>
      </c>
      <c r="HX15" s="97" t="e">
        <f t="shared" si="189"/>
        <v>#REF!</v>
      </c>
      <c r="HY15" s="97" t="e">
        <f t="shared" si="190"/>
        <v>#REF!</v>
      </c>
      <c r="HZ15" s="97" t="e">
        <f t="shared" si="191"/>
        <v>#REF!</v>
      </c>
      <c r="IA15" s="97" t="e">
        <f t="shared" si="192"/>
        <v>#REF!</v>
      </c>
      <c r="IB15" s="97" t="e">
        <f t="shared" si="193"/>
        <v>#REF!</v>
      </c>
      <c r="IC15" s="97" t="e">
        <f t="shared" si="194"/>
        <v>#REF!</v>
      </c>
      <c r="ID15" s="97" t="e">
        <f t="shared" si="195"/>
        <v>#REF!</v>
      </c>
      <c r="IE15" s="97" t="str">
        <f t="shared" si="196"/>
        <v/>
      </c>
      <c r="IF15" s="97" t="str">
        <f t="shared" si="197"/>
        <v/>
      </c>
      <c r="IG15" s="97" t="str">
        <f t="shared" si="198"/>
        <v/>
      </c>
      <c r="IH15" s="97" t="str">
        <f t="shared" si="199"/>
        <v/>
      </c>
      <c r="II15" s="97" t="str">
        <f t="shared" si="200"/>
        <v/>
      </c>
      <c r="IJ15" s="97" t="str">
        <f t="shared" si="201"/>
        <v/>
      </c>
      <c r="IK15" s="97" t="str">
        <f t="shared" si="202"/>
        <v/>
      </c>
      <c r="IL15" s="97" t="str">
        <f t="shared" si="203"/>
        <v/>
      </c>
      <c r="IM15" s="97" t="str">
        <f t="shared" si="204"/>
        <v/>
      </c>
      <c r="IN15" s="97" t="str">
        <f t="shared" si="205"/>
        <v/>
      </c>
      <c r="IO15" s="97" t="str">
        <f t="shared" si="206"/>
        <v/>
      </c>
      <c r="IP15" s="102" t="str">
        <f t="shared" si="207"/>
        <v/>
      </c>
    </row>
    <row r="16" spans="1:250" ht="30" customHeight="1">
      <c r="A16" s="249"/>
      <c r="B16" s="250"/>
      <c r="C16" s="298"/>
      <c r="D16" s="250"/>
      <c r="E16" s="250"/>
      <c r="F16" s="251"/>
      <c r="G16" s="250"/>
      <c r="H16" s="250"/>
      <c r="I16" s="252"/>
      <c r="J16" s="266"/>
      <c r="K16" s="266"/>
      <c r="L16" s="266"/>
      <c r="M16" s="266"/>
      <c r="N16" s="266"/>
      <c r="O16" s="266"/>
      <c r="P16" s="266"/>
      <c r="Q16" s="266"/>
      <c r="R16" s="266"/>
      <c r="S16" s="266"/>
      <c r="T16" s="266"/>
      <c r="U16" s="266"/>
      <c r="V16" s="267">
        <f t="shared" si="208"/>
        <v>0</v>
      </c>
      <c r="X16" s="101" t="str">
        <f t="shared" si="209"/>
        <v/>
      </c>
      <c r="Y16" s="97" t="str">
        <f t="shared" si="210"/>
        <v/>
      </c>
      <c r="Z16" s="97">
        <f t="shared" si="0"/>
        <v>0</v>
      </c>
      <c r="AA16" s="97">
        <f t="shared" si="1"/>
        <v>0</v>
      </c>
      <c r="AB16" s="102">
        <f t="shared" si="211"/>
        <v>0</v>
      </c>
      <c r="AC16" s="101" t="str">
        <f t="shared" si="2"/>
        <v/>
      </c>
      <c r="AD16" s="97" t="str">
        <f t="shared" si="3"/>
        <v/>
      </c>
      <c r="AE16" s="97">
        <f t="shared" si="4"/>
        <v>0</v>
      </c>
      <c r="AF16" s="97">
        <f t="shared" si="5"/>
        <v>0</v>
      </c>
      <c r="AG16" s="102">
        <f t="shared" si="6"/>
        <v>0</v>
      </c>
      <c r="AH16" s="101" t="str">
        <f t="shared" si="7"/>
        <v/>
      </c>
      <c r="AI16" s="97" t="str">
        <f t="shared" si="8"/>
        <v/>
      </c>
      <c r="AJ16" s="97">
        <f t="shared" si="9"/>
        <v>0</v>
      </c>
      <c r="AK16" s="97">
        <f t="shared" si="10"/>
        <v>0</v>
      </c>
      <c r="AL16" s="102">
        <f t="shared" si="11"/>
        <v>0</v>
      </c>
      <c r="AM16" s="101" t="str">
        <f t="shared" si="12"/>
        <v/>
      </c>
      <c r="AN16" s="97" t="str">
        <f t="shared" si="13"/>
        <v/>
      </c>
      <c r="AO16" s="97">
        <f t="shared" si="14"/>
        <v>0</v>
      </c>
      <c r="AP16" s="97">
        <f t="shared" si="15"/>
        <v>0</v>
      </c>
      <c r="AQ16" s="102">
        <f t="shared" si="16"/>
        <v>0</v>
      </c>
      <c r="AR16" s="101" t="str">
        <f t="shared" si="17"/>
        <v/>
      </c>
      <c r="AS16" s="97" t="str">
        <f t="shared" si="18"/>
        <v/>
      </c>
      <c r="AT16" s="97">
        <f t="shared" si="19"/>
        <v>0</v>
      </c>
      <c r="AU16" s="97">
        <f t="shared" si="20"/>
        <v>0</v>
      </c>
      <c r="AV16" s="102">
        <f t="shared" si="21"/>
        <v>0</v>
      </c>
      <c r="AW16" s="101" t="str">
        <f t="shared" si="22"/>
        <v/>
      </c>
      <c r="AX16" s="97" t="str">
        <f t="shared" si="23"/>
        <v/>
      </c>
      <c r="AY16" s="97">
        <f t="shared" si="24"/>
        <v>0</v>
      </c>
      <c r="AZ16" s="97">
        <f t="shared" si="25"/>
        <v>0</v>
      </c>
      <c r="BA16" s="102">
        <f t="shared" si="26"/>
        <v>0</v>
      </c>
      <c r="BB16" s="101" t="str">
        <f t="shared" si="27"/>
        <v/>
      </c>
      <c r="BC16" s="97" t="str">
        <f t="shared" si="28"/>
        <v/>
      </c>
      <c r="BD16" s="97">
        <f t="shared" si="29"/>
        <v>0</v>
      </c>
      <c r="BE16" s="97">
        <f t="shared" si="30"/>
        <v>0</v>
      </c>
      <c r="BF16" s="102">
        <f t="shared" si="31"/>
        <v>0</v>
      </c>
      <c r="BG16" s="101" t="str">
        <f t="shared" si="32"/>
        <v/>
      </c>
      <c r="BH16" s="97" t="str">
        <f t="shared" si="33"/>
        <v/>
      </c>
      <c r="BI16" s="97">
        <f t="shared" si="34"/>
        <v>0</v>
      </c>
      <c r="BJ16" s="97">
        <f t="shared" si="35"/>
        <v>0</v>
      </c>
      <c r="BK16" s="102">
        <f t="shared" si="36"/>
        <v>0</v>
      </c>
      <c r="BL16" s="101" t="str">
        <f t="shared" si="37"/>
        <v/>
      </c>
      <c r="BM16" s="97" t="str">
        <f t="shared" si="38"/>
        <v/>
      </c>
      <c r="BN16" s="97">
        <f t="shared" si="39"/>
        <v>0</v>
      </c>
      <c r="BO16" s="97">
        <f t="shared" si="40"/>
        <v>0</v>
      </c>
      <c r="BP16" s="102">
        <f t="shared" si="41"/>
        <v>0</v>
      </c>
      <c r="BQ16" s="101" t="str">
        <f t="shared" si="42"/>
        <v/>
      </c>
      <c r="BR16" s="97" t="str">
        <f t="shared" si="43"/>
        <v/>
      </c>
      <c r="BS16" s="97">
        <f t="shared" si="44"/>
        <v>0</v>
      </c>
      <c r="BT16" s="97">
        <f t="shared" si="45"/>
        <v>0</v>
      </c>
      <c r="BU16" s="102">
        <f t="shared" si="46"/>
        <v>0</v>
      </c>
      <c r="BV16" s="101" t="str">
        <f t="shared" si="47"/>
        <v/>
      </c>
      <c r="BW16" s="97" t="str">
        <f t="shared" si="48"/>
        <v/>
      </c>
      <c r="BX16" s="97">
        <f t="shared" si="49"/>
        <v>0</v>
      </c>
      <c r="BY16" s="97">
        <f t="shared" si="50"/>
        <v>0</v>
      </c>
      <c r="BZ16" s="102">
        <f t="shared" si="51"/>
        <v>0</v>
      </c>
      <c r="CA16" s="101" t="str">
        <f t="shared" si="52"/>
        <v/>
      </c>
      <c r="CB16" s="97" t="str">
        <f t="shared" si="53"/>
        <v/>
      </c>
      <c r="CC16" s="97">
        <f t="shared" si="54"/>
        <v>0</v>
      </c>
      <c r="CD16" s="97">
        <f t="shared" si="55"/>
        <v>0</v>
      </c>
      <c r="CE16" s="102">
        <f t="shared" si="56"/>
        <v>0</v>
      </c>
      <c r="CF16" s="101" t="str">
        <f t="shared" si="57"/>
        <v/>
      </c>
      <c r="CG16" s="97" t="str">
        <f t="shared" si="58"/>
        <v/>
      </c>
      <c r="CH16" s="97">
        <f t="shared" si="59"/>
        <v>0</v>
      </c>
      <c r="CI16" s="97">
        <f t="shared" si="60"/>
        <v>0</v>
      </c>
      <c r="CJ16" s="102">
        <f t="shared" si="61"/>
        <v>0</v>
      </c>
      <c r="CK16" s="101" t="str">
        <f t="shared" si="62"/>
        <v/>
      </c>
      <c r="CL16" s="97" t="str">
        <f t="shared" si="63"/>
        <v/>
      </c>
      <c r="CM16" s="97">
        <f t="shared" si="64"/>
        <v>0</v>
      </c>
      <c r="CN16" s="97">
        <f t="shared" si="65"/>
        <v>0</v>
      </c>
      <c r="CO16" s="102">
        <f t="shared" si="66"/>
        <v>0</v>
      </c>
      <c r="CP16" s="101" t="str">
        <f t="shared" si="67"/>
        <v/>
      </c>
      <c r="CQ16" s="97" t="str">
        <f t="shared" si="68"/>
        <v/>
      </c>
      <c r="CR16" s="97">
        <f t="shared" si="69"/>
        <v>0</v>
      </c>
      <c r="CS16" s="97">
        <f t="shared" si="70"/>
        <v>0</v>
      </c>
      <c r="CT16" s="102">
        <f t="shared" si="71"/>
        <v>0</v>
      </c>
      <c r="CU16" s="101" t="str">
        <f t="shared" si="72"/>
        <v/>
      </c>
      <c r="CV16" s="97" t="str">
        <f t="shared" si="73"/>
        <v/>
      </c>
      <c r="CW16" s="97">
        <f t="shared" si="74"/>
        <v>0</v>
      </c>
      <c r="CX16" s="97">
        <f t="shared" si="75"/>
        <v>0</v>
      </c>
      <c r="CY16" s="102">
        <f t="shared" si="76"/>
        <v>0</v>
      </c>
      <c r="CZ16" s="101" t="str">
        <f t="shared" si="77"/>
        <v/>
      </c>
      <c r="DA16" s="97" t="str">
        <f t="shared" si="78"/>
        <v/>
      </c>
      <c r="DB16" s="97">
        <f t="shared" si="79"/>
        <v>0</v>
      </c>
      <c r="DC16" s="97">
        <f t="shared" si="80"/>
        <v>0</v>
      </c>
      <c r="DD16" s="102">
        <f t="shared" si="81"/>
        <v>0</v>
      </c>
      <c r="DE16" s="101" t="str">
        <f t="shared" si="82"/>
        <v/>
      </c>
      <c r="DF16" s="97" t="str">
        <f t="shared" si="83"/>
        <v/>
      </c>
      <c r="DG16" s="97">
        <f t="shared" si="84"/>
        <v>0</v>
      </c>
      <c r="DH16" s="97">
        <f t="shared" si="85"/>
        <v>0</v>
      </c>
      <c r="DI16" s="102">
        <f t="shared" si="86"/>
        <v>0</v>
      </c>
      <c r="DJ16" s="101" t="str">
        <f t="shared" si="87"/>
        <v/>
      </c>
      <c r="DK16" s="97" t="str">
        <f t="shared" si="88"/>
        <v/>
      </c>
      <c r="DL16" s="97">
        <f t="shared" si="89"/>
        <v>0</v>
      </c>
      <c r="DM16" s="97">
        <f t="shared" si="90"/>
        <v>0</v>
      </c>
      <c r="DN16" s="102">
        <f t="shared" si="91"/>
        <v>0</v>
      </c>
      <c r="DO16" s="101" t="str">
        <f t="shared" si="92"/>
        <v/>
      </c>
      <c r="DP16" s="97" t="str">
        <f t="shared" si="93"/>
        <v/>
      </c>
      <c r="DQ16" s="97">
        <f t="shared" si="94"/>
        <v>0</v>
      </c>
      <c r="DR16" s="97">
        <f t="shared" si="95"/>
        <v>0</v>
      </c>
      <c r="DS16" s="102">
        <f t="shared" si="96"/>
        <v>0</v>
      </c>
      <c r="DT16" s="101" t="str">
        <f t="shared" si="97"/>
        <v/>
      </c>
      <c r="DU16" s="97" t="str">
        <f t="shared" si="98"/>
        <v/>
      </c>
      <c r="DV16" s="97">
        <f t="shared" si="99"/>
        <v>0</v>
      </c>
      <c r="DW16" s="97">
        <f t="shared" si="100"/>
        <v>0</v>
      </c>
      <c r="DX16" s="102">
        <f t="shared" si="101"/>
        <v>0</v>
      </c>
      <c r="DY16" s="101" t="str">
        <f t="shared" si="102"/>
        <v/>
      </c>
      <c r="DZ16" s="97" t="str">
        <f t="shared" si="103"/>
        <v/>
      </c>
      <c r="EA16" s="97">
        <f t="shared" si="104"/>
        <v>0</v>
      </c>
      <c r="EB16" s="97">
        <f t="shared" si="105"/>
        <v>0</v>
      </c>
      <c r="EC16" s="102">
        <f t="shared" si="106"/>
        <v>0</v>
      </c>
      <c r="ED16" s="101" t="str">
        <f t="shared" si="107"/>
        <v/>
      </c>
      <c r="EE16" s="97" t="str">
        <f t="shared" si="108"/>
        <v/>
      </c>
      <c r="EF16" s="97">
        <f t="shared" si="109"/>
        <v>0</v>
      </c>
      <c r="EG16" s="97">
        <f t="shared" si="110"/>
        <v>0</v>
      </c>
      <c r="EH16" s="102">
        <f t="shared" si="111"/>
        <v>0</v>
      </c>
      <c r="EI16" s="101" t="str">
        <f t="shared" si="112"/>
        <v/>
      </c>
      <c r="EJ16" s="97" t="str">
        <f t="shared" si="113"/>
        <v/>
      </c>
      <c r="EK16" s="97">
        <f t="shared" si="114"/>
        <v>0</v>
      </c>
      <c r="EL16" s="97">
        <f t="shared" si="115"/>
        <v>0</v>
      </c>
      <c r="EM16" s="102">
        <f t="shared" si="116"/>
        <v>0</v>
      </c>
      <c r="EN16" s="101" t="str">
        <f t="shared" si="117"/>
        <v/>
      </c>
      <c r="EO16" s="97" t="str">
        <f t="shared" si="118"/>
        <v/>
      </c>
      <c r="EP16" s="97">
        <f t="shared" si="119"/>
        <v>0</v>
      </c>
      <c r="EQ16" s="97">
        <f t="shared" si="120"/>
        <v>0</v>
      </c>
      <c r="ER16" s="102">
        <f t="shared" si="121"/>
        <v>0</v>
      </c>
      <c r="ES16" s="101" t="str">
        <f t="shared" si="122"/>
        <v/>
      </c>
      <c r="ET16" s="97" t="str">
        <f t="shared" si="123"/>
        <v/>
      </c>
      <c r="EU16" s="97">
        <f t="shared" si="124"/>
        <v>0</v>
      </c>
      <c r="EV16" s="97">
        <f t="shared" si="125"/>
        <v>0</v>
      </c>
      <c r="EW16" s="102">
        <f t="shared" si="126"/>
        <v>0</v>
      </c>
      <c r="EX16" s="101" t="str">
        <f t="shared" si="127"/>
        <v/>
      </c>
      <c r="EY16" s="97" t="str">
        <f t="shared" si="128"/>
        <v/>
      </c>
      <c r="EZ16" s="97">
        <f t="shared" si="129"/>
        <v>0</v>
      </c>
      <c r="FA16" s="97">
        <f t="shared" si="130"/>
        <v>0</v>
      </c>
      <c r="FB16" s="102">
        <f t="shared" si="131"/>
        <v>0</v>
      </c>
      <c r="FC16" s="101" t="str">
        <f t="shared" si="132"/>
        <v/>
      </c>
      <c r="FD16" s="97" t="str">
        <f t="shared" si="133"/>
        <v/>
      </c>
      <c r="FE16" s="97">
        <f t="shared" si="134"/>
        <v>0</v>
      </c>
      <c r="FF16" s="97">
        <f t="shared" si="135"/>
        <v>0</v>
      </c>
      <c r="FG16" s="102">
        <f t="shared" si="136"/>
        <v>0</v>
      </c>
      <c r="FH16" s="101" t="str">
        <f t="shared" si="137"/>
        <v/>
      </c>
      <c r="FI16" s="97" t="str">
        <f t="shared" si="138"/>
        <v/>
      </c>
      <c r="FJ16" s="97">
        <f t="shared" si="139"/>
        <v>0</v>
      </c>
      <c r="FK16" s="97">
        <f t="shared" si="140"/>
        <v>0</v>
      </c>
      <c r="FL16" s="102">
        <f t="shared" si="141"/>
        <v>0</v>
      </c>
      <c r="FM16" s="101" t="str">
        <f t="shared" si="142"/>
        <v/>
      </c>
      <c r="FN16" s="97" t="str">
        <f t="shared" si="143"/>
        <v/>
      </c>
      <c r="FO16" s="97">
        <f t="shared" si="144"/>
        <v>0</v>
      </c>
      <c r="FP16" s="97">
        <f t="shared" si="145"/>
        <v>0</v>
      </c>
      <c r="FQ16" s="102">
        <f t="shared" si="146"/>
        <v>0</v>
      </c>
      <c r="FR16" s="101" t="str">
        <f t="shared" si="147"/>
        <v/>
      </c>
      <c r="FS16" s="97" t="str">
        <f t="shared" si="148"/>
        <v/>
      </c>
      <c r="FT16" s="97">
        <f t="shared" si="149"/>
        <v>0</v>
      </c>
      <c r="FU16" s="97">
        <f t="shared" si="150"/>
        <v>0</v>
      </c>
      <c r="FV16" s="102">
        <f t="shared" si="151"/>
        <v>0</v>
      </c>
      <c r="FW16" s="101" t="str">
        <f t="shared" si="152"/>
        <v/>
      </c>
      <c r="FX16" s="97" t="str">
        <f t="shared" si="153"/>
        <v/>
      </c>
      <c r="FY16" s="97">
        <f t="shared" si="154"/>
        <v>0</v>
      </c>
      <c r="FZ16" s="97">
        <f t="shared" si="155"/>
        <v>0</v>
      </c>
      <c r="GA16" s="102">
        <f t="shared" si="156"/>
        <v>0</v>
      </c>
      <c r="GB16" s="101" t="str">
        <f t="shared" si="157"/>
        <v/>
      </c>
      <c r="GC16" s="97" t="str">
        <f t="shared" si="158"/>
        <v/>
      </c>
      <c r="GD16" s="97">
        <f t="shared" si="159"/>
        <v>0</v>
      </c>
      <c r="GE16" s="97">
        <f t="shared" si="160"/>
        <v>0</v>
      </c>
      <c r="GF16" s="102">
        <f t="shared" si="161"/>
        <v>0</v>
      </c>
      <c r="GG16" s="101" t="str">
        <f t="shared" si="162"/>
        <v/>
      </c>
      <c r="GH16" s="97" t="str">
        <f t="shared" si="163"/>
        <v/>
      </c>
      <c r="GI16" s="97">
        <f t="shared" si="164"/>
        <v>0</v>
      </c>
      <c r="GJ16" s="97">
        <f t="shared" si="165"/>
        <v>0</v>
      </c>
      <c r="GK16" s="102">
        <f t="shared" si="166"/>
        <v>0</v>
      </c>
      <c r="GL16" s="101" t="str">
        <f t="shared" si="167"/>
        <v/>
      </c>
      <c r="GM16" s="97" t="str">
        <f t="shared" si="168"/>
        <v/>
      </c>
      <c r="GN16" s="97">
        <f t="shared" si="169"/>
        <v>0</v>
      </c>
      <c r="GO16" s="97">
        <f t="shared" si="170"/>
        <v>0</v>
      </c>
      <c r="GP16" s="102">
        <f t="shared" si="171"/>
        <v>0</v>
      </c>
      <c r="GQ16" s="101" t="str">
        <f t="shared" si="172"/>
        <v/>
      </c>
      <c r="GR16" s="97" t="str">
        <f t="shared" si="173"/>
        <v/>
      </c>
      <c r="GS16" s="97">
        <f t="shared" si="174"/>
        <v>0</v>
      </c>
      <c r="GT16" s="97">
        <f t="shared" si="175"/>
        <v>0</v>
      </c>
      <c r="GU16" s="102">
        <f t="shared" si="176"/>
        <v>0</v>
      </c>
      <c r="GV16" s="101" t="str">
        <f t="shared" si="177"/>
        <v/>
      </c>
      <c r="GW16" s="97" t="str">
        <f t="shared" si="178"/>
        <v/>
      </c>
      <c r="GX16" s="102">
        <f t="shared" si="179"/>
        <v>0</v>
      </c>
      <c r="GY16" s="101" t="str">
        <f t="shared" si="180"/>
        <v/>
      </c>
      <c r="GZ16" s="97" t="str">
        <f t="shared" si="181"/>
        <v/>
      </c>
      <c r="HA16" s="102">
        <f t="shared" si="182"/>
        <v>0</v>
      </c>
      <c r="HB16" s="101" t="str">
        <f t="shared" si="183"/>
        <v/>
      </c>
      <c r="HC16" s="97" t="str">
        <f t="shared" si="212"/>
        <v/>
      </c>
      <c r="HD16" s="97" t="e">
        <f>VLOOKUP(HC16,#REF!,2,FALSE)</f>
        <v>#REF!</v>
      </c>
      <c r="HE16" s="97" t="str">
        <f t="shared" si="213"/>
        <v/>
      </c>
      <c r="HF16" s="97" t="str">
        <f t="shared" si="214"/>
        <v/>
      </c>
      <c r="HG16" s="97" t="e">
        <f>VLOOKUP($HC16,#REF!,3,FALSE)</f>
        <v>#REF!</v>
      </c>
      <c r="HH16" s="97" t="e">
        <f>VLOOKUP($HC16,#REF!,4,FALSE)</f>
        <v>#REF!</v>
      </c>
      <c r="HI16" s="97" t="e">
        <f>VLOOKUP($HC16,#REF!,5,FALSE)</f>
        <v>#REF!</v>
      </c>
      <c r="HJ16" s="97" t="e">
        <f>VLOOKUP($HC16,#REF!,6,FALSE)</f>
        <v>#REF!</v>
      </c>
      <c r="HK16" s="97" t="e">
        <f>VLOOKUP($HC16,#REF!,7,FALSE)</f>
        <v>#REF!</v>
      </c>
      <c r="HL16" s="97" t="e">
        <f>VLOOKUP($HC16,#REF!,8,FALSE)</f>
        <v>#REF!</v>
      </c>
      <c r="HM16" s="97" t="e">
        <f>VLOOKUP($HC16,#REF!,9,FALSE)</f>
        <v>#REF!</v>
      </c>
      <c r="HN16" s="97" t="e">
        <f>VLOOKUP($HC16,#REF!,10,FALSE)</f>
        <v>#REF!</v>
      </c>
      <c r="HO16" s="97" t="e">
        <f>VLOOKUP($HC16,#REF!,11,FALSE)</f>
        <v>#REF!</v>
      </c>
      <c r="HP16" s="97" t="e">
        <f>VLOOKUP($HC16,#REF!,12,FALSE)</f>
        <v>#REF!</v>
      </c>
      <c r="HQ16" s="97" t="e">
        <f>VLOOKUP($HC16,#REF!,13,FALSE)</f>
        <v>#REF!</v>
      </c>
      <c r="HR16" s="97" t="e">
        <f>VLOOKUP($HC16,#REF!,14,FALSE)</f>
        <v>#REF!</v>
      </c>
      <c r="HS16" s="97" t="e">
        <f t="shared" si="184"/>
        <v>#REF!</v>
      </c>
      <c r="HT16" s="97" t="e">
        <f t="shared" si="185"/>
        <v>#REF!</v>
      </c>
      <c r="HU16" s="97" t="e">
        <f t="shared" si="186"/>
        <v>#REF!</v>
      </c>
      <c r="HV16" s="97" t="e">
        <f t="shared" si="187"/>
        <v>#REF!</v>
      </c>
      <c r="HW16" s="97" t="e">
        <f t="shared" si="188"/>
        <v>#REF!</v>
      </c>
      <c r="HX16" s="97" t="e">
        <f t="shared" si="189"/>
        <v>#REF!</v>
      </c>
      <c r="HY16" s="97" t="e">
        <f t="shared" si="190"/>
        <v>#REF!</v>
      </c>
      <c r="HZ16" s="97" t="e">
        <f t="shared" si="191"/>
        <v>#REF!</v>
      </c>
      <c r="IA16" s="97" t="e">
        <f t="shared" si="192"/>
        <v>#REF!</v>
      </c>
      <c r="IB16" s="97" t="e">
        <f t="shared" si="193"/>
        <v>#REF!</v>
      </c>
      <c r="IC16" s="97" t="e">
        <f t="shared" si="194"/>
        <v>#REF!</v>
      </c>
      <c r="ID16" s="97" t="e">
        <f t="shared" si="195"/>
        <v>#REF!</v>
      </c>
      <c r="IE16" s="97" t="str">
        <f t="shared" si="196"/>
        <v/>
      </c>
      <c r="IF16" s="97" t="str">
        <f t="shared" si="197"/>
        <v/>
      </c>
      <c r="IG16" s="97" t="str">
        <f t="shared" si="198"/>
        <v/>
      </c>
      <c r="IH16" s="97" t="str">
        <f t="shared" si="199"/>
        <v/>
      </c>
      <c r="II16" s="97" t="str">
        <f t="shared" si="200"/>
        <v/>
      </c>
      <c r="IJ16" s="97" t="str">
        <f t="shared" si="201"/>
        <v/>
      </c>
      <c r="IK16" s="97" t="str">
        <f t="shared" si="202"/>
        <v/>
      </c>
      <c r="IL16" s="97" t="str">
        <f t="shared" si="203"/>
        <v/>
      </c>
      <c r="IM16" s="97" t="str">
        <f t="shared" si="204"/>
        <v/>
      </c>
      <c r="IN16" s="97" t="str">
        <f t="shared" si="205"/>
        <v/>
      </c>
      <c r="IO16" s="97" t="str">
        <f t="shared" si="206"/>
        <v/>
      </c>
      <c r="IP16" s="102" t="str">
        <f t="shared" si="207"/>
        <v/>
      </c>
    </row>
    <row r="17" spans="1:250" ht="30" customHeight="1">
      <c r="A17" s="249"/>
      <c r="B17" s="250"/>
      <c r="C17" s="298"/>
      <c r="D17" s="250"/>
      <c r="E17" s="250"/>
      <c r="F17" s="251"/>
      <c r="G17" s="250"/>
      <c r="H17" s="250"/>
      <c r="I17" s="252"/>
      <c r="J17" s="266"/>
      <c r="K17" s="266"/>
      <c r="L17" s="266"/>
      <c r="M17" s="266"/>
      <c r="N17" s="266"/>
      <c r="O17" s="266"/>
      <c r="P17" s="266"/>
      <c r="Q17" s="266"/>
      <c r="R17" s="266"/>
      <c r="S17" s="266"/>
      <c r="T17" s="266"/>
      <c r="U17" s="266"/>
      <c r="V17" s="267">
        <f t="shared" si="208"/>
        <v>0</v>
      </c>
      <c r="X17" s="101" t="str">
        <f t="shared" si="209"/>
        <v/>
      </c>
      <c r="Y17" s="97" t="str">
        <f t="shared" si="210"/>
        <v/>
      </c>
      <c r="Z17" s="97">
        <f t="shared" si="0"/>
        <v>0</v>
      </c>
      <c r="AA17" s="97">
        <f t="shared" si="1"/>
        <v>0</v>
      </c>
      <c r="AB17" s="102">
        <f t="shared" si="211"/>
        <v>0</v>
      </c>
      <c r="AC17" s="101" t="str">
        <f t="shared" si="2"/>
        <v/>
      </c>
      <c r="AD17" s="97" t="str">
        <f t="shared" si="3"/>
        <v/>
      </c>
      <c r="AE17" s="97">
        <f t="shared" si="4"/>
        <v>0</v>
      </c>
      <c r="AF17" s="97">
        <f t="shared" si="5"/>
        <v>0</v>
      </c>
      <c r="AG17" s="102">
        <f t="shared" si="6"/>
        <v>0</v>
      </c>
      <c r="AH17" s="101" t="str">
        <f t="shared" si="7"/>
        <v/>
      </c>
      <c r="AI17" s="97" t="str">
        <f t="shared" si="8"/>
        <v/>
      </c>
      <c r="AJ17" s="97">
        <f t="shared" si="9"/>
        <v>0</v>
      </c>
      <c r="AK17" s="97">
        <f t="shared" si="10"/>
        <v>0</v>
      </c>
      <c r="AL17" s="102">
        <f t="shared" si="11"/>
        <v>0</v>
      </c>
      <c r="AM17" s="101" t="str">
        <f t="shared" si="12"/>
        <v/>
      </c>
      <c r="AN17" s="97" t="str">
        <f t="shared" si="13"/>
        <v/>
      </c>
      <c r="AO17" s="97">
        <f t="shared" si="14"/>
        <v>0</v>
      </c>
      <c r="AP17" s="97">
        <f t="shared" si="15"/>
        <v>0</v>
      </c>
      <c r="AQ17" s="102">
        <f t="shared" si="16"/>
        <v>0</v>
      </c>
      <c r="AR17" s="101" t="str">
        <f t="shared" si="17"/>
        <v/>
      </c>
      <c r="AS17" s="97" t="str">
        <f t="shared" si="18"/>
        <v/>
      </c>
      <c r="AT17" s="97">
        <f t="shared" si="19"/>
        <v>0</v>
      </c>
      <c r="AU17" s="97">
        <f t="shared" si="20"/>
        <v>0</v>
      </c>
      <c r="AV17" s="102">
        <f t="shared" si="21"/>
        <v>0</v>
      </c>
      <c r="AW17" s="101" t="str">
        <f t="shared" si="22"/>
        <v/>
      </c>
      <c r="AX17" s="97" t="str">
        <f t="shared" si="23"/>
        <v/>
      </c>
      <c r="AY17" s="97">
        <f t="shared" si="24"/>
        <v>0</v>
      </c>
      <c r="AZ17" s="97">
        <f t="shared" si="25"/>
        <v>0</v>
      </c>
      <c r="BA17" s="102">
        <f t="shared" si="26"/>
        <v>0</v>
      </c>
      <c r="BB17" s="101" t="str">
        <f t="shared" si="27"/>
        <v/>
      </c>
      <c r="BC17" s="97" t="str">
        <f t="shared" si="28"/>
        <v/>
      </c>
      <c r="BD17" s="97">
        <f t="shared" si="29"/>
        <v>0</v>
      </c>
      <c r="BE17" s="97">
        <f t="shared" si="30"/>
        <v>0</v>
      </c>
      <c r="BF17" s="102">
        <f t="shared" si="31"/>
        <v>0</v>
      </c>
      <c r="BG17" s="101" t="str">
        <f t="shared" si="32"/>
        <v/>
      </c>
      <c r="BH17" s="97" t="str">
        <f t="shared" si="33"/>
        <v/>
      </c>
      <c r="BI17" s="97">
        <f t="shared" si="34"/>
        <v>0</v>
      </c>
      <c r="BJ17" s="97">
        <f t="shared" si="35"/>
        <v>0</v>
      </c>
      <c r="BK17" s="102">
        <f t="shared" si="36"/>
        <v>0</v>
      </c>
      <c r="BL17" s="101" t="str">
        <f t="shared" si="37"/>
        <v/>
      </c>
      <c r="BM17" s="97" t="str">
        <f t="shared" si="38"/>
        <v/>
      </c>
      <c r="BN17" s="97">
        <f t="shared" si="39"/>
        <v>0</v>
      </c>
      <c r="BO17" s="97">
        <f t="shared" si="40"/>
        <v>0</v>
      </c>
      <c r="BP17" s="102">
        <f t="shared" si="41"/>
        <v>0</v>
      </c>
      <c r="BQ17" s="101" t="str">
        <f t="shared" si="42"/>
        <v/>
      </c>
      <c r="BR17" s="97" t="str">
        <f t="shared" si="43"/>
        <v/>
      </c>
      <c r="BS17" s="97">
        <f t="shared" si="44"/>
        <v>0</v>
      </c>
      <c r="BT17" s="97">
        <f t="shared" si="45"/>
        <v>0</v>
      </c>
      <c r="BU17" s="102">
        <f t="shared" si="46"/>
        <v>0</v>
      </c>
      <c r="BV17" s="101" t="str">
        <f t="shared" si="47"/>
        <v/>
      </c>
      <c r="BW17" s="97" t="str">
        <f t="shared" si="48"/>
        <v/>
      </c>
      <c r="BX17" s="97">
        <f t="shared" si="49"/>
        <v>0</v>
      </c>
      <c r="BY17" s="97">
        <f t="shared" si="50"/>
        <v>0</v>
      </c>
      <c r="BZ17" s="102">
        <f t="shared" si="51"/>
        <v>0</v>
      </c>
      <c r="CA17" s="101" t="str">
        <f t="shared" si="52"/>
        <v/>
      </c>
      <c r="CB17" s="97" t="str">
        <f t="shared" si="53"/>
        <v/>
      </c>
      <c r="CC17" s="97">
        <f t="shared" si="54"/>
        <v>0</v>
      </c>
      <c r="CD17" s="97">
        <f t="shared" si="55"/>
        <v>0</v>
      </c>
      <c r="CE17" s="102">
        <f t="shared" si="56"/>
        <v>0</v>
      </c>
      <c r="CF17" s="101" t="str">
        <f t="shared" si="57"/>
        <v/>
      </c>
      <c r="CG17" s="97" t="str">
        <f t="shared" si="58"/>
        <v/>
      </c>
      <c r="CH17" s="97">
        <f t="shared" si="59"/>
        <v>0</v>
      </c>
      <c r="CI17" s="97">
        <f t="shared" si="60"/>
        <v>0</v>
      </c>
      <c r="CJ17" s="102">
        <f t="shared" si="61"/>
        <v>0</v>
      </c>
      <c r="CK17" s="101" t="str">
        <f t="shared" si="62"/>
        <v/>
      </c>
      <c r="CL17" s="97" t="str">
        <f t="shared" si="63"/>
        <v/>
      </c>
      <c r="CM17" s="97">
        <f t="shared" si="64"/>
        <v>0</v>
      </c>
      <c r="CN17" s="97">
        <f t="shared" si="65"/>
        <v>0</v>
      </c>
      <c r="CO17" s="102">
        <f t="shared" si="66"/>
        <v>0</v>
      </c>
      <c r="CP17" s="101" t="str">
        <f t="shared" si="67"/>
        <v/>
      </c>
      <c r="CQ17" s="97" t="str">
        <f t="shared" si="68"/>
        <v/>
      </c>
      <c r="CR17" s="97">
        <f t="shared" si="69"/>
        <v>0</v>
      </c>
      <c r="CS17" s="97">
        <f t="shared" si="70"/>
        <v>0</v>
      </c>
      <c r="CT17" s="102">
        <f t="shared" si="71"/>
        <v>0</v>
      </c>
      <c r="CU17" s="101" t="str">
        <f t="shared" si="72"/>
        <v/>
      </c>
      <c r="CV17" s="97" t="str">
        <f t="shared" si="73"/>
        <v/>
      </c>
      <c r="CW17" s="97">
        <f t="shared" si="74"/>
        <v>0</v>
      </c>
      <c r="CX17" s="97">
        <f t="shared" si="75"/>
        <v>0</v>
      </c>
      <c r="CY17" s="102">
        <f t="shared" si="76"/>
        <v>0</v>
      </c>
      <c r="CZ17" s="101" t="str">
        <f t="shared" si="77"/>
        <v/>
      </c>
      <c r="DA17" s="97" t="str">
        <f t="shared" si="78"/>
        <v/>
      </c>
      <c r="DB17" s="97">
        <f t="shared" si="79"/>
        <v>0</v>
      </c>
      <c r="DC17" s="97">
        <f t="shared" si="80"/>
        <v>0</v>
      </c>
      <c r="DD17" s="102">
        <f t="shared" si="81"/>
        <v>0</v>
      </c>
      <c r="DE17" s="101" t="str">
        <f t="shared" si="82"/>
        <v/>
      </c>
      <c r="DF17" s="97" t="str">
        <f t="shared" si="83"/>
        <v/>
      </c>
      <c r="DG17" s="97">
        <f t="shared" si="84"/>
        <v>0</v>
      </c>
      <c r="DH17" s="97">
        <f t="shared" si="85"/>
        <v>0</v>
      </c>
      <c r="DI17" s="102">
        <f t="shared" si="86"/>
        <v>0</v>
      </c>
      <c r="DJ17" s="101" t="str">
        <f t="shared" si="87"/>
        <v/>
      </c>
      <c r="DK17" s="97" t="str">
        <f t="shared" si="88"/>
        <v/>
      </c>
      <c r="DL17" s="97">
        <f t="shared" si="89"/>
        <v>0</v>
      </c>
      <c r="DM17" s="97">
        <f t="shared" si="90"/>
        <v>0</v>
      </c>
      <c r="DN17" s="102">
        <f t="shared" si="91"/>
        <v>0</v>
      </c>
      <c r="DO17" s="101" t="str">
        <f t="shared" si="92"/>
        <v/>
      </c>
      <c r="DP17" s="97" t="str">
        <f t="shared" si="93"/>
        <v/>
      </c>
      <c r="DQ17" s="97">
        <f t="shared" si="94"/>
        <v>0</v>
      </c>
      <c r="DR17" s="97">
        <f t="shared" si="95"/>
        <v>0</v>
      </c>
      <c r="DS17" s="102">
        <f t="shared" si="96"/>
        <v>0</v>
      </c>
      <c r="DT17" s="101" t="str">
        <f t="shared" si="97"/>
        <v/>
      </c>
      <c r="DU17" s="97" t="str">
        <f t="shared" si="98"/>
        <v/>
      </c>
      <c r="DV17" s="97">
        <f t="shared" si="99"/>
        <v>0</v>
      </c>
      <c r="DW17" s="97">
        <f t="shared" si="100"/>
        <v>0</v>
      </c>
      <c r="DX17" s="102">
        <f t="shared" si="101"/>
        <v>0</v>
      </c>
      <c r="DY17" s="101" t="str">
        <f t="shared" si="102"/>
        <v/>
      </c>
      <c r="DZ17" s="97" t="str">
        <f t="shared" si="103"/>
        <v/>
      </c>
      <c r="EA17" s="97">
        <f t="shared" si="104"/>
        <v>0</v>
      </c>
      <c r="EB17" s="97">
        <f t="shared" si="105"/>
        <v>0</v>
      </c>
      <c r="EC17" s="102">
        <f t="shared" si="106"/>
        <v>0</v>
      </c>
      <c r="ED17" s="101" t="str">
        <f t="shared" si="107"/>
        <v/>
      </c>
      <c r="EE17" s="97" t="str">
        <f t="shared" si="108"/>
        <v/>
      </c>
      <c r="EF17" s="97">
        <f t="shared" si="109"/>
        <v>0</v>
      </c>
      <c r="EG17" s="97">
        <f t="shared" si="110"/>
        <v>0</v>
      </c>
      <c r="EH17" s="102">
        <f t="shared" si="111"/>
        <v>0</v>
      </c>
      <c r="EI17" s="101" t="str">
        <f t="shared" si="112"/>
        <v/>
      </c>
      <c r="EJ17" s="97" t="str">
        <f t="shared" si="113"/>
        <v/>
      </c>
      <c r="EK17" s="97">
        <f t="shared" si="114"/>
        <v>0</v>
      </c>
      <c r="EL17" s="97">
        <f t="shared" si="115"/>
        <v>0</v>
      </c>
      <c r="EM17" s="102">
        <f t="shared" si="116"/>
        <v>0</v>
      </c>
      <c r="EN17" s="101" t="str">
        <f t="shared" si="117"/>
        <v/>
      </c>
      <c r="EO17" s="97" t="str">
        <f t="shared" si="118"/>
        <v/>
      </c>
      <c r="EP17" s="97">
        <f t="shared" si="119"/>
        <v>0</v>
      </c>
      <c r="EQ17" s="97">
        <f t="shared" si="120"/>
        <v>0</v>
      </c>
      <c r="ER17" s="102">
        <f t="shared" si="121"/>
        <v>0</v>
      </c>
      <c r="ES17" s="101" t="str">
        <f t="shared" si="122"/>
        <v/>
      </c>
      <c r="ET17" s="97" t="str">
        <f t="shared" si="123"/>
        <v/>
      </c>
      <c r="EU17" s="97">
        <f t="shared" si="124"/>
        <v>0</v>
      </c>
      <c r="EV17" s="97">
        <f t="shared" si="125"/>
        <v>0</v>
      </c>
      <c r="EW17" s="102">
        <f t="shared" si="126"/>
        <v>0</v>
      </c>
      <c r="EX17" s="101" t="str">
        <f t="shared" si="127"/>
        <v/>
      </c>
      <c r="EY17" s="97" t="str">
        <f t="shared" si="128"/>
        <v/>
      </c>
      <c r="EZ17" s="97">
        <f t="shared" si="129"/>
        <v>0</v>
      </c>
      <c r="FA17" s="97">
        <f t="shared" si="130"/>
        <v>0</v>
      </c>
      <c r="FB17" s="102">
        <f t="shared" si="131"/>
        <v>0</v>
      </c>
      <c r="FC17" s="101" t="str">
        <f t="shared" si="132"/>
        <v/>
      </c>
      <c r="FD17" s="97" t="str">
        <f t="shared" si="133"/>
        <v/>
      </c>
      <c r="FE17" s="97">
        <f t="shared" si="134"/>
        <v>0</v>
      </c>
      <c r="FF17" s="97">
        <f t="shared" si="135"/>
        <v>0</v>
      </c>
      <c r="FG17" s="102">
        <f t="shared" si="136"/>
        <v>0</v>
      </c>
      <c r="FH17" s="101" t="str">
        <f t="shared" si="137"/>
        <v/>
      </c>
      <c r="FI17" s="97" t="str">
        <f t="shared" si="138"/>
        <v/>
      </c>
      <c r="FJ17" s="97">
        <f t="shared" si="139"/>
        <v>0</v>
      </c>
      <c r="FK17" s="97">
        <f t="shared" si="140"/>
        <v>0</v>
      </c>
      <c r="FL17" s="102">
        <f t="shared" si="141"/>
        <v>0</v>
      </c>
      <c r="FM17" s="101" t="str">
        <f t="shared" si="142"/>
        <v/>
      </c>
      <c r="FN17" s="97" t="str">
        <f t="shared" si="143"/>
        <v/>
      </c>
      <c r="FO17" s="97">
        <f t="shared" si="144"/>
        <v>0</v>
      </c>
      <c r="FP17" s="97">
        <f t="shared" si="145"/>
        <v>0</v>
      </c>
      <c r="FQ17" s="102">
        <f t="shared" si="146"/>
        <v>0</v>
      </c>
      <c r="FR17" s="101" t="str">
        <f t="shared" si="147"/>
        <v/>
      </c>
      <c r="FS17" s="97" t="str">
        <f t="shared" si="148"/>
        <v/>
      </c>
      <c r="FT17" s="97">
        <f t="shared" si="149"/>
        <v>0</v>
      </c>
      <c r="FU17" s="97">
        <f t="shared" si="150"/>
        <v>0</v>
      </c>
      <c r="FV17" s="102">
        <f t="shared" si="151"/>
        <v>0</v>
      </c>
      <c r="FW17" s="101" t="str">
        <f t="shared" si="152"/>
        <v/>
      </c>
      <c r="FX17" s="97" t="str">
        <f t="shared" si="153"/>
        <v/>
      </c>
      <c r="FY17" s="97">
        <f t="shared" si="154"/>
        <v>0</v>
      </c>
      <c r="FZ17" s="97">
        <f t="shared" si="155"/>
        <v>0</v>
      </c>
      <c r="GA17" s="102">
        <f t="shared" si="156"/>
        <v>0</v>
      </c>
      <c r="GB17" s="101" t="str">
        <f t="shared" si="157"/>
        <v/>
      </c>
      <c r="GC17" s="97" t="str">
        <f t="shared" si="158"/>
        <v/>
      </c>
      <c r="GD17" s="97">
        <f t="shared" si="159"/>
        <v>0</v>
      </c>
      <c r="GE17" s="97">
        <f t="shared" si="160"/>
        <v>0</v>
      </c>
      <c r="GF17" s="102">
        <f t="shared" si="161"/>
        <v>0</v>
      </c>
      <c r="GG17" s="101" t="str">
        <f t="shared" si="162"/>
        <v/>
      </c>
      <c r="GH17" s="97" t="str">
        <f t="shared" si="163"/>
        <v/>
      </c>
      <c r="GI17" s="97">
        <f t="shared" si="164"/>
        <v>0</v>
      </c>
      <c r="GJ17" s="97">
        <f t="shared" si="165"/>
        <v>0</v>
      </c>
      <c r="GK17" s="102">
        <f t="shared" si="166"/>
        <v>0</v>
      </c>
      <c r="GL17" s="101" t="str">
        <f t="shared" si="167"/>
        <v/>
      </c>
      <c r="GM17" s="97" t="str">
        <f t="shared" si="168"/>
        <v/>
      </c>
      <c r="GN17" s="97">
        <f t="shared" si="169"/>
        <v>0</v>
      </c>
      <c r="GO17" s="97">
        <f t="shared" si="170"/>
        <v>0</v>
      </c>
      <c r="GP17" s="102">
        <f t="shared" si="171"/>
        <v>0</v>
      </c>
      <c r="GQ17" s="101" t="str">
        <f t="shared" si="172"/>
        <v/>
      </c>
      <c r="GR17" s="97" t="str">
        <f t="shared" si="173"/>
        <v/>
      </c>
      <c r="GS17" s="97">
        <f t="shared" si="174"/>
        <v>0</v>
      </c>
      <c r="GT17" s="97">
        <f t="shared" si="175"/>
        <v>0</v>
      </c>
      <c r="GU17" s="102">
        <f t="shared" si="176"/>
        <v>0</v>
      </c>
      <c r="GV17" s="101" t="str">
        <f t="shared" si="177"/>
        <v/>
      </c>
      <c r="GW17" s="97" t="str">
        <f t="shared" si="178"/>
        <v/>
      </c>
      <c r="GX17" s="102">
        <f t="shared" si="179"/>
        <v>0</v>
      </c>
      <c r="GY17" s="101" t="str">
        <f t="shared" si="180"/>
        <v/>
      </c>
      <c r="GZ17" s="97" t="str">
        <f t="shared" si="181"/>
        <v/>
      </c>
      <c r="HA17" s="102">
        <f t="shared" si="182"/>
        <v>0</v>
      </c>
      <c r="HB17" s="101" t="str">
        <f t="shared" si="183"/>
        <v/>
      </c>
      <c r="HC17" s="97" t="str">
        <f t="shared" si="212"/>
        <v/>
      </c>
      <c r="HD17" s="97" t="e">
        <f>VLOOKUP(HC17,#REF!,2,FALSE)</f>
        <v>#REF!</v>
      </c>
      <c r="HE17" s="97" t="str">
        <f t="shared" si="213"/>
        <v/>
      </c>
      <c r="HF17" s="97" t="str">
        <f t="shared" si="214"/>
        <v/>
      </c>
      <c r="HG17" s="97" t="e">
        <f>VLOOKUP($HC17,#REF!,3,FALSE)</f>
        <v>#REF!</v>
      </c>
      <c r="HH17" s="97" t="e">
        <f>VLOOKUP($HC17,#REF!,4,FALSE)</f>
        <v>#REF!</v>
      </c>
      <c r="HI17" s="97" t="e">
        <f>VLOOKUP($HC17,#REF!,5,FALSE)</f>
        <v>#REF!</v>
      </c>
      <c r="HJ17" s="97" t="e">
        <f>VLOOKUP($HC17,#REF!,6,FALSE)</f>
        <v>#REF!</v>
      </c>
      <c r="HK17" s="97" t="e">
        <f>VLOOKUP($HC17,#REF!,7,FALSE)</f>
        <v>#REF!</v>
      </c>
      <c r="HL17" s="97" t="e">
        <f>VLOOKUP($HC17,#REF!,8,FALSE)</f>
        <v>#REF!</v>
      </c>
      <c r="HM17" s="97" t="e">
        <f>VLOOKUP($HC17,#REF!,9,FALSE)</f>
        <v>#REF!</v>
      </c>
      <c r="HN17" s="97" t="e">
        <f>VLOOKUP($HC17,#REF!,10,FALSE)</f>
        <v>#REF!</v>
      </c>
      <c r="HO17" s="97" t="e">
        <f>VLOOKUP($HC17,#REF!,11,FALSE)</f>
        <v>#REF!</v>
      </c>
      <c r="HP17" s="97" t="e">
        <f>VLOOKUP($HC17,#REF!,12,FALSE)</f>
        <v>#REF!</v>
      </c>
      <c r="HQ17" s="97" t="e">
        <f>VLOOKUP($HC17,#REF!,13,FALSE)</f>
        <v>#REF!</v>
      </c>
      <c r="HR17" s="97" t="e">
        <f>VLOOKUP($HC17,#REF!,14,FALSE)</f>
        <v>#REF!</v>
      </c>
      <c r="HS17" s="97" t="e">
        <f t="shared" si="184"/>
        <v>#REF!</v>
      </c>
      <c r="HT17" s="97" t="e">
        <f t="shared" si="185"/>
        <v>#REF!</v>
      </c>
      <c r="HU17" s="97" t="e">
        <f t="shared" si="186"/>
        <v>#REF!</v>
      </c>
      <c r="HV17" s="97" t="e">
        <f t="shared" si="187"/>
        <v>#REF!</v>
      </c>
      <c r="HW17" s="97" t="e">
        <f t="shared" si="188"/>
        <v>#REF!</v>
      </c>
      <c r="HX17" s="97" t="e">
        <f t="shared" si="189"/>
        <v>#REF!</v>
      </c>
      <c r="HY17" s="97" t="e">
        <f t="shared" si="190"/>
        <v>#REF!</v>
      </c>
      <c r="HZ17" s="97" t="e">
        <f t="shared" si="191"/>
        <v>#REF!</v>
      </c>
      <c r="IA17" s="97" t="e">
        <f t="shared" si="192"/>
        <v>#REF!</v>
      </c>
      <c r="IB17" s="97" t="e">
        <f t="shared" si="193"/>
        <v>#REF!</v>
      </c>
      <c r="IC17" s="97" t="e">
        <f t="shared" si="194"/>
        <v>#REF!</v>
      </c>
      <c r="ID17" s="97" t="e">
        <f t="shared" si="195"/>
        <v>#REF!</v>
      </c>
      <c r="IE17" s="97" t="str">
        <f t="shared" si="196"/>
        <v/>
      </c>
      <c r="IF17" s="97" t="str">
        <f t="shared" si="197"/>
        <v/>
      </c>
      <c r="IG17" s="97" t="str">
        <f t="shared" si="198"/>
        <v/>
      </c>
      <c r="IH17" s="97" t="str">
        <f t="shared" si="199"/>
        <v/>
      </c>
      <c r="II17" s="97" t="str">
        <f t="shared" si="200"/>
        <v/>
      </c>
      <c r="IJ17" s="97" t="str">
        <f t="shared" si="201"/>
        <v/>
      </c>
      <c r="IK17" s="97" t="str">
        <f t="shared" si="202"/>
        <v/>
      </c>
      <c r="IL17" s="97" t="str">
        <f t="shared" si="203"/>
        <v/>
      </c>
      <c r="IM17" s="97" t="str">
        <f t="shared" si="204"/>
        <v/>
      </c>
      <c r="IN17" s="97" t="str">
        <f t="shared" si="205"/>
        <v/>
      </c>
      <c r="IO17" s="97" t="str">
        <f t="shared" si="206"/>
        <v/>
      </c>
      <c r="IP17" s="102" t="str">
        <f t="shared" si="207"/>
        <v/>
      </c>
    </row>
    <row r="18" spans="1:250" ht="30" customHeight="1">
      <c r="A18" s="249"/>
      <c r="B18" s="250"/>
      <c r="C18" s="298"/>
      <c r="D18" s="250"/>
      <c r="E18" s="250"/>
      <c r="F18" s="251"/>
      <c r="G18" s="250"/>
      <c r="H18" s="250"/>
      <c r="I18" s="252"/>
      <c r="J18" s="266"/>
      <c r="K18" s="266"/>
      <c r="L18" s="266"/>
      <c r="M18" s="266"/>
      <c r="N18" s="266"/>
      <c r="O18" s="266"/>
      <c r="P18" s="266"/>
      <c r="Q18" s="266"/>
      <c r="R18" s="266"/>
      <c r="S18" s="266"/>
      <c r="T18" s="266"/>
      <c r="U18" s="266"/>
      <c r="V18" s="267">
        <f t="shared" si="208"/>
        <v>0</v>
      </c>
      <c r="X18" s="101" t="str">
        <f t="shared" si="209"/>
        <v/>
      </c>
      <c r="Y18" s="97" t="str">
        <f t="shared" si="210"/>
        <v/>
      </c>
      <c r="Z18" s="97">
        <f t="shared" si="0"/>
        <v>0</v>
      </c>
      <c r="AA18" s="97">
        <f t="shared" si="1"/>
        <v>0</v>
      </c>
      <c r="AB18" s="102">
        <f t="shared" si="211"/>
        <v>0</v>
      </c>
      <c r="AC18" s="101" t="str">
        <f t="shared" si="2"/>
        <v/>
      </c>
      <c r="AD18" s="97" t="str">
        <f t="shared" si="3"/>
        <v/>
      </c>
      <c r="AE18" s="97">
        <f t="shared" si="4"/>
        <v>0</v>
      </c>
      <c r="AF18" s="97">
        <f t="shared" si="5"/>
        <v>0</v>
      </c>
      <c r="AG18" s="102">
        <f t="shared" si="6"/>
        <v>0</v>
      </c>
      <c r="AH18" s="101" t="str">
        <f t="shared" si="7"/>
        <v/>
      </c>
      <c r="AI18" s="97" t="str">
        <f t="shared" si="8"/>
        <v/>
      </c>
      <c r="AJ18" s="97">
        <f t="shared" si="9"/>
        <v>0</v>
      </c>
      <c r="AK18" s="97">
        <f t="shared" si="10"/>
        <v>0</v>
      </c>
      <c r="AL18" s="102">
        <f t="shared" si="11"/>
        <v>0</v>
      </c>
      <c r="AM18" s="101" t="str">
        <f t="shared" si="12"/>
        <v/>
      </c>
      <c r="AN18" s="97" t="str">
        <f t="shared" si="13"/>
        <v/>
      </c>
      <c r="AO18" s="97">
        <f t="shared" si="14"/>
        <v>0</v>
      </c>
      <c r="AP18" s="97">
        <f t="shared" si="15"/>
        <v>0</v>
      </c>
      <c r="AQ18" s="102">
        <f t="shared" si="16"/>
        <v>0</v>
      </c>
      <c r="AR18" s="101" t="str">
        <f t="shared" si="17"/>
        <v/>
      </c>
      <c r="AS18" s="97" t="str">
        <f t="shared" si="18"/>
        <v/>
      </c>
      <c r="AT18" s="97">
        <f t="shared" si="19"/>
        <v>0</v>
      </c>
      <c r="AU18" s="97">
        <f t="shared" si="20"/>
        <v>0</v>
      </c>
      <c r="AV18" s="102">
        <f t="shared" si="21"/>
        <v>0</v>
      </c>
      <c r="AW18" s="101" t="str">
        <f t="shared" si="22"/>
        <v/>
      </c>
      <c r="AX18" s="97" t="str">
        <f t="shared" si="23"/>
        <v/>
      </c>
      <c r="AY18" s="97">
        <f t="shared" si="24"/>
        <v>0</v>
      </c>
      <c r="AZ18" s="97">
        <f t="shared" si="25"/>
        <v>0</v>
      </c>
      <c r="BA18" s="102">
        <f t="shared" si="26"/>
        <v>0</v>
      </c>
      <c r="BB18" s="101" t="str">
        <f t="shared" si="27"/>
        <v/>
      </c>
      <c r="BC18" s="97" t="str">
        <f t="shared" si="28"/>
        <v/>
      </c>
      <c r="BD18" s="97">
        <f t="shared" si="29"/>
        <v>0</v>
      </c>
      <c r="BE18" s="97">
        <f t="shared" si="30"/>
        <v>0</v>
      </c>
      <c r="BF18" s="102">
        <f t="shared" si="31"/>
        <v>0</v>
      </c>
      <c r="BG18" s="101" t="str">
        <f t="shared" si="32"/>
        <v/>
      </c>
      <c r="BH18" s="97" t="str">
        <f t="shared" si="33"/>
        <v/>
      </c>
      <c r="BI18" s="97">
        <f t="shared" si="34"/>
        <v>0</v>
      </c>
      <c r="BJ18" s="97">
        <f t="shared" si="35"/>
        <v>0</v>
      </c>
      <c r="BK18" s="102">
        <f t="shared" si="36"/>
        <v>0</v>
      </c>
      <c r="BL18" s="101" t="str">
        <f t="shared" si="37"/>
        <v/>
      </c>
      <c r="BM18" s="97" t="str">
        <f t="shared" si="38"/>
        <v/>
      </c>
      <c r="BN18" s="97">
        <f t="shared" si="39"/>
        <v>0</v>
      </c>
      <c r="BO18" s="97">
        <f t="shared" si="40"/>
        <v>0</v>
      </c>
      <c r="BP18" s="102">
        <f t="shared" si="41"/>
        <v>0</v>
      </c>
      <c r="BQ18" s="101" t="str">
        <f t="shared" si="42"/>
        <v/>
      </c>
      <c r="BR18" s="97" t="str">
        <f t="shared" si="43"/>
        <v/>
      </c>
      <c r="BS18" s="97">
        <f t="shared" si="44"/>
        <v>0</v>
      </c>
      <c r="BT18" s="97">
        <f t="shared" si="45"/>
        <v>0</v>
      </c>
      <c r="BU18" s="102">
        <f t="shared" si="46"/>
        <v>0</v>
      </c>
      <c r="BV18" s="101" t="str">
        <f t="shared" si="47"/>
        <v/>
      </c>
      <c r="BW18" s="97" t="str">
        <f t="shared" si="48"/>
        <v/>
      </c>
      <c r="BX18" s="97">
        <f t="shared" si="49"/>
        <v>0</v>
      </c>
      <c r="BY18" s="97">
        <f t="shared" si="50"/>
        <v>0</v>
      </c>
      <c r="BZ18" s="102">
        <f t="shared" si="51"/>
        <v>0</v>
      </c>
      <c r="CA18" s="101" t="str">
        <f t="shared" si="52"/>
        <v/>
      </c>
      <c r="CB18" s="97" t="str">
        <f t="shared" si="53"/>
        <v/>
      </c>
      <c r="CC18" s="97">
        <f t="shared" si="54"/>
        <v>0</v>
      </c>
      <c r="CD18" s="97">
        <f t="shared" si="55"/>
        <v>0</v>
      </c>
      <c r="CE18" s="102">
        <f t="shared" si="56"/>
        <v>0</v>
      </c>
      <c r="CF18" s="101" t="str">
        <f t="shared" si="57"/>
        <v/>
      </c>
      <c r="CG18" s="97" t="str">
        <f t="shared" si="58"/>
        <v/>
      </c>
      <c r="CH18" s="97">
        <f t="shared" si="59"/>
        <v>0</v>
      </c>
      <c r="CI18" s="97">
        <f t="shared" si="60"/>
        <v>0</v>
      </c>
      <c r="CJ18" s="102">
        <f t="shared" si="61"/>
        <v>0</v>
      </c>
      <c r="CK18" s="101" t="str">
        <f t="shared" si="62"/>
        <v/>
      </c>
      <c r="CL18" s="97" t="str">
        <f t="shared" si="63"/>
        <v/>
      </c>
      <c r="CM18" s="97">
        <f t="shared" si="64"/>
        <v>0</v>
      </c>
      <c r="CN18" s="97">
        <f t="shared" si="65"/>
        <v>0</v>
      </c>
      <c r="CO18" s="102">
        <f t="shared" si="66"/>
        <v>0</v>
      </c>
      <c r="CP18" s="101" t="str">
        <f t="shared" si="67"/>
        <v/>
      </c>
      <c r="CQ18" s="97" t="str">
        <f t="shared" si="68"/>
        <v/>
      </c>
      <c r="CR18" s="97">
        <f t="shared" si="69"/>
        <v>0</v>
      </c>
      <c r="CS18" s="97">
        <f t="shared" si="70"/>
        <v>0</v>
      </c>
      <c r="CT18" s="102">
        <f t="shared" si="71"/>
        <v>0</v>
      </c>
      <c r="CU18" s="101" t="str">
        <f t="shared" si="72"/>
        <v/>
      </c>
      <c r="CV18" s="97" t="str">
        <f t="shared" si="73"/>
        <v/>
      </c>
      <c r="CW18" s="97">
        <f t="shared" si="74"/>
        <v>0</v>
      </c>
      <c r="CX18" s="97">
        <f t="shared" si="75"/>
        <v>0</v>
      </c>
      <c r="CY18" s="102">
        <f t="shared" si="76"/>
        <v>0</v>
      </c>
      <c r="CZ18" s="101" t="str">
        <f t="shared" si="77"/>
        <v/>
      </c>
      <c r="DA18" s="97" t="str">
        <f t="shared" si="78"/>
        <v/>
      </c>
      <c r="DB18" s="97">
        <f t="shared" si="79"/>
        <v>0</v>
      </c>
      <c r="DC18" s="97">
        <f t="shared" si="80"/>
        <v>0</v>
      </c>
      <c r="DD18" s="102">
        <f t="shared" si="81"/>
        <v>0</v>
      </c>
      <c r="DE18" s="101" t="str">
        <f t="shared" si="82"/>
        <v/>
      </c>
      <c r="DF18" s="97" t="str">
        <f t="shared" si="83"/>
        <v/>
      </c>
      <c r="DG18" s="97">
        <f t="shared" si="84"/>
        <v>0</v>
      </c>
      <c r="DH18" s="97">
        <f t="shared" si="85"/>
        <v>0</v>
      </c>
      <c r="DI18" s="102">
        <f t="shared" si="86"/>
        <v>0</v>
      </c>
      <c r="DJ18" s="101" t="str">
        <f t="shared" si="87"/>
        <v/>
      </c>
      <c r="DK18" s="97" t="str">
        <f t="shared" si="88"/>
        <v/>
      </c>
      <c r="DL18" s="97">
        <f t="shared" si="89"/>
        <v>0</v>
      </c>
      <c r="DM18" s="97">
        <f t="shared" si="90"/>
        <v>0</v>
      </c>
      <c r="DN18" s="102">
        <f t="shared" si="91"/>
        <v>0</v>
      </c>
      <c r="DO18" s="101" t="str">
        <f t="shared" si="92"/>
        <v/>
      </c>
      <c r="DP18" s="97" t="str">
        <f t="shared" si="93"/>
        <v/>
      </c>
      <c r="DQ18" s="97">
        <f t="shared" si="94"/>
        <v>0</v>
      </c>
      <c r="DR18" s="97">
        <f t="shared" si="95"/>
        <v>0</v>
      </c>
      <c r="DS18" s="102">
        <f t="shared" si="96"/>
        <v>0</v>
      </c>
      <c r="DT18" s="101" t="str">
        <f t="shared" si="97"/>
        <v/>
      </c>
      <c r="DU18" s="97" t="str">
        <f t="shared" si="98"/>
        <v/>
      </c>
      <c r="DV18" s="97">
        <f t="shared" si="99"/>
        <v>0</v>
      </c>
      <c r="DW18" s="97">
        <f t="shared" si="100"/>
        <v>0</v>
      </c>
      <c r="DX18" s="102">
        <f t="shared" si="101"/>
        <v>0</v>
      </c>
      <c r="DY18" s="101" t="str">
        <f t="shared" si="102"/>
        <v/>
      </c>
      <c r="DZ18" s="97" t="str">
        <f t="shared" si="103"/>
        <v/>
      </c>
      <c r="EA18" s="97">
        <f t="shared" si="104"/>
        <v>0</v>
      </c>
      <c r="EB18" s="97">
        <f t="shared" si="105"/>
        <v>0</v>
      </c>
      <c r="EC18" s="102">
        <f t="shared" si="106"/>
        <v>0</v>
      </c>
      <c r="ED18" s="101" t="str">
        <f t="shared" si="107"/>
        <v/>
      </c>
      <c r="EE18" s="97" t="str">
        <f t="shared" si="108"/>
        <v/>
      </c>
      <c r="EF18" s="97">
        <f t="shared" si="109"/>
        <v>0</v>
      </c>
      <c r="EG18" s="97">
        <f t="shared" si="110"/>
        <v>0</v>
      </c>
      <c r="EH18" s="102">
        <f t="shared" si="111"/>
        <v>0</v>
      </c>
      <c r="EI18" s="101" t="str">
        <f t="shared" si="112"/>
        <v/>
      </c>
      <c r="EJ18" s="97" t="str">
        <f t="shared" si="113"/>
        <v/>
      </c>
      <c r="EK18" s="97">
        <f t="shared" si="114"/>
        <v>0</v>
      </c>
      <c r="EL18" s="97">
        <f t="shared" si="115"/>
        <v>0</v>
      </c>
      <c r="EM18" s="102">
        <f t="shared" si="116"/>
        <v>0</v>
      </c>
      <c r="EN18" s="101" t="str">
        <f t="shared" si="117"/>
        <v/>
      </c>
      <c r="EO18" s="97" t="str">
        <f t="shared" si="118"/>
        <v/>
      </c>
      <c r="EP18" s="97">
        <f t="shared" si="119"/>
        <v>0</v>
      </c>
      <c r="EQ18" s="97">
        <f t="shared" si="120"/>
        <v>0</v>
      </c>
      <c r="ER18" s="102">
        <f t="shared" si="121"/>
        <v>0</v>
      </c>
      <c r="ES18" s="101" t="str">
        <f t="shared" si="122"/>
        <v/>
      </c>
      <c r="ET18" s="97" t="str">
        <f t="shared" si="123"/>
        <v/>
      </c>
      <c r="EU18" s="97">
        <f t="shared" si="124"/>
        <v>0</v>
      </c>
      <c r="EV18" s="97">
        <f t="shared" si="125"/>
        <v>0</v>
      </c>
      <c r="EW18" s="102">
        <f t="shared" si="126"/>
        <v>0</v>
      </c>
      <c r="EX18" s="101" t="str">
        <f t="shared" si="127"/>
        <v/>
      </c>
      <c r="EY18" s="97" t="str">
        <f t="shared" si="128"/>
        <v/>
      </c>
      <c r="EZ18" s="97">
        <f t="shared" si="129"/>
        <v>0</v>
      </c>
      <c r="FA18" s="97">
        <f t="shared" si="130"/>
        <v>0</v>
      </c>
      <c r="FB18" s="102">
        <f t="shared" si="131"/>
        <v>0</v>
      </c>
      <c r="FC18" s="101" t="str">
        <f t="shared" si="132"/>
        <v/>
      </c>
      <c r="FD18" s="97" t="str">
        <f t="shared" si="133"/>
        <v/>
      </c>
      <c r="FE18" s="97">
        <f t="shared" si="134"/>
        <v>0</v>
      </c>
      <c r="FF18" s="97">
        <f t="shared" si="135"/>
        <v>0</v>
      </c>
      <c r="FG18" s="102">
        <f t="shared" si="136"/>
        <v>0</v>
      </c>
      <c r="FH18" s="101" t="str">
        <f t="shared" si="137"/>
        <v/>
      </c>
      <c r="FI18" s="97" t="str">
        <f t="shared" si="138"/>
        <v/>
      </c>
      <c r="FJ18" s="97">
        <f t="shared" si="139"/>
        <v>0</v>
      </c>
      <c r="FK18" s="97">
        <f t="shared" si="140"/>
        <v>0</v>
      </c>
      <c r="FL18" s="102">
        <f t="shared" si="141"/>
        <v>0</v>
      </c>
      <c r="FM18" s="101" t="str">
        <f t="shared" si="142"/>
        <v/>
      </c>
      <c r="FN18" s="97" t="str">
        <f t="shared" si="143"/>
        <v/>
      </c>
      <c r="FO18" s="97">
        <f t="shared" si="144"/>
        <v>0</v>
      </c>
      <c r="FP18" s="97">
        <f t="shared" si="145"/>
        <v>0</v>
      </c>
      <c r="FQ18" s="102">
        <f t="shared" si="146"/>
        <v>0</v>
      </c>
      <c r="FR18" s="101" t="str">
        <f t="shared" si="147"/>
        <v/>
      </c>
      <c r="FS18" s="97" t="str">
        <f t="shared" si="148"/>
        <v/>
      </c>
      <c r="FT18" s="97">
        <f t="shared" si="149"/>
        <v>0</v>
      </c>
      <c r="FU18" s="97">
        <f t="shared" si="150"/>
        <v>0</v>
      </c>
      <c r="FV18" s="102">
        <f t="shared" si="151"/>
        <v>0</v>
      </c>
      <c r="FW18" s="101" t="str">
        <f t="shared" si="152"/>
        <v/>
      </c>
      <c r="FX18" s="97" t="str">
        <f t="shared" si="153"/>
        <v/>
      </c>
      <c r="FY18" s="97">
        <f t="shared" si="154"/>
        <v>0</v>
      </c>
      <c r="FZ18" s="97">
        <f t="shared" si="155"/>
        <v>0</v>
      </c>
      <c r="GA18" s="102">
        <f t="shared" si="156"/>
        <v>0</v>
      </c>
      <c r="GB18" s="101" t="str">
        <f t="shared" si="157"/>
        <v/>
      </c>
      <c r="GC18" s="97" t="str">
        <f t="shared" si="158"/>
        <v/>
      </c>
      <c r="GD18" s="97">
        <f t="shared" si="159"/>
        <v>0</v>
      </c>
      <c r="GE18" s="97">
        <f t="shared" si="160"/>
        <v>0</v>
      </c>
      <c r="GF18" s="102">
        <f t="shared" si="161"/>
        <v>0</v>
      </c>
      <c r="GG18" s="101" t="str">
        <f t="shared" si="162"/>
        <v/>
      </c>
      <c r="GH18" s="97" t="str">
        <f t="shared" si="163"/>
        <v/>
      </c>
      <c r="GI18" s="97">
        <f t="shared" si="164"/>
        <v>0</v>
      </c>
      <c r="GJ18" s="97">
        <f t="shared" si="165"/>
        <v>0</v>
      </c>
      <c r="GK18" s="102">
        <f t="shared" si="166"/>
        <v>0</v>
      </c>
      <c r="GL18" s="101" t="str">
        <f t="shared" si="167"/>
        <v/>
      </c>
      <c r="GM18" s="97" t="str">
        <f t="shared" si="168"/>
        <v/>
      </c>
      <c r="GN18" s="97">
        <f t="shared" si="169"/>
        <v>0</v>
      </c>
      <c r="GO18" s="97">
        <f t="shared" si="170"/>
        <v>0</v>
      </c>
      <c r="GP18" s="102">
        <f t="shared" si="171"/>
        <v>0</v>
      </c>
      <c r="GQ18" s="101" t="str">
        <f t="shared" si="172"/>
        <v/>
      </c>
      <c r="GR18" s="97" t="str">
        <f t="shared" si="173"/>
        <v/>
      </c>
      <c r="GS18" s="97">
        <f t="shared" si="174"/>
        <v>0</v>
      </c>
      <c r="GT18" s="97">
        <f t="shared" si="175"/>
        <v>0</v>
      </c>
      <c r="GU18" s="102">
        <f t="shared" si="176"/>
        <v>0</v>
      </c>
      <c r="GV18" s="101" t="str">
        <f t="shared" si="177"/>
        <v/>
      </c>
      <c r="GW18" s="97" t="str">
        <f t="shared" si="178"/>
        <v/>
      </c>
      <c r="GX18" s="102">
        <f t="shared" si="179"/>
        <v>0</v>
      </c>
      <c r="GY18" s="101" t="str">
        <f t="shared" si="180"/>
        <v/>
      </c>
      <c r="GZ18" s="97" t="str">
        <f t="shared" si="181"/>
        <v/>
      </c>
      <c r="HA18" s="102">
        <f t="shared" si="182"/>
        <v>0</v>
      </c>
      <c r="HB18" s="101" t="str">
        <f t="shared" si="183"/>
        <v/>
      </c>
      <c r="HC18" s="97" t="str">
        <f t="shared" si="212"/>
        <v/>
      </c>
      <c r="HD18" s="97" t="e">
        <f>VLOOKUP(HC18,#REF!,2,FALSE)</f>
        <v>#REF!</v>
      </c>
      <c r="HE18" s="97" t="str">
        <f t="shared" si="213"/>
        <v/>
      </c>
      <c r="HF18" s="97" t="str">
        <f t="shared" si="214"/>
        <v/>
      </c>
      <c r="HG18" s="97" t="e">
        <f>VLOOKUP($HC18,#REF!,3,FALSE)</f>
        <v>#REF!</v>
      </c>
      <c r="HH18" s="97" t="e">
        <f>VLOOKUP($HC18,#REF!,4,FALSE)</f>
        <v>#REF!</v>
      </c>
      <c r="HI18" s="97" t="e">
        <f>VLOOKUP($HC18,#REF!,5,FALSE)</f>
        <v>#REF!</v>
      </c>
      <c r="HJ18" s="97" t="e">
        <f>VLOOKUP($HC18,#REF!,6,FALSE)</f>
        <v>#REF!</v>
      </c>
      <c r="HK18" s="97" t="e">
        <f>VLOOKUP($HC18,#REF!,7,FALSE)</f>
        <v>#REF!</v>
      </c>
      <c r="HL18" s="97" t="e">
        <f>VLOOKUP($HC18,#REF!,8,FALSE)</f>
        <v>#REF!</v>
      </c>
      <c r="HM18" s="97" t="e">
        <f>VLOOKUP($HC18,#REF!,9,FALSE)</f>
        <v>#REF!</v>
      </c>
      <c r="HN18" s="97" t="e">
        <f>VLOOKUP($HC18,#REF!,10,FALSE)</f>
        <v>#REF!</v>
      </c>
      <c r="HO18" s="97" t="e">
        <f>VLOOKUP($HC18,#REF!,11,FALSE)</f>
        <v>#REF!</v>
      </c>
      <c r="HP18" s="97" t="e">
        <f>VLOOKUP($HC18,#REF!,12,FALSE)</f>
        <v>#REF!</v>
      </c>
      <c r="HQ18" s="97" t="e">
        <f>VLOOKUP($HC18,#REF!,13,FALSE)</f>
        <v>#REF!</v>
      </c>
      <c r="HR18" s="97" t="e">
        <f>VLOOKUP($HC18,#REF!,14,FALSE)</f>
        <v>#REF!</v>
      </c>
      <c r="HS18" s="97" t="e">
        <f t="shared" si="184"/>
        <v>#REF!</v>
      </c>
      <c r="HT18" s="97" t="e">
        <f t="shared" si="185"/>
        <v>#REF!</v>
      </c>
      <c r="HU18" s="97" t="e">
        <f t="shared" si="186"/>
        <v>#REF!</v>
      </c>
      <c r="HV18" s="97" t="e">
        <f t="shared" si="187"/>
        <v>#REF!</v>
      </c>
      <c r="HW18" s="97" t="e">
        <f t="shared" si="188"/>
        <v>#REF!</v>
      </c>
      <c r="HX18" s="97" t="e">
        <f t="shared" si="189"/>
        <v>#REF!</v>
      </c>
      <c r="HY18" s="97" t="e">
        <f t="shared" si="190"/>
        <v>#REF!</v>
      </c>
      <c r="HZ18" s="97" t="e">
        <f t="shared" si="191"/>
        <v>#REF!</v>
      </c>
      <c r="IA18" s="97" t="e">
        <f t="shared" si="192"/>
        <v>#REF!</v>
      </c>
      <c r="IB18" s="97" t="e">
        <f t="shared" si="193"/>
        <v>#REF!</v>
      </c>
      <c r="IC18" s="97" t="e">
        <f t="shared" si="194"/>
        <v>#REF!</v>
      </c>
      <c r="ID18" s="97" t="e">
        <f t="shared" si="195"/>
        <v>#REF!</v>
      </c>
      <c r="IE18" s="97" t="str">
        <f t="shared" si="196"/>
        <v/>
      </c>
      <c r="IF18" s="97" t="str">
        <f t="shared" si="197"/>
        <v/>
      </c>
      <c r="IG18" s="97" t="str">
        <f t="shared" si="198"/>
        <v/>
      </c>
      <c r="IH18" s="97" t="str">
        <f t="shared" si="199"/>
        <v/>
      </c>
      <c r="II18" s="97" t="str">
        <f t="shared" si="200"/>
        <v/>
      </c>
      <c r="IJ18" s="97" t="str">
        <f t="shared" si="201"/>
        <v/>
      </c>
      <c r="IK18" s="97" t="str">
        <f t="shared" si="202"/>
        <v/>
      </c>
      <c r="IL18" s="97" t="str">
        <f t="shared" si="203"/>
        <v/>
      </c>
      <c r="IM18" s="97" t="str">
        <f t="shared" si="204"/>
        <v/>
      </c>
      <c r="IN18" s="97" t="str">
        <f t="shared" si="205"/>
        <v/>
      </c>
      <c r="IO18" s="97" t="str">
        <f t="shared" si="206"/>
        <v/>
      </c>
      <c r="IP18" s="102" t="str">
        <f t="shared" si="207"/>
        <v/>
      </c>
    </row>
    <row r="19" spans="1:250" ht="30" customHeight="1">
      <c r="A19" s="249"/>
      <c r="B19" s="250"/>
      <c r="C19" s="298"/>
      <c r="D19" s="250"/>
      <c r="E19" s="250"/>
      <c r="F19" s="251"/>
      <c r="G19" s="250"/>
      <c r="H19" s="250"/>
      <c r="I19" s="252"/>
      <c r="J19" s="266"/>
      <c r="K19" s="266"/>
      <c r="L19" s="266"/>
      <c r="M19" s="266"/>
      <c r="N19" s="266"/>
      <c r="O19" s="266"/>
      <c r="P19" s="266"/>
      <c r="Q19" s="266"/>
      <c r="R19" s="266"/>
      <c r="S19" s="266"/>
      <c r="T19" s="266"/>
      <c r="U19" s="266"/>
      <c r="V19" s="267">
        <f t="shared" si="208"/>
        <v>0</v>
      </c>
      <c r="X19" s="101" t="str">
        <f t="shared" si="209"/>
        <v/>
      </c>
      <c r="Y19" s="97" t="str">
        <f t="shared" si="210"/>
        <v/>
      </c>
      <c r="Z19" s="97">
        <f t="shared" si="0"/>
        <v>0</v>
      </c>
      <c r="AA19" s="97">
        <f t="shared" si="1"/>
        <v>0</v>
      </c>
      <c r="AB19" s="102">
        <f t="shared" si="211"/>
        <v>0</v>
      </c>
      <c r="AC19" s="101" t="str">
        <f t="shared" si="2"/>
        <v/>
      </c>
      <c r="AD19" s="97" t="str">
        <f t="shared" si="3"/>
        <v/>
      </c>
      <c r="AE19" s="97">
        <f t="shared" si="4"/>
        <v>0</v>
      </c>
      <c r="AF19" s="97">
        <f t="shared" si="5"/>
        <v>0</v>
      </c>
      <c r="AG19" s="102">
        <f t="shared" si="6"/>
        <v>0</v>
      </c>
      <c r="AH19" s="101" t="str">
        <f t="shared" si="7"/>
        <v/>
      </c>
      <c r="AI19" s="97" t="str">
        <f t="shared" si="8"/>
        <v/>
      </c>
      <c r="AJ19" s="97">
        <f t="shared" si="9"/>
        <v>0</v>
      </c>
      <c r="AK19" s="97">
        <f t="shared" si="10"/>
        <v>0</v>
      </c>
      <c r="AL19" s="102">
        <f t="shared" si="11"/>
        <v>0</v>
      </c>
      <c r="AM19" s="101" t="str">
        <f t="shared" si="12"/>
        <v/>
      </c>
      <c r="AN19" s="97" t="str">
        <f t="shared" si="13"/>
        <v/>
      </c>
      <c r="AO19" s="97">
        <f t="shared" si="14"/>
        <v>0</v>
      </c>
      <c r="AP19" s="97">
        <f t="shared" si="15"/>
        <v>0</v>
      </c>
      <c r="AQ19" s="102">
        <f t="shared" si="16"/>
        <v>0</v>
      </c>
      <c r="AR19" s="101" t="str">
        <f t="shared" si="17"/>
        <v/>
      </c>
      <c r="AS19" s="97" t="str">
        <f t="shared" si="18"/>
        <v/>
      </c>
      <c r="AT19" s="97">
        <f t="shared" si="19"/>
        <v>0</v>
      </c>
      <c r="AU19" s="97">
        <f t="shared" si="20"/>
        <v>0</v>
      </c>
      <c r="AV19" s="102">
        <f t="shared" si="21"/>
        <v>0</v>
      </c>
      <c r="AW19" s="101" t="str">
        <f t="shared" si="22"/>
        <v/>
      </c>
      <c r="AX19" s="97" t="str">
        <f t="shared" si="23"/>
        <v/>
      </c>
      <c r="AY19" s="97">
        <f t="shared" si="24"/>
        <v>0</v>
      </c>
      <c r="AZ19" s="97">
        <f t="shared" si="25"/>
        <v>0</v>
      </c>
      <c r="BA19" s="102">
        <f t="shared" si="26"/>
        <v>0</v>
      </c>
      <c r="BB19" s="101" t="str">
        <f t="shared" si="27"/>
        <v/>
      </c>
      <c r="BC19" s="97" t="str">
        <f t="shared" si="28"/>
        <v/>
      </c>
      <c r="BD19" s="97">
        <f t="shared" si="29"/>
        <v>0</v>
      </c>
      <c r="BE19" s="97">
        <f t="shared" si="30"/>
        <v>0</v>
      </c>
      <c r="BF19" s="102">
        <f t="shared" si="31"/>
        <v>0</v>
      </c>
      <c r="BG19" s="101" t="str">
        <f t="shared" si="32"/>
        <v/>
      </c>
      <c r="BH19" s="97" t="str">
        <f t="shared" si="33"/>
        <v/>
      </c>
      <c r="BI19" s="97">
        <f t="shared" si="34"/>
        <v>0</v>
      </c>
      <c r="BJ19" s="97">
        <f t="shared" si="35"/>
        <v>0</v>
      </c>
      <c r="BK19" s="102">
        <f t="shared" si="36"/>
        <v>0</v>
      </c>
      <c r="BL19" s="101" t="str">
        <f t="shared" si="37"/>
        <v/>
      </c>
      <c r="BM19" s="97" t="str">
        <f t="shared" si="38"/>
        <v/>
      </c>
      <c r="BN19" s="97">
        <f t="shared" si="39"/>
        <v>0</v>
      </c>
      <c r="BO19" s="97">
        <f t="shared" si="40"/>
        <v>0</v>
      </c>
      <c r="BP19" s="102">
        <f t="shared" si="41"/>
        <v>0</v>
      </c>
      <c r="BQ19" s="101" t="str">
        <f t="shared" si="42"/>
        <v/>
      </c>
      <c r="BR19" s="97" t="str">
        <f t="shared" si="43"/>
        <v/>
      </c>
      <c r="BS19" s="97">
        <f t="shared" si="44"/>
        <v>0</v>
      </c>
      <c r="BT19" s="97">
        <f t="shared" si="45"/>
        <v>0</v>
      </c>
      <c r="BU19" s="102">
        <f t="shared" si="46"/>
        <v>0</v>
      </c>
      <c r="BV19" s="101" t="str">
        <f t="shared" si="47"/>
        <v/>
      </c>
      <c r="BW19" s="97" t="str">
        <f t="shared" si="48"/>
        <v/>
      </c>
      <c r="BX19" s="97">
        <f t="shared" si="49"/>
        <v>0</v>
      </c>
      <c r="BY19" s="97">
        <f t="shared" si="50"/>
        <v>0</v>
      </c>
      <c r="BZ19" s="102">
        <f t="shared" si="51"/>
        <v>0</v>
      </c>
      <c r="CA19" s="101" t="str">
        <f t="shared" si="52"/>
        <v/>
      </c>
      <c r="CB19" s="97" t="str">
        <f t="shared" si="53"/>
        <v/>
      </c>
      <c r="CC19" s="97">
        <f t="shared" si="54"/>
        <v>0</v>
      </c>
      <c r="CD19" s="97">
        <f t="shared" si="55"/>
        <v>0</v>
      </c>
      <c r="CE19" s="102">
        <f t="shared" si="56"/>
        <v>0</v>
      </c>
      <c r="CF19" s="101" t="str">
        <f t="shared" si="57"/>
        <v/>
      </c>
      <c r="CG19" s="97" t="str">
        <f t="shared" si="58"/>
        <v/>
      </c>
      <c r="CH19" s="97">
        <f t="shared" si="59"/>
        <v>0</v>
      </c>
      <c r="CI19" s="97">
        <f t="shared" si="60"/>
        <v>0</v>
      </c>
      <c r="CJ19" s="102">
        <f t="shared" si="61"/>
        <v>0</v>
      </c>
      <c r="CK19" s="101" t="str">
        <f t="shared" si="62"/>
        <v/>
      </c>
      <c r="CL19" s="97" t="str">
        <f t="shared" si="63"/>
        <v/>
      </c>
      <c r="CM19" s="97">
        <f t="shared" si="64"/>
        <v>0</v>
      </c>
      <c r="CN19" s="97">
        <f t="shared" si="65"/>
        <v>0</v>
      </c>
      <c r="CO19" s="102">
        <f t="shared" si="66"/>
        <v>0</v>
      </c>
      <c r="CP19" s="101" t="str">
        <f t="shared" si="67"/>
        <v/>
      </c>
      <c r="CQ19" s="97" t="str">
        <f t="shared" si="68"/>
        <v/>
      </c>
      <c r="CR19" s="97">
        <f t="shared" si="69"/>
        <v>0</v>
      </c>
      <c r="CS19" s="97">
        <f t="shared" si="70"/>
        <v>0</v>
      </c>
      <c r="CT19" s="102">
        <f t="shared" si="71"/>
        <v>0</v>
      </c>
      <c r="CU19" s="101" t="str">
        <f t="shared" si="72"/>
        <v/>
      </c>
      <c r="CV19" s="97" t="str">
        <f t="shared" si="73"/>
        <v/>
      </c>
      <c r="CW19" s="97">
        <f t="shared" si="74"/>
        <v>0</v>
      </c>
      <c r="CX19" s="97">
        <f t="shared" si="75"/>
        <v>0</v>
      </c>
      <c r="CY19" s="102">
        <f t="shared" si="76"/>
        <v>0</v>
      </c>
      <c r="CZ19" s="101" t="str">
        <f t="shared" si="77"/>
        <v/>
      </c>
      <c r="DA19" s="97" t="str">
        <f t="shared" si="78"/>
        <v/>
      </c>
      <c r="DB19" s="97">
        <f t="shared" si="79"/>
        <v>0</v>
      </c>
      <c r="DC19" s="97">
        <f t="shared" si="80"/>
        <v>0</v>
      </c>
      <c r="DD19" s="102">
        <f t="shared" si="81"/>
        <v>0</v>
      </c>
      <c r="DE19" s="101" t="str">
        <f t="shared" si="82"/>
        <v/>
      </c>
      <c r="DF19" s="97" t="str">
        <f t="shared" si="83"/>
        <v/>
      </c>
      <c r="DG19" s="97">
        <f t="shared" si="84"/>
        <v>0</v>
      </c>
      <c r="DH19" s="97">
        <f t="shared" si="85"/>
        <v>0</v>
      </c>
      <c r="DI19" s="102">
        <f t="shared" si="86"/>
        <v>0</v>
      </c>
      <c r="DJ19" s="101" t="str">
        <f t="shared" si="87"/>
        <v/>
      </c>
      <c r="DK19" s="97" t="str">
        <f t="shared" si="88"/>
        <v/>
      </c>
      <c r="DL19" s="97">
        <f t="shared" si="89"/>
        <v>0</v>
      </c>
      <c r="DM19" s="97">
        <f t="shared" si="90"/>
        <v>0</v>
      </c>
      <c r="DN19" s="102">
        <f t="shared" si="91"/>
        <v>0</v>
      </c>
      <c r="DO19" s="101" t="str">
        <f t="shared" si="92"/>
        <v/>
      </c>
      <c r="DP19" s="97" t="str">
        <f t="shared" si="93"/>
        <v/>
      </c>
      <c r="DQ19" s="97">
        <f t="shared" si="94"/>
        <v>0</v>
      </c>
      <c r="DR19" s="97">
        <f t="shared" si="95"/>
        <v>0</v>
      </c>
      <c r="DS19" s="102">
        <f t="shared" si="96"/>
        <v>0</v>
      </c>
      <c r="DT19" s="101" t="str">
        <f t="shared" si="97"/>
        <v/>
      </c>
      <c r="DU19" s="97" t="str">
        <f t="shared" si="98"/>
        <v/>
      </c>
      <c r="DV19" s="97">
        <f t="shared" si="99"/>
        <v>0</v>
      </c>
      <c r="DW19" s="97">
        <f t="shared" si="100"/>
        <v>0</v>
      </c>
      <c r="DX19" s="102">
        <f t="shared" si="101"/>
        <v>0</v>
      </c>
      <c r="DY19" s="101" t="str">
        <f t="shared" si="102"/>
        <v/>
      </c>
      <c r="DZ19" s="97" t="str">
        <f t="shared" si="103"/>
        <v/>
      </c>
      <c r="EA19" s="97">
        <f t="shared" si="104"/>
        <v>0</v>
      </c>
      <c r="EB19" s="97">
        <f t="shared" si="105"/>
        <v>0</v>
      </c>
      <c r="EC19" s="102">
        <f t="shared" si="106"/>
        <v>0</v>
      </c>
      <c r="ED19" s="101" t="str">
        <f t="shared" si="107"/>
        <v/>
      </c>
      <c r="EE19" s="97" t="str">
        <f t="shared" si="108"/>
        <v/>
      </c>
      <c r="EF19" s="97">
        <f t="shared" si="109"/>
        <v>0</v>
      </c>
      <c r="EG19" s="97">
        <f t="shared" si="110"/>
        <v>0</v>
      </c>
      <c r="EH19" s="102">
        <f t="shared" si="111"/>
        <v>0</v>
      </c>
      <c r="EI19" s="101" t="str">
        <f t="shared" si="112"/>
        <v/>
      </c>
      <c r="EJ19" s="97" t="str">
        <f t="shared" si="113"/>
        <v/>
      </c>
      <c r="EK19" s="97">
        <f t="shared" si="114"/>
        <v>0</v>
      </c>
      <c r="EL19" s="97">
        <f t="shared" si="115"/>
        <v>0</v>
      </c>
      <c r="EM19" s="102">
        <f t="shared" si="116"/>
        <v>0</v>
      </c>
      <c r="EN19" s="101" t="str">
        <f t="shared" si="117"/>
        <v/>
      </c>
      <c r="EO19" s="97" t="str">
        <f t="shared" si="118"/>
        <v/>
      </c>
      <c r="EP19" s="97">
        <f t="shared" si="119"/>
        <v>0</v>
      </c>
      <c r="EQ19" s="97">
        <f t="shared" si="120"/>
        <v>0</v>
      </c>
      <c r="ER19" s="102">
        <f t="shared" si="121"/>
        <v>0</v>
      </c>
      <c r="ES19" s="101" t="str">
        <f t="shared" si="122"/>
        <v/>
      </c>
      <c r="ET19" s="97" t="str">
        <f t="shared" si="123"/>
        <v/>
      </c>
      <c r="EU19" s="97">
        <f t="shared" si="124"/>
        <v>0</v>
      </c>
      <c r="EV19" s="97">
        <f t="shared" si="125"/>
        <v>0</v>
      </c>
      <c r="EW19" s="102">
        <f t="shared" si="126"/>
        <v>0</v>
      </c>
      <c r="EX19" s="101" t="str">
        <f t="shared" si="127"/>
        <v/>
      </c>
      <c r="EY19" s="97" t="str">
        <f t="shared" si="128"/>
        <v/>
      </c>
      <c r="EZ19" s="97">
        <f t="shared" si="129"/>
        <v>0</v>
      </c>
      <c r="FA19" s="97">
        <f t="shared" si="130"/>
        <v>0</v>
      </c>
      <c r="FB19" s="102">
        <f t="shared" si="131"/>
        <v>0</v>
      </c>
      <c r="FC19" s="101" t="str">
        <f t="shared" si="132"/>
        <v/>
      </c>
      <c r="FD19" s="97" t="str">
        <f t="shared" si="133"/>
        <v/>
      </c>
      <c r="FE19" s="97">
        <f t="shared" si="134"/>
        <v>0</v>
      </c>
      <c r="FF19" s="97">
        <f t="shared" si="135"/>
        <v>0</v>
      </c>
      <c r="FG19" s="102">
        <f t="shared" si="136"/>
        <v>0</v>
      </c>
      <c r="FH19" s="101" t="str">
        <f t="shared" si="137"/>
        <v/>
      </c>
      <c r="FI19" s="97" t="str">
        <f t="shared" si="138"/>
        <v/>
      </c>
      <c r="FJ19" s="97">
        <f t="shared" si="139"/>
        <v>0</v>
      </c>
      <c r="FK19" s="97">
        <f t="shared" si="140"/>
        <v>0</v>
      </c>
      <c r="FL19" s="102">
        <f t="shared" si="141"/>
        <v>0</v>
      </c>
      <c r="FM19" s="101" t="str">
        <f t="shared" si="142"/>
        <v/>
      </c>
      <c r="FN19" s="97" t="str">
        <f t="shared" si="143"/>
        <v/>
      </c>
      <c r="FO19" s="97">
        <f t="shared" si="144"/>
        <v>0</v>
      </c>
      <c r="FP19" s="97">
        <f t="shared" si="145"/>
        <v>0</v>
      </c>
      <c r="FQ19" s="102">
        <f t="shared" si="146"/>
        <v>0</v>
      </c>
      <c r="FR19" s="101" t="str">
        <f t="shared" si="147"/>
        <v/>
      </c>
      <c r="FS19" s="97" t="str">
        <f t="shared" si="148"/>
        <v/>
      </c>
      <c r="FT19" s="97">
        <f t="shared" si="149"/>
        <v>0</v>
      </c>
      <c r="FU19" s="97">
        <f t="shared" si="150"/>
        <v>0</v>
      </c>
      <c r="FV19" s="102">
        <f t="shared" si="151"/>
        <v>0</v>
      </c>
      <c r="FW19" s="101" t="str">
        <f t="shared" si="152"/>
        <v/>
      </c>
      <c r="FX19" s="97" t="str">
        <f t="shared" si="153"/>
        <v/>
      </c>
      <c r="FY19" s="97">
        <f t="shared" si="154"/>
        <v>0</v>
      </c>
      <c r="FZ19" s="97">
        <f t="shared" si="155"/>
        <v>0</v>
      </c>
      <c r="GA19" s="102">
        <f t="shared" si="156"/>
        <v>0</v>
      </c>
      <c r="GB19" s="101" t="str">
        <f t="shared" si="157"/>
        <v/>
      </c>
      <c r="GC19" s="97" t="str">
        <f t="shared" si="158"/>
        <v/>
      </c>
      <c r="GD19" s="97">
        <f t="shared" si="159"/>
        <v>0</v>
      </c>
      <c r="GE19" s="97">
        <f t="shared" si="160"/>
        <v>0</v>
      </c>
      <c r="GF19" s="102">
        <f t="shared" si="161"/>
        <v>0</v>
      </c>
      <c r="GG19" s="101" t="str">
        <f t="shared" si="162"/>
        <v/>
      </c>
      <c r="GH19" s="97" t="str">
        <f t="shared" si="163"/>
        <v/>
      </c>
      <c r="GI19" s="97">
        <f t="shared" si="164"/>
        <v>0</v>
      </c>
      <c r="GJ19" s="97">
        <f t="shared" si="165"/>
        <v>0</v>
      </c>
      <c r="GK19" s="102">
        <f t="shared" si="166"/>
        <v>0</v>
      </c>
      <c r="GL19" s="101" t="str">
        <f t="shared" si="167"/>
        <v/>
      </c>
      <c r="GM19" s="97" t="str">
        <f t="shared" si="168"/>
        <v/>
      </c>
      <c r="GN19" s="97">
        <f t="shared" si="169"/>
        <v>0</v>
      </c>
      <c r="GO19" s="97">
        <f t="shared" si="170"/>
        <v>0</v>
      </c>
      <c r="GP19" s="102">
        <f t="shared" si="171"/>
        <v>0</v>
      </c>
      <c r="GQ19" s="101" t="str">
        <f t="shared" si="172"/>
        <v/>
      </c>
      <c r="GR19" s="97" t="str">
        <f t="shared" si="173"/>
        <v/>
      </c>
      <c r="GS19" s="97">
        <f t="shared" si="174"/>
        <v>0</v>
      </c>
      <c r="GT19" s="97">
        <f t="shared" si="175"/>
        <v>0</v>
      </c>
      <c r="GU19" s="102">
        <f t="shared" si="176"/>
        <v>0</v>
      </c>
      <c r="GV19" s="101" t="str">
        <f t="shared" si="177"/>
        <v/>
      </c>
      <c r="GW19" s="97" t="str">
        <f t="shared" si="178"/>
        <v/>
      </c>
      <c r="GX19" s="102">
        <f t="shared" si="179"/>
        <v>0</v>
      </c>
      <c r="GY19" s="101" t="str">
        <f t="shared" si="180"/>
        <v/>
      </c>
      <c r="GZ19" s="97" t="str">
        <f t="shared" si="181"/>
        <v/>
      </c>
      <c r="HA19" s="102">
        <f t="shared" si="182"/>
        <v>0</v>
      </c>
      <c r="HB19" s="101" t="str">
        <f t="shared" si="183"/>
        <v/>
      </c>
      <c r="HC19" s="97" t="str">
        <f t="shared" si="212"/>
        <v/>
      </c>
      <c r="HD19" s="97" t="e">
        <f>VLOOKUP(HC19,#REF!,2,FALSE)</f>
        <v>#REF!</v>
      </c>
      <c r="HE19" s="97" t="str">
        <f t="shared" si="213"/>
        <v/>
      </c>
      <c r="HF19" s="97" t="str">
        <f t="shared" si="214"/>
        <v/>
      </c>
      <c r="HG19" s="97" t="e">
        <f>VLOOKUP($HC19,#REF!,3,FALSE)</f>
        <v>#REF!</v>
      </c>
      <c r="HH19" s="97" t="e">
        <f>VLOOKUP($HC19,#REF!,4,FALSE)</f>
        <v>#REF!</v>
      </c>
      <c r="HI19" s="97" t="e">
        <f>VLOOKUP($HC19,#REF!,5,FALSE)</f>
        <v>#REF!</v>
      </c>
      <c r="HJ19" s="97" t="e">
        <f>VLOOKUP($HC19,#REF!,6,FALSE)</f>
        <v>#REF!</v>
      </c>
      <c r="HK19" s="97" t="e">
        <f>VLOOKUP($HC19,#REF!,7,FALSE)</f>
        <v>#REF!</v>
      </c>
      <c r="HL19" s="97" t="e">
        <f>VLOOKUP($HC19,#REF!,8,FALSE)</f>
        <v>#REF!</v>
      </c>
      <c r="HM19" s="97" t="e">
        <f>VLOOKUP($HC19,#REF!,9,FALSE)</f>
        <v>#REF!</v>
      </c>
      <c r="HN19" s="97" t="e">
        <f>VLOOKUP($HC19,#REF!,10,FALSE)</f>
        <v>#REF!</v>
      </c>
      <c r="HO19" s="97" t="e">
        <f>VLOOKUP($HC19,#REF!,11,FALSE)</f>
        <v>#REF!</v>
      </c>
      <c r="HP19" s="97" t="e">
        <f>VLOOKUP($HC19,#REF!,12,FALSE)</f>
        <v>#REF!</v>
      </c>
      <c r="HQ19" s="97" t="e">
        <f>VLOOKUP($HC19,#REF!,13,FALSE)</f>
        <v>#REF!</v>
      </c>
      <c r="HR19" s="97" t="e">
        <f>VLOOKUP($HC19,#REF!,14,FALSE)</f>
        <v>#REF!</v>
      </c>
      <c r="HS19" s="97" t="e">
        <f t="shared" si="184"/>
        <v>#REF!</v>
      </c>
      <c r="HT19" s="97" t="e">
        <f t="shared" si="185"/>
        <v>#REF!</v>
      </c>
      <c r="HU19" s="97" t="e">
        <f t="shared" si="186"/>
        <v>#REF!</v>
      </c>
      <c r="HV19" s="97" t="e">
        <f t="shared" si="187"/>
        <v>#REF!</v>
      </c>
      <c r="HW19" s="97" t="e">
        <f t="shared" si="188"/>
        <v>#REF!</v>
      </c>
      <c r="HX19" s="97" t="e">
        <f t="shared" si="189"/>
        <v>#REF!</v>
      </c>
      <c r="HY19" s="97" t="e">
        <f t="shared" si="190"/>
        <v>#REF!</v>
      </c>
      <c r="HZ19" s="97" t="e">
        <f t="shared" si="191"/>
        <v>#REF!</v>
      </c>
      <c r="IA19" s="97" t="e">
        <f t="shared" si="192"/>
        <v>#REF!</v>
      </c>
      <c r="IB19" s="97" t="e">
        <f t="shared" si="193"/>
        <v>#REF!</v>
      </c>
      <c r="IC19" s="97" t="e">
        <f t="shared" si="194"/>
        <v>#REF!</v>
      </c>
      <c r="ID19" s="97" t="e">
        <f t="shared" si="195"/>
        <v>#REF!</v>
      </c>
      <c r="IE19" s="97" t="str">
        <f t="shared" si="196"/>
        <v/>
      </c>
      <c r="IF19" s="97" t="str">
        <f t="shared" si="197"/>
        <v/>
      </c>
      <c r="IG19" s="97" t="str">
        <f t="shared" si="198"/>
        <v/>
      </c>
      <c r="IH19" s="97" t="str">
        <f t="shared" si="199"/>
        <v/>
      </c>
      <c r="II19" s="97" t="str">
        <f t="shared" si="200"/>
        <v/>
      </c>
      <c r="IJ19" s="97" t="str">
        <f t="shared" si="201"/>
        <v/>
      </c>
      <c r="IK19" s="97" t="str">
        <f t="shared" si="202"/>
        <v/>
      </c>
      <c r="IL19" s="97" t="str">
        <f t="shared" si="203"/>
        <v/>
      </c>
      <c r="IM19" s="97" t="str">
        <f t="shared" si="204"/>
        <v/>
      </c>
      <c r="IN19" s="97" t="str">
        <f t="shared" si="205"/>
        <v/>
      </c>
      <c r="IO19" s="97" t="str">
        <f t="shared" si="206"/>
        <v/>
      </c>
      <c r="IP19" s="102" t="str">
        <f t="shared" si="207"/>
        <v/>
      </c>
    </row>
    <row r="20" spans="1:250" ht="30" customHeight="1">
      <c r="A20" s="249"/>
      <c r="B20" s="250"/>
      <c r="C20" s="298"/>
      <c r="D20" s="250"/>
      <c r="E20" s="250"/>
      <c r="F20" s="251"/>
      <c r="G20" s="250"/>
      <c r="H20" s="250"/>
      <c r="I20" s="252"/>
      <c r="J20" s="266"/>
      <c r="K20" s="266"/>
      <c r="L20" s="266"/>
      <c r="M20" s="266"/>
      <c r="N20" s="266"/>
      <c r="O20" s="266"/>
      <c r="P20" s="266"/>
      <c r="Q20" s="266"/>
      <c r="R20" s="266"/>
      <c r="S20" s="266"/>
      <c r="T20" s="266"/>
      <c r="U20" s="266"/>
      <c r="V20" s="267">
        <f t="shared" si="208"/>
        <v>0</v>
      </c>
      <c r="X20" s="101" t="str">
        <f t="shared" si="209"/>
        <v/>
      </c>
      <c r="Y20" s="97" t="str">
        <f t="shared" si="210"/>
        <v/>
      </c>
      <c r="Z20" s="97">
        <f t="shared" si="0"/>
        <v>0</v>
      </c>
      <c r="AA20" s="97">
        <f t="shared" si="1"/>
        <v>0</v>
      </c>
      <c r="AB20" s="102">
        <f t="shared" si="211"/>
        <v>0</v>
      </c>
      <c r="AC20" s="101" t="str">
        <f t="shared" si="2"/>
        <v/>
      </c>
      <c r="AD20" s="97" t="str">
        <f t="shared" si="3"/>
        <v/>
      </c>
      <c r="AE20" s="97">
        <f t="shared" si="4"/>
        <v>0</v>
      </c>
      <c r="AF20" s="97">
        <f t="shared" si="5"/>
        <v>0</v>
      </c>
      <c r="AG20" s="102">
        <f t="shared" si="6"/>
        <v>0</v>
      </c>
      <c r="AH20" s="101" t="str">
        <f t="shared" si="7"/>
        <v/>
      </c>
      <c r="AI20" s="97" t="str">
        <f t="shared" si="8"/>
        <v/>
      </c>
      <c r="AJ20" s="97">
        <f t="shared" si="9"/>
        <v>0</v>
      </c>
      <c r="AK20" s="97">
        <f t="shared" si="10"/>
        <v>0</v>
      </c>
      <c r="AL20" s="102">
        <f t="shared" si="11"/>
        <v>0</v>
      </c>
      <c r="AM20" s="101" t="str">
        <f t="shared" si="12"/>
        <v/>
      </c>
      <c r="AN20" s="97" t="str">
        <f t="shared" si="13"/>
        <v/>
      </c>
      <c r="AO20" s="97">
        <f t="shared" si="14"/>
        <v>0</v>
      </c>
      <c r="AP20" s="97">
        <f t="shared" si="15"/>
        <v>0</v>
      </c>
      <c r="AQ20" s="102">
        <f t="shared" si="16"/>
        <v>0</v>
      </c>
      <c r="AR20" s="101" t="str">
        <f t="shared" si="17"/>
        <v/>
      </c>
      <c r="AS20" s="97" t="str">
        <f t="shared" si="18"/>
        <v/>
      </c>
      <c r="AT20" s="97">
        <f t="shared" si="19"/>
        <v>0</v>
      </c>
      <c r="AU20" s="97">
        <f t="shared" si="20"/>
        <v>0</v>
      </c>
      <c r="AV20" s="102">
        <f t="shared" si="21"/>
        <v>0</v>
      </c>
      <c r="AW20" s="101" t="str">
        <f t="shared" si="22"/>
        <v/>
      </c>
      <c r="AX20" s="97" t="str">
        <f t="shared" si="23"/>
        <v/>
      </c>
      <c r="AY20" s="97">
        <f t="shared" si="24"/>
        <v>0</v>
      </c>
      <c r="AZ20" s="97">
        <f t="shared" si="25"/>
        <v>0</v>
      </c>
      <c r="BA20" s="102">
        <f t="shared" si="26"/>
        <v>0</v>
      </c>
      <c r="BB20" s="101" t="str">
        <f t="shared" si="27"/>
        <v/>
      </c>
      <c r="BC20" s="97" t="str">
        <f t="shared" si="28"/>
        <v/>
      </c>
      <c r="BD20" s="97">
        <f t="shared" si="29"/>
        <v>0</v>
      </c>
      <c r="BE20" s="97">
        <f t="shared" si="30"/>
        <v>0</v>
      </c>
      <c r="BF20" s="102">
        <f t="shared" si="31"/>
        <v>0</v>
      </c>
      <c r="BG20" s="101" t="str">
        <f t="shared" si="32"/>
        <v/>
      </c>
      <c r="BH20" s="97" t="str">
        <f t="shared" si="33"/>
        <v/>
      </c>
      <c r="BI20" s="97">
        <f t="shared" si="34"/>
        <v>0</v>
      </c>
      <c r="BJ20" s="97">
        <f t="shared" si="35"/>
        <v>0</v>
      </c>
      <c r="BK20" s="102">
        <f t="shared" si="36"/>
        <v>0</v>
      </c>
      <c r="BL20" s="101" t="str">
        <f t="shared" si="37"/>
        <v/>
      </c>
      <c r="BM20" s="97" t="str">
        <f t="shared" si="38"/>
        <v/>
      </c>
      <c r="BN20" s="97">
        <f t="shared" si="39"/>
        <v>0</v>
      </c>
      <c r="BO20" s="97">
        <f t="shared" si="40"/>
        <v>0</v>
      </c>
      <c r="BP20" s="102">
        <f t="shared" si="41"/>
        <v>0</v>
      </c>
      <c r="BQ20" s="101" t="str">
        <f t="shared" si="42"/>
        <v/>
      </c>
      <c r="BR20" s="97" t="str">
        <f t="shared" si="43"/>
        <v/>
      </c>
      <c r="BS20" s="97">
        <f t="shared" si="44"/>
        <v>0</v>
      </c>
      <c r="BT20" s="97">
        <f t="shared" si="45"/>
        <v>0</v>
      </c>
      <c r="BU20" s="102">
        <f t="shared" si="46"/>
        <v>0</v>
      </c>
      <c r="BV20" s="101" t="str">
        <f t="shared" si="47"/>
        <v/>
      </c>
      <c r="BW20" s="97" t="str">
        <f t="shared" si="48"/>
        <v/>
      </c>
      <c r="BX20" s="97">
        <f t="shared" si="49"/>
        <v>0</v>
      </c>
      <c r="BY20" s="97">
        <f t="shared" si="50"/>
        <v>0</v>
      </c>
      <c r="BZ20" s="102">
        <f t="shared" si="51"/>
        <v>0</v>
      </c>
      <c r="CA20" s="101" t="str">
        <f t="shared" si="52"/>
        <v/>
      </c>
      <c r="CB20" s="97" t="str">
        <f t="shared" si="53"/>
        <v/>
      </c>
      <c r="CC20" s="97">
        <f t="shared" si="54"/>
        <v>0</v>
      </c>
      <c r="CD20" s="97">
        <f t="shared" si="55"/>
        <v>0</v>
      </c>
      <c r="CE20" s="102">
        <f t="shared" si="56"/>
        <v>0</v>
      </c>
      <c r="CF20" s="101" t="str">
        <f t="shared" si="57"/>
        <v/>
      </c>
      <c r="CG20" s="97" t="str">
        <f t="shared" si="58"/>
        <v/>
      </c>
      <c r="CH20" s="97">
        <f t="shared" si="59"/>
        <v>0</v>
      </c>
      <c r="CI20" s="97">
        <f t="shared" si="60"/>
        <v>0</v>
      </c>
      <c r="CJ20" s="102">
        <f t="shared" si="61"/>
        <v>0</v>
      </c>
      <c r="CK20" s="101" t="str">
        <f t="shared" si="62"/>
        <v/>
      </c>
      <c r="CL20" s="97" t="str">
        <f t="shared" si="63"/>
        <v/>
      </c>
      <c r="CM20" s="97">
        <f t="shared" si="64"/>
        <v>0</v>
      </c>
      <c r="CN20" s="97">
        <f t="shared" si="65"/>
        <v>0</v>
      </c>
      <c r="CO20" s="102">
        <f t="shared" si="66"/>
        <v>0</v>
      </c>
      <c r="CP20" s="101" t="str">
        <f t="shared" si="67"/>
        <v/>
      </c>
      <c r="CQ20" s="97" t="str">
        <f t="shared" si="68"/>
        <v/>
      </c>
      <c r="CR20" s="97">
        <f t="shared" si="69"/>
        <v>0</v>
      </c>
      <c r="CS20" s="97">
        <f t="shared" si="70"/>
        <v>0</v>
      </c>
      <c r="CT20" s="102">
        <f t="shared" si="71"/>
        <v>0</v>
      </c>
      <c r="CU20" s="101" t="str">
        <f t="shared" si="72"/>
        <v/>
      </c>
      <c r="CV20" s="97" t="str">
        <f t="shared" si="73"/>
        <v/>
      </c>
      <c r="CW20" s="97">
        <f t="shared" si="74"/>
        <v>0</v>
      </c>
      <c r="CX20" s="97">
        <f t="shared" si="75"/>
        <v>0</v>
      </c>
      <c r="CY20" s="102">
        <f t="shared" si="76"/>
        <v>0</v>
      </c>
      <c r="CZ20" s="101" t="str">
        <f t="shared" si="77"/>
        <v/>
      </c>
      <c r="DA20" s="97" t="str">
        <f t="shared" si="78"/>
        <v/>
      </c>
      <c r="DB20" s="97">
        <f t="shared" si="79"/>
        <v>0</v>
      </c>
      <c r="DC20" s="97">
        <f t="shared" si="80"/>
        <v>0</v>
      </c>
      <c r="DD20" s="102">
        <f t="shared" si="81"/>
        <v>0</v>
      </c>
      <c r="DE20" s="101" t="str">
        <f t="shared" si="82"/>
        <v/>
      </c>
      <c r="DF20" s="97" t="str">
        <f t="shared" si="83"/>
        <v/>
      </c>
      <c r="DG20" s="97">
        <f t="shared" si="84"/>
        <v>0</v>
      </c>
      <c r="DH20" s="97">
        <f t="shared" si="85"/>
        <v>0</v>
      </c>
      <c r="DI20" s="102">
        <f t="shared" si="86"/>
        <v>0</v>
      </c>
      <c r="DJ20" s="101" t="str">
        <f t="shared" si="87"/>
        <v/>
      </c>
      <c r="DK20" s="97" t="str">
        <f t="shared" si="88"/>
        <v/>
      </c>
      <c r="DL20" s="97">
        <f t="shared" si="89"/>
        <v>0</v>
      </c>
      <c r="DM20" s="97">
        <f t="shared" si="90"/>
        <v>0</v>
      </c>
      <c r="DN20" s="102">
        <f t="shared" si="91"/>
        <v>0</v>
      </c>
      <c r="DO20" s="101" t="str">
        <f t="shared" si="92"/>
        <v/>
      </c>
      <c r="DP20" s="97" t="str">
        <f t="shared" si="93"/>
        <v/>
      </c>
      <c r="DQ20" s="97">
        <f t="shared" si="94"/>
        <v>0</v>
      </c>
      <c r="DR20" s="97">
        <f t="shared" si="95"/>
        <v>0</v>
      </c>
      <c r="DS20" s="102">
        <f t="shared" si="96"/>
        <v>0</v>
      </c>
      <c r="DT20" s="101" t="str">
        <f t="shared" si="97"/>
        <v/>
      </c>
      <c r="DU20" s="97" t="str">
        <f t="shared" si="98"/>
        <v/>
      </c>
      <c r="DV20" s="97">
        <f t="shared" si="99"/>
        <v>0</v>
      </c>
      <c r="DW20" s="97">
        <f t="shared" si="100"/>
        <v>0</v>
      </c>
      <c r="DX20" s="102">
        <f t="shared" si="101"/>
        <v>0</v>
      </c>
      <c r="DY20" s="101" t="str">
        <f t="shared" si="102"/>
        <v/>
      </c>
      <c r="DZ20" s="97" t="str">
        <f t="shared" si="103"/>
        <v/>
      </c>
      <c r="EA20" s="97">
        <f t="shared" si="104"/>
        <v>0</v>
      </c>
      <c r="EB20" s="97">
        <f t="shared" si="105"/>
        <v>0</v>
      </c>
      <c r="EC20" s="102">
        <f t="shared" si="106"/>
        <v>0</v>
      </c>
      <c r="ED20" s="101" t="str">
        <f t="shared" si="107"/>
        <v/>
      </c>
      <c r="EE20" s="97" t="str">
        <f t="shared" si="108"/>
        <v/>
      </c>
      <c r="EF20" s="97">
        <f t="shared" si="109"/>
        <v>0</v>
      </c>
      <c r="EG20" s="97">
        <f t="shared" si="110"/>
        <v>0</v>
      </c>
      <c r="EH20" s="102">
        <f t="shared" si="111"/>
        <v>0</v>
      </c>
      <c r="EI20" s="101" t="str">
        <f t="shared" si="112"/>
        <v/>
      </c>
      <c r="EJ20" s="97" t="str">
        <f t="shared" si="113"/>
        <v/>
      </c>
      <c r="EK20" s="97">
        <f t="shared" si="114"/>
        <v>0</v>
      </c>
      <c r="EL20" s="97">
        <f t="shared" si="115"/>
        <v>0</v>
      </c>
      <c r="EM20" s="102">
        <f t="shared" si="116"/>
        <v>0</v>
      </c>
      <c r="EN20" s="101" t="str">
        <f t="shared" si="117"/>
        <v/>
      </c>
      <c r="EO20" s="97" t="str">
        <f t="shared" si="118"/>
        <v/>
      </c>
      <c r="EP20" s="97">
        <f t="shared" si="119"/>
        <v>0</v>
      </c>
      <c r="EQ20" s="97">
        <f t="shared" si="120"/>
        <v>0</v>
      </c>
      <c r="ER20" s="102">
        <f t="shared" si="121"/>
        <v>0</v>
      </c>
      <c r="ES20" s="101" t="str">
        <f t="shared" si="122"/>
        <v/>
      </c>
      <c r="ET20" s="97" t="str">
        <f t="shared" si="123"/>
        <v/>
      </c>
      <c r="EU20" s="97">
        <f t="shared" si="124"/>
        <v>0</v>
      </c>
      <c r="EV20" s="97">
        <f t="shared" si="125"/>
        <v>0</v>
      </c>
      <c r="EW20" s="102">
        <f t="shared" si="126"/>
        <v>0</v>
      </c>
      <c r="EX20" s="101" t="str">
        <f t="shared" si="127"/>
        <v/>
      </c>
      <c r="EY20" s="97" t="str">
        <f t="shared" si="128"/>
        <v/>
      </c>
      <c r="EZ20" s="97">
        <f t="shared" si="129"/>
        <v>0</v>
      </c>
      <c r="FA20" s="97">
        <f t="shared" si="130"/>
        <v>0</v>
      </c>
      <c r="FB20" s="102">
        <f t="shared" si="131"/>
        <v>0</v>
      </c>
      <c r="FC20" s="101" t="str">
        <f t="shared" si="132"/>
        <v/>
      </c>
      <c r="FD20" s="97" t="str">
        <f t="shared" si="133"/>
        <v/>
      </c>
      <c r="FE20" s="97">
        <f t="shared" si="134"/>
        <v>0</v>
      </c>
      <c r="FF20" s="97">
        <f t="shared" si="135"/>
        <v>0</v>
      </c>
      <c r="FG20" s="102">
        <f t="shared" si="136"/>
        <v>0</v>
      </c>
      <c r="FH20" s="101" t="str">
        <f t="shared" si="137"/>
        <v/>
      </c>
      <c r="FI20" s="97" t="str">
        <f t="shared" si="138"/>
        <v/>
      </c>
      <c r="FJ20" s="97">
        <f t="shared" si="139"/>
        <v>0</v>
      </c>
      <c r="FK20" s="97">
        <f t="shared" si="140"/>
        <v>0</v>
      </c>
      <c r="FL20" s="102">
        <f t="shared" si="141"/>
        <v>0</v>
      </c>
      <c r="FM20" s="101" t="str">
        <f t="shared" si="142"/>
        <v/>
      </c>
      <c r="FN20" s="97" t="str">
        <f t="shared" si="143"/>
        <v/>
      </c>
      <c r="FO20" s="97">
        <f t="shared" si="144"/>
        <v>0</v>
      </c>
      <c r="FP20" s="97">
        <f t="shared" si="145"/>
        <v>0</v>
      </c>
      <c r="FQ20" s="102">
        <f t="shared" si="146"/>
        <v>0</v>
      </c>
      <c r="FR20" s="101" t="str">
        <f t="shared" si="147"/>
        <v/>
      </c>
      <c r="FS20" s="97" t="str">
        <f t="shared" si="148"/>
        <v/>
      </c>
      <c r="FT20" s="97">
        <f t="shared" si="149"/>
        <v>0</v>
      </c>
      <c r="FU20" s="97">
        <f t="shared" si="150"/>
        <v>0</v>
      </c>
      <c r="FV20" s="102">
        <f t="shared" si="151"/>
        <v>0</v>
      </c>
      <c r="FW20" s="101" t="str">
        <f t="shared" si="152"/>
        <v/>
      </c>
      <c r="FX20" s="97" t="str">
        <f t="shared" si="153"/>
        <v/>
      </c>
      <c r="FY20" s="97">
        <f t="shared" si="154"/>
        <v>0</v>
      </c>
      <c r="FZ20" s="97">
        <f t="shared" si="155"/>
        <v>0</v>
      </c>
      <c r="GA20" s="102">
        <f t="shared" si="156"/>
        <v>0</v>
      </c>
      <c r="GB20" s="101" t="str">
        <f t="shared" si="157"/>
        <v/>
      </c>
      <c r="GC20" s="97" t="str">
        <f t="shared" si="158"/>
        <v/>
      </c>
      <c r="GD20" s="97">
        <f t="shared" si="159"/>
        <v>0</v>
      </c>
      <c r="GE20" s="97">
        <f t="shared" si="160"/>
        <v>0</v>
      </c>
      <c r="GF20" s="102">
        <f t="shared" si="161"/>
        <v>0</v>
      </c>
      <c r="GG20" s="101" t="str">
        <f t="shared" si="162"/>
        <v/>
      </c>
      <c r="GH20" s="97" t="str">
        <f t="shared" si="163"/>
        <v/>
      </c>
      <c r="GI20" s="97">
        <f t="shared" si="164"/>
        <v>0</v>
      </c>
      <c r="GJ20" s="97">
        <f t="shared" si="165"/>
        <v>0</v>
      </c>
      <c r="GK20" s="102">
        <f t="shared" si="166"/>
        <v>0</v>
      </c>
      <c r="GL20" s="101" t="str">
        <f t="shared" si="167"/>
        <v/>
      </c>
      <c r="GM20" s="97" t="str">
        <f t="shared" si="168"/>
        <v/>
      </c>
      <c r="GN20" s="97">
        <f t="shared" si="169"/>
        <v>0</v>
      </c>
      <c r="GO20" s="97">
        <f t="shared" si="170"/>
        <v>0</v>
      </c>
      <c r="GP20" s="102">
        <f t="shared" si="171"/>
        <v>0</v>
      </c>
      <c r="GQ20" s="101" t="str">
        <f t="shared" si="172"/>
        <v/>
      </c>
      <c r="GR20" s="97" t="str">
        <f t="shared" si="173"/>
        <v/>
      </c>
      <c r="GS20" s="97">
        <f t="shared" si="174"/>
        <v>0</v>
      </c>
      <c r="GT20" s="97">
        <f t="shared" si="175"/>
        <v>0</v>
      </c>
      <c r="GU20" s="102">
        <f t="shared" si="176"/>
        <v>0</v>
      </c>
      <c r="GV20" s="101" t="str">
        <f t="shared" si="177"/>
        <v/>
      </c>
      <c r="GW20" s="97" t="str">
        <f t="shared" si="178"/>
        <v/>
      </c>
      <c r="GX20" s="102">
        <f t="shared" si="179"/>
        <v>0</v>
      </c>
      <c r="GY20" s="101" t="str">
        <f t="shared" si="180"/>
        <v/>
      </c>
      <c r="GZ20" s="97" t="str">
        <f t="shared" si="181"/>
        <v/>
      </c>
      <c r="HA20" s="102">
        <f t="shared" si="182"/>
        <v>0</v>
      </c>
      <c r="HB20" s="101" t="str">
        <f t="shared" si="183"/>
        <v/>
      </c>
      <c r="HC20" s="97" t="str">
        <f t="shared" si="212"/>
        <v/>
      </c>
      <c r="HD20" s="97" t="e">
        <f>VLOOKUP(HC20,#REF!,2,FALSE)</f>
        <v>#REF!</v>
      </c>
      <c r="HE20" s="97" t="str">
        <f t="shared" si="213"/>
        <v/>
      </c>
      <c r="HF20" s="97" t="str">
        <f t="shared" si="214"/>
        <v/>
      </c>
      <c r="HG20" s="97" t="e">
        <f>VLOOKUP($HC20,#REF!,3,FALSE)</f>
        <v>#REF!</v>
      </c>
      <c r="HH20" s="97" t="e">
        <f>VLOOKUP($HC20,#REF!,4,FALSE)</f>
        <v>#REF!</v>
      </c>
      <c r="HI20" s="97" t="e">
        <f>VLOOKUP($HC20,#REF!,5,FALSE)</f>
        <v>#REF!</v>
      </c>
      <c r="HJ20" s="97" t="e">
        <f>VLOOKUP($HC20,#REF!,6,FALSE)</f>
        <v>#REF!</v>
      </c>
      <c r="HK20" s="97" t="e">
        <f>VLOOKUP($HC20,#REF!,7,FALSE)</f>
        <v>#REF!</v>
      </c>
      <c r="HL20" s="97" t="e">
        <f>VLOOKUP($HC20,#REF!,8,FALSE)</f>
        <v>#REF!</v>
      </c>
      <c r="HM20" s="97" t="e">
        <f>VLOOKUP($HC20,#REF!,9,FALSE)</f>
        <v>#REF!</v>
      </c>
      <c r="HN20" s="97" t="e">
        <f>VLOOKUP($HC20,#REF!,10,FALSE)</f>
        <v>#REF!</v>
      </c>
      <c r="HO20" s="97" t="e">
        <f>VLOOKUP($HC20,#REF!,11,FALSE)</f>
        <v>#REF!</v>
      </c>
      <c r="HP20" s="97" t="e">
        <f>VLOOKUP($HC20,#REF!,12,FALSE)</f>
        <v>#REF!</v>
      </c>
      <c r="HQ20" s="97" t="e">
        <f>VLOOKUP($HC20,#REF!,13,FALSE)</f>
        <v>#REF!</v>
      </c>
      <c r="HR20" s="97" t="e">
        <f>VLOOKUP($HC20,#REF!,14,FALSE)</f>
        <v>#REF!</v>
      </c>
      <c r="HS20" s="97" t="e">
        <f t="shared" si="184"/>
        <v>#REF!</v>
      </c>
      <c r="HT20" s="97" t="e">
        <f t="shared" si="185"/>
        <v>#REF!</v>
      </c>
      <c r="HU20" s="97" t="e">
        <f t="shared" si="186"/>
        <v>#REF!</v>
      </c>
      <c r="HV20" s="97" t="e">
        <f t="shared" si="187"/>
        <v>#REF!</v>
      </c>
      <c r="HW20" s="97" t="e">
        <f t="shared" si="188"/>
        <v>#REF!</v>
      </c>
      <c r="HX20" s="97" t="e">
        <f t="shared" si="189"/>
        <v>#REF!</v>
      </c>
      <c r="HY20" s="97" t="e">
        <f t="shared" si="190"/>
        <v>#REF!</v>
      </c>
      <c r="HZ20" s="97" t="e">
        <f t="shared" si="191"/>
        <v>#REF!</v>
      </c>
      <c r="IA20" s="97" t="e">
        <f t="shared" si="192"/>
        <v>#REF!</v>
      </c>
      <c r="IB20" s="97" t="e">
        <f t="shared" si="193"/>
        <v>#REF!</v>
      </c>
      <c r="IC20" s="97" t="e">
        <f t="shared" si="194"/>
        <v>#REF!</v>
      </c>
      <c r="ID20" s="97" t="e">
        <f t="shared" si="195"/>
        <v>#REF!</v>
      </c>
      <c r="IE20" s="97" t="str">
        <f t="shared" si="196"/>
        <v/>
      </c>
      <c r="IF20" s="97" t="str">
        <f t="shared" si="197"/>
        <v/>
      </c>
      <c r="IG20" s="97" t="str">
        <f t="shared" si="198"/>
        <v/>
      </c>
      <c r="IH20" s="97" t="str">
        <f t="shared" si="199"/>
        <v/>
      </c>
      <c r="II20" s="97" t="str">
        <f t="shared" si="200"/>
        <v/>
      </c>
      <c r="IJ20" s="97" t="str">
        <f t="shared" si="201"/>
        <v/>
      </c>
      <c r="IK20" s="97" t="str">
        <f t="shared" si="202"/>
        <v/>
      </c>
      <c r="IL20" s="97" t="str">
        <f t="shared" si="203"/>
        <v/>
      </c>
      <c r="IM20" s="97" t="str">
        <f t="shared" si="204"/>
        <v/>
      </c>
      <c r="IN20" s="97" t="str">
        <f t="shared" si="205"/>
        <v/>
      </c>
      <c r="IO20" s="97" t="str">
        <f t="shared" si="206"/>
        <v/>
      </c>
      <c r="IP20" s="102" t="str">
        <f t="shared" si="207"/>
        <v/>
      </c>
    </row>
    <row r="21" spans="1:250" ht="30" customHeight="1">
      <c r="A21" s="249"/>
      <c r="B21" s="250"/>
      <c r="C21" s="298"/>
      <c r="D21" s="250"/>
      <c r="E21" s="250"/>
      <c r="F21" s="251"/>
      <c r="G21" s="250"/>
      <c r="H21" s="250"/>
      <c r="I21" s="252"/>
      <c r="J21" s="266"/>
      <c r="K21" s="266"/>
      <c r="L21" s="266"/>
      <c r="M21" s="266"/>
      <c r="N21" s="266"/>
      <c r="O21" s="266"/>
      <c r="P21" s="266"/>
      <c r="Q21" s="266"/>
      <c r="R21" s="266"/>
      <c r="S21" s="266"/>
      <c r="T21" s="266"/>
      <c r="U21" s="266"/>
      <c r="V21" s="267">
        <f t="shared" si="208"/>
        <v>0</v>
      </c>
      <c r="X21" s="101" t="str">
        <f t="shared" si="209"/>
        <v/>
      </c>
      <c r="Y21" s="97" t="str">
        <f t="shared" si="210"/>
        <v/>
      </c>
      <c r="Z21" s="97">
        <f t="shared" si="0"/>
        <v>0</v>
      </c>
      <c r="AA21" s="97">
        <f t="shared" si="1"/>
        <v>0</v>
      </c>
      <c r="AB21" s="102">
        <f t="shared" si="211"/>
        <v>0</v>
      </c>
      <c r="AC21" s="101" t="str">
        <f t="shared" si="2"/>
        <v/>
      </c>
      <c r="AD21" s="97" t="str">
        <f t="shared" si="3"/>
        <v/>
      </c>
      <c r="AE21" s="97">
        <f t="shared" si="4"/>
        <v>0</v>
      </c>
      <c r="AF21" s="97">
        <f t="shared" si="5"/>
        <v>0</v>
      </c>
      <c r="AG21" s="102">
        <f t="shared" si="6"/>
        <v>0</v>
      </c>
      <c r="AH21" s="101" t="str">
        <f t="shared" si="7"/>
        <v/>
      </c>
      <c r="AI21" s="97" t="str">
        <f t="shared" si="8"/>
        <v/>
      </c>
      <c r="AJ21" s="97">
        <f t="shared" si="9"/>
        <v>0</v>
      </c>
      <c r="AK21" s="97">
        <f t="shared" si="10"/>
        <v>0</v>
      </c>
      <c r="AL21" s="102">
        <f t="shared" si="11"/>
        <v>0</v>
      </c>
      <c r="AM21" s="101" t="str">
        <f t="shared" si="12"/>
        <v/>
      </c>
      <c r="AN21" s="97" t="str">
        <f t="shared" si="13"/>
        <v/>
      </c>
      <c r="AO21" s="97">
        <f t="shared" si="14"/>
        <v>0</v>
      </c>
      <c r="AP21" s="97">
        <f t="shared" si="15"/>
        <v>0</v>
      </c>
      <c r="AQ21" s="102">
        <f t="shared" si="16"/>
        <v>0</v>
      </c>
      <c r="AR21" s="101" t="str">
        <f t="shared" si="17"/>
        <v/>
      </c>
      <c r="AS21" s="97" t="str">
        <f t="shared" si="18"/>
        <v/>
      </c>
      <c r="AT21" s="97">
        <f t="shared" si="19"/>
        <v>0</v>
      </c>
      <c r="AU21" s="97">
        <f t="shared" si="20"/>
        <v>0</v>
      </c>
      <c r="AV21" s="102">
        <f t="shared" si="21"/>
        <v>0</v>
      </c>
      <c r="AW21" s="101" t="str">
        <f t="shared" si="22"/>
        <v/>
      </c>
      <c r="AX21" s="97" t="str">
        <f t="shared" si="23"/>
        <v/>
      </c>
      <c r="AY21" s="97">
        <f t="shared" si="24"/>
        <v>0</v>
      </c>
      <c r="AZ21" s="97">
        <f t="shared" si="25"/>
        <v>0</v>
      </c>
      <c r="BA21" s="102">
        <f t="shared" si="26"/>
        <v>0</v>
      </c>
      <c r="BB21" s="101" t="str">
        <f t="shared" si="27"/>
        <v/>
      </c>
      <c r="BC21" s="97" t="str">
        <f t="shared" si="28"/>
        <v/>
      </c>
      <c r="BD21" s="97">
        <f t="shared" si="29"/>
        <v>0</v>
      </c>
      <c r="BE21" s="97">
        <f t="shared" si="30"/>
        <v>0</v>
      </c>
      <c r="BF21" s="102">
        <f t="shared" si="31"/>
        <v>0</v>
      </c>
      <c r="BG21" s="101" t="str">
        <f t="shared" si="32"/>
        <v/>
      </c>
      <c r="BH21" s="97" t="str">
        <f t="shared" si="33"/>
        <v/>
      </c>
      <c r="BI21" s="97">
        <f t="shared" si="34"/>
        <v>0</v>
      </c>
      <c r="BJ21" s="97">
        <f t="shared" si="35"/>
        <v>0</v>
      </c>
      <c r="BK21" s="102">
        <f t="shared" si="36"/>
        <v>0</v>
      </c>
      <c r="BL21" s="101" t="str">
        <f t="shared" si="37"/>
        <v/>
      </c>
      <c r="BM21" s="97" t="str">
        <f t="shared" si="38"/>
        <v/>
      </c>
      <c r="BN21" s="97">
        <f t="shared" si="39"/>
        <v>0</v>
      </c>
      <c r="BO21" s="97">
        <f t="shared" si="40"/>
        <v>0</v>
      </c>
      <c r="BP21" s="102">
        <f t="shared" si="41"/>
        <v>0</v>
      </c>
      <c r="BQ21" s="101" t="str">
        <f t="shared" si="42"/>
        <v/>
      </c>
      <c r="BR21" s="97" t="str">
        <f t="shared" si="43"/>
        <v/>
      </c>
      <c r="BS21" s="97">
        <f t="shared" si="44"/>
        <v>0</v>
      </c>
      <c r="BT21" s="97">
        <f t="shared" si="45"/>
        <v>0</v>
      </c>
      <c r="BU21" s="102">
        <f t="shared" si="46"/>
        <v>0</v>
      </c>
      <c r="BV21" s="101" t="str">
        <f t="shared" si="47"/>
        <v/>
      </c>
      <c r="BW21" s="97" t="str">
        <f t="shared" si="48"/>
        <v/>
      </c>
      <c r="BX21" s="97">
        <f t="shared" si="49"/>
        <v>0</v>
      </c>
      <c r="BY21" s="97">
        <f t="shared" si="50"/>
        <v>0</v>
      </c>
      <c r="BZ21" s="102">
        <f t="shared" si="51"/>
        <v>0</v>
      </c>
      <c r="CA21" s="101" t="str">
        <f t="shared" si="52"/>
        <v/>
      </c>
      <c r="CB21" s="97" t="str">
        <f t="shared" si="53"/>
        <v/>
      </c>
      <c r="CC21" s="97">
        <f t="shared" si="54"/>
        <v>0</v>
      </c>
      <c r="CD21" s="97">
        <f t="shared" si="55"/>
        <v>0</v>
      </c>
      <c r="CE21" s="102">
        <f t="shared" si="56"/>
        <v>0</v>
      </c>
      <c r="CF21" s="101" t="str">
        <f t="shared" si="57"/>
        <v/>
      </c>
      <c r="CG21" s="97" t="str">
        <f t="shared" si="58"/>
        <v/>
      </c>
      <c r="CH21" s="97">
        <f t="shared" si="59"/>
        <v>0</v>
      </c>
      <c r="CI21" s="97">
        <f t="shared" si="60"/>
        <v>0</v>
      </c>
      <c r="CJ21" s="102">
        <f t="shared" si="61"/>
        <v>0</v>
      </c>
      <c r="CK21" s="101" t="str">
        <f t="shared" si="62"/>
        <v/>
      </c>
      <c r="CL21" s="97" t="str">
        <f t="shared" si="63"/>
        <v/>
      </c>
      <c r="CM21" s="97">
        <f t="shared" si="64"/>
        <v>0</v>
      </c>
      <c r="CN21" s="97">
        <f t="shared" si="65"/>
        <v>0</v>
      </c>
      <c r="CO21" s="102">
        <f t="shared" si="66"/>
        <v>0</v>
      </c>
      <c r="CP21" s="101" t="str">
        <f t="shared" si="67"/>
        <v/>
      </c>
      <c r="CQ21" s="97" t="str">
        <f t="shared" si="68"/>
        <v/>
      </c>
      <c r="CR21" s="97">
        <f t="shared" si="69"/>
        <v>0</v>
      </c>
      <c r="CS21" s="97">
        <f t="shared" si="70"/>
        <v>0</v>
      </c>
      <c r="CT21" s="102">
        <f t="shared" si="71"/>
        <v>0</v>
      </c>
      <c r="CU21" s="101" t="str">
        <f t="shared" si="72"/>
        <v/>
      </c>
      <c r="CV21" s="97" t="str">
        <f t="shared" si="73"/>
        <v/>
      </c>
      <c r="CW21" s="97">
        <f t="shared" si="74"/>
        <v>0</v>
      </c>
      <c r="CX21" s="97">
        <f t="shared" si="75"/>
        <v>0</v>
      </c>
      <c r="CY21" s="102">
        <f t="shared" si="76"/>
        <v>0</v>
      </c>
      <c r="CZ21" s="101" t="str">
        <f t="shared" si="77"/>
        <v/>
      </c>
      <c r="DA21" s="97" t="str">
        <f t="shared" si="78"/>
        <v/>
      </c>
      <c r="DB21" s="97">
        <f t="shared" si="79"/>
        <v>0</v>
      </c>
      <c r="DC21" s="97">
        <f t="shared" si="80"/>
        <v>0</v>
      </c>
      <c r="DD21" s="102">
        <f t="shared" si="81"/>
        <v>0</v>
      </c>
      <c r="DE21" s="101" t="str">
        <f t="shared" si="82"/>
        <v/>
      </c>
      <c r="DF21" s="97" t="str">
        <f t="shared" si="83"/>
        <v/>
      </c>
      <c r="DG21" s="97">
        <f t="shared" si="84"/>
        <v>0</v>
      </c>
      <c r="DH21" s="97">
        <f t="shared" si="85"/>
        <v>0</v>
      </c>
      <c r="DI21" s="102">
        <f t="shared" si="86"/>
        <v>0</v>
      </c>
      <c r="DJ21" s="101" t="str">
        <f t="shared" si="87"/>
        <v/>
      </c>
      <c r="DK21" s="97" t="str">
        <f t="shared" si="88"/>
        <v/>
      </c>
      <c r="DL21" s="97">
        <f t="shared" si="89"/>
        <v>0</v>
      </c>
      <c r="DM21" s="97">
        <f t="shared" si="90"/>
        <v>0</v>
      </c>
      <c r="DN21" s="102">
        <f t="shared" si="91"/>
        <v>0</v>
      </c>
      <c r="DO21" s="101" t="str">
        <f t="shared" si="92"/>
        <v/>
      </c>
      <c r="DP21" s="97" t="str">
        <f t="shared" si="93"/>
        <v/>
      </c>
      <c r="DQ21" s="97">
        <f t="shared" si="94"/>
        <v>0</v>
      </c>
      <c r="DR21" s="97">
        <f t="shared" si="95"/>
        <v>0</v>
      </c>
      <c r="DS21" s="102">
        <f t="shared" si="96"/>
        <v>0</v>
      </c>
      <c r="DT21" s="101" t="str">
        <f t="shared" si="97"/>
        <v/>
      </c>
      <c r="DU21" s="97" t="str">
        <f t="shared" si="98"/>
        <v/>
      </c>
      <c r="DV21" s="97">
        <f t="shared" si="99"/>
        <v>0</v>
      </c>
      <c r="DW21" s="97">
        <f t="shared" si="100"/>
        <v>0</v>
      </c>
      <c r="DX21" s="102">
        <f t="shared" si="101"/>
        <v>0</v>
      </c>
      <c r="DY21" s="101" t="str">
        <f t="shared" si="102"/>
        <v/>
      </c>
      <c r="DZ21" s="97" t="str">
        <f t="shared" si="103"/>
        <v/>
      </c>
      <c r="EA21" s="97">
        <f t="shared" si="104"/>
        <v>0</v>
      </c>
      <c r="EB21" s="97">
        <f t="shared" si="105"/>
        <v>0</v>
      </c>
      <c r="EC21" s="102">
        <f t="shared" si="106"/>
        <v>0</v>
      </c>
      <c r="ED21" s="101" t="str">
        <f t="shared" si="107"/>
        <v/>
      </c>
      <c r="EE21" s="97" t="str">
        <f t="shared" si="108"/>
        <v/>
      </c>
      <c r="EF21" s="97">
        <f t="shared" si="109"/>
        <v>0</v>
      </c>
      <c r="EG21" s="97">
        <f t="shared" si="110"/>
        <v>0</v>
      </c>
      <c r="EH21" s="102">
        <f t="shared" si="111"/>
        <v>0</v>
      </c>
      <c r="EI21" s="101" t="str">
        <f t="shared" si="112"/>
        <v/>
      </c>
      <c r="EJ21" s="97" t="str">
        <f t="shared" si="113"/>
        <v/>
      </c>
      <c r="EK21" s="97">
        <f t="shared" si="114"/>
        <v>0</v>
      </c>
      <c r="EL21" s="97">
        <f t="shared" si="115"/>
        <v>0</v>
      </c>
      <c r="EM21" s="102">
        <f t="shared" si="116"/>
        <v>0</v>
      </c>
      <c r="EN21" s="101" t="str">
        <f t="shared" si="117"/>
        <v/>
      </c>
      <c r="EO21" s="97" t="str">
        <f t="shared" si="118"/>
        <v/>
      </c>
      <c r="EP21" s="97">
        <f t="shared" si="119"/>
        <v>0</v>
      </c>
      <c r="EQ21" s="97">
        <f t="shared" si="120"/>
        <v>0</v>
      </c>
      <c r="ER21" s="102">
        <f t="shared" si="121"/>
        <v>0</v>
      </c>
      <c r="ES21" s="101" t="str">
        <f t="shared" si="122"/>
        <v/>
      </c>
      <c r="ET21" s="97" t="str">
        <f t="shared" si="123"/>
        <v/>
      </c>
      <c r="EU21" s="97">
        <f t="shared" si="124"/>
        <v>0</v>
      </c>
      <c r="EV21" s="97">
        <f t="shared" si="125"/>
        <v>0</v>
      </c>
      <c r="EW21" s="102">
        <f t="shared" si="126"/>
        <v>0</v>
      </c>
      <c r="EX21" s="101" t="str">
        <f t="shared" si="127"/>
        <v/>
      </c>
      <c r="EY21" s="97" t="str">
        <f t="shared" si="128"/>
        <v/>
      </c>
      <c r="EZ21" s="97">
        <f t="shared" si="129"/>
        <v>0</v>
      </c>
      <c r="FA21" s="97">
        <f t="shared" si="130"/>
        <v>0</v>
      </c>
      <c r="FB21" s="102">
        <f t="shared" si="131"/>
        <v>0</v>
      </c>
      <c r="FC21" s="101" t="str">
        <f t="shared" si="132"/>
        <v/>
      </c>
      <c r="FD21" s="97" t="str">
        <f t="shared" si="133"/>
        <v/>
      </c>
      <c r="FE21" s="97">
        <f t="shared" si="134"/>
        <v>0</v>
      </c>
      <c r="FF21" s="97">
        <f t="shared" si="135"/>
        <v>0</v>
      </c>
      <c r="FG21" s="102">
        <f t="shared" si="136"/>
        <v>0</v>
      </c>
      <c r="FH21" s="101" t="str">
        <f t="shared" si="137"/>
        <v/>
      </c>
      <c r="FI21" s="97" t="str">
        <f t="shared" si="138"/>
        <v/>
      </c>
      <c r="FJ21" s="97">
        <f t="shared" si="139"/>
        <v>0</v>
      </c>
      <c r="FK21" s="97">
        <f t="shared" si="140"/>
        <v>0</v>
      </c>
      <c r="FL21" s="102">
        <f t="shared" si="141"/>
        <v>0</v>
      </c>
      <c r="FM21" s="101" t="str">
        <f t="shared" si="142"/>
        <v/>
      </c>
      <c r="FN21" s="97" t="str">
        <f t="shared" si="143"/>
        <v/>
      </c>
      <c r="FO21" s="97">
        <f t="shared" si="144"/>
        <v>0</v>
      </c>
      <c r="FP21" s="97">
        <f t="shared" si="145"/>
        <v>0</v>
      </c>
      <c r="FQ21" s="102">
        <f t="shared" si="146"/>
        <v>0</v>
      </c>
      <c r="FR21" s="101" t="str">
        <f t="shared" si="147"/>
        <v/>
      </c>
      <c r="FS21" s="97" t="str">
        <f t="shared" si="148"/>
        <v/>
      </c>
      <c r="FT21" s="97">
        <f t="shared" si="149"/>
        <v>0</v>
      </c>
      <c r="FU21" s="97">
        <f t="shared" si="150"/>
        <v>0</v>
      </c>
      <c r="FV21" s="102">
        <f t="shared" si="151"/>
        <v>0</v>
      </c>
      <c r="FW21" s="101" t="str">
        <f t="shared" si="152"/>
        <v/>
      </c>
      <c r="FX21" s="97" t="str">
        <f t="shared" si="153"/>
        <v/>
      </c>
      <c r="FY21" s="97">
        <f t="shared" si="154"/>
        <v>0</v>
      </c>
      <c r="FZ21" s="97">
        <f t="shared" si="155"/>
        <v>0</v>
      </c>
      <c r="GA21" s="102">
        <f t="shared" si="156"/>
        <v>0</v>
      </c>
      <c r="GB21" s="101" t="str">
        <f t="shared" si="157"/>
        <v/>
      </c>
      <c r="GC21" s="97" t="str">
        <f t="shared" si="158"/>
        <v/>
      </c>
      <c r="GD21" s="97">
        <f t="shared" si="159"/>
        <v>0</v>
      </c>
      <c r="GE21" s="97">
        <f t="shared" si="160"/>
        <v>0</v>
      </c>
      <c r="GF21" s="102">
        <f t="shared" si="161"/>
        <v>0</v>
      </c>
      <c r="GG21" s="101" t="str">
        <f t="shared" si="162"/>
        <v/>
      </c>
      <c r="GH21" s="97" t="str">
        <f t="shared" si="163"/>
        <v/>
      </c>
      <c r="GI21" s="97">
        <f t="shared" si="164"/>
        <v>0</v>
      </c>
      <c r="GJ21" s="97">
        <f t="shared" si="165"/>
        <v>0</v>
      </c>
      <c r="GK21" s="102">
        <f t="shared" si="166"/>
        <v>0</v>
      </c>
      <c r="GL21" s="101" t="str">
        <f t="shared" si="167"/>
        <v/>
      </c>
      <c r="GM21" s="97" t="str">
        <f t="shared" si="168"/>
        <v/>
      </c>
      <c r="GN21" s="97">
        <f t="shared" si="169"/>
        <v>0</v>
      </c>
      <c r="GO21" s="97">
        <f t="shared" si="170"/>
        <v>0</v>
      </c>
      <c r="GP21" s="102">
        <f t="shared" si="171"/>
        <v>0</v>
      </c>
      <c r="GQ21" s="101" t="str">
        <f t="shared" si="172"/>
        <v/>
      </c>
      <c r="GR21" s="97" t="str">
        <f t="shared" si="173"/>
        <v/>
      </c>
      <c r="GS21" s="97">
        <f t="shared" si="174"/>
        <v>0</v>
      </c>
      <c r="GT21" s="97">
        <f t="shared" si="175"/>
        <v>0</v>
      </c>
      <c r="GU21" s="102">
        <f t="shared" si="176"/>
        <v>0</v>
      </c>
      <c r="GV21" s="101" t="str">
        <f t="shared" si="177"/>
        <v/>
      </c>
      <c r="GW21" s="97" t="str">
        <f t="shared" si="178"/>
        <v/>
      </c>
      <c r="GX21" s="102">
        <f t="shared" si="179"/>
        <v>0</v>
      </c>
      <c r="GY21" s="101" t="str">
        <f t="shared" si="180"/>
        <v/>
      </c>
      <c r="GZ21" s="97" t="str">
        <f t="shared" si="181"/>
        <v/>
      </c>
      <c r="HA21" s="102">
        <f t="shared" si="182"/>
        <v>0</v>
      </c>
      <c r="HB21" s="101" t="str">
        <f t="shared" si="183"/>
        <v/>
      </c>
      <c r="HC21" s="97" t="str">
        <f t="shared" si="212"/>
        <v/>
      </c>
      <c r="HD21" s="97" t="e">
        <f>VLOOKUP(HC21,#REF!,2,FALSE)</f>
        <v>#REF!</v>
      </c>
      <c r="HE21" s="97" t="str">
        <f t="shared" si="213"/>
        <v/>
      </c>
      <c r="HF21" s="97" t="str">
        <f t="shared" si="214"/>
        <v/>
      </c>
      <c r="HG21" s="97" t="e">
        <f>VLOOKUP($HC21,#REF!,3,FALSE)</f>
        <v>#REF!</v>
      </c>
      <c r="HH21" s="97" t="e">
        <f>VLOOKUP($HC21,#REF!,4,FALSE)</f>
        <v>#REF!</v>
      </c>
      <c r="HI21" s="97" t="e">
        <f>VLOOKUP($HC21,#REF!,5,FALSE)</f>
        <v>#REF!</v>
      </c>
      <c r="HJ21" s="97" t="e">
        <f>VLOOKUP($HC21,#REF!,6,FALSE)</f>
        <v>#REF!</v>
      </c>
      <c r="HK21" s="97" t="e">
        <f>VLOOKUP($HC21,#REF!,7,FALSE)</f>
        <v>#REF!</v>
      </c>
      <c r="HL21" s="97" t="e">
        <f>VLOOKUP($HC21,#REF!,8,FALSE)</f>
        <v>#REF!</v>
      </c>
      <c r="HM21" s="97" t="e">
        <f>VLOOKUP($HC21,#REF!,9,FALSE)</f>
        <v>#REF!</v>
      </c>
      <c r="HN21" s="97" t="e">
        <f>VLOOKUP($HC21,#REF!,10,FALSE)</f>
        <v>#REF!</v>
      </c>
      <c r="HO21" s="97" t="e">
        <f>VLOOKUP($HC21,#REF!,11,FALSE)</f>
        <v>#REF!</v>
      </c>
      <c r="HP21" s="97" t="e">
        <f>VLOOKUP($HC21,#REF!,12,FALSE)</f>
        <v>#REF!</v>
      </c>
      <c r="HQ21" s="97" t="e">
        <f>VLOOKUP($HC21,#REF!,13,FALSE)</f>
        <v>#REF!</v>
      </c>
      <c r="HR21" s="97" t="e">
        <f>VLOOKUP($HC21,#REF!,14,FALSE)</f>
        <v>#REF!</v>
      </c>
      <c r="HS21" s="97" t="e">
        <f t="shared" si="184"/>
        <v>#REF!</v>
      </c>
      <c r="HT21" s="97" t="e">
        <f t="shared" si="185"/>
        <v>#REF!</v>
      </c>
      <c r="HU21" s="97" t="e">
        <f t="shared" si="186"/>
        <v>#REF!</v>
      </c>
      <c r="HV21" s="97" t="e">
        <f t="shared" si="187"/>
        <v>#REF!</v>
      </c>
      <c r="HW21" s="97" t="e">
        <f t="shared" si="188"/>
        <v>#REF!</v>
      </c>
      <c r="HX21" s="97" t="e">
        <f t="shared" si="189"/>
        <v>#REF!</v>
      </c>
      <c r="HY21" s="97" t="e">
        <f t="shared" si="190"/>
        <v>#REF!</v>
      </c>
      <c r="HZ21" s="97" t="e">
        <f t="shared" si="191"/>
        <v>#REF!</v>
      </c>
      <c r="IA21" s="97" t="e">
        <f t="shared" si="192"/>
        <v>#REF!</v>
      </c>
      <c r="IB21" s="97" t="e">
        <f t="shared" si="193"/>
        <v>#REF!</v>
      </c>
      <c r="IC21" s="97" t="e">
        <f t="shared" si="194"/>
        <v>#REF!</v>
      </c>
      <c r="ID21" s="97" t="e">
        <f t="shared" si="195"/>
        <v>#REF!</v>
      </c>
      <c r="IE21" s="97" t="str">
        <f t="shared" si="196"/>
        <v/>
      </c>
      <c r="IF21" s="97" t="str">
        <f t="shared" si="197"/>
        <v/>
      </c>
      <c r="IG21" s="97" t="str">
        <f t="shared" si="198"/>
        <v/>
      </c>
      <c r="IH21" s="97" t="str">
        <f t="shared" si="199"/>
        <v/>
      </c>
      <c r="II21" s="97" t="str">
        <f t="shared" si="200"/>
        <v/>
      </c>
      <c r="IJ21" s="97" t="str">
        <f t="shared" si="201"/>
        <v/>
      </c>
      <c r="IK21" s="97" t="str">
        <f t="shared" si="202"/>
        <v/>
      </c>
      <c r="IL21" s="97" t="str">
        <f t="shared" si="203"/>
        <v/>
      </c>
      <c r="IM21" s="97" t="str">
        <f t="shared" si="204"/>
        <v/>
      </c>
      <c r="IN21" s="97" t="str">
        <f t="shared" si="205"/>
        <v/>
      </c>
      <c r="IO21" s="97" t="str">
        <f t="shared" si="206"/>
        <v/>
      </c>
      <c r="IP21" s="102" t="str">
        <f t="shared" si="207"/>
        <v/>
      </c>
    </row>
    <row r="22" spans="1:250" ht="30" customHeight="1">
      <c r="A22" s="249"/>
      <c r="B22" s="250"/>
      <c r="C22" s="298"/>
      <c r="D22" s="250"/>
      <c r="E22" s="250"/>
      <c r="F22" s="251"/>
      <c r="G22" s="250"/>
      <c r="H22" s="250"/>
      <c r="I22" s="252"/>
      <c r="J22" s="266"/>
      <c r="K22" s="266"/>
      <c r="L22" s="266"/>
      <c r="M22" s="266"/>
      <c r="N22" s="266"/>
      <c r="O22" s="266"/>
      <c r="P22" s="266"/>
      <c r="Q22" s="266"/>
      <c r="R22" s="266"/>
      <c r="S22" s="266"/>
      <c r="T22" s="266"/>
      <c r="U22" s="266"/>
      <c r="V22" s="267">
        <f t="shared" si="208"/>
        <v>0</v>
      </c>
      <c r="X22" s="101" t="str">
        <f t="shared" si="209"/>
        <v/>
      </c>
      <c r="Y22" s="97" t="str">
        <f t="shared" si="210"/>
        <v/>
      </c>
      <c r="Z22" s="97">
        <f t="shared" si="0"/>
        <v>0</v>
      </c>
      <c r="AA22" s="97">
        <f t="shared" si="1"/>
        <v>0</v>
      </c>
      <c r="AB22" s="102">
        <f t="shared" si="211"/>
        <v>0</v>
      </c>
      <c r="AC22" s="101" t="str">
        <f t="shared" si="2"/>
        <v/>
      </c>
      <c r="AD22" s="97" t="str">
        <f t="shared" si="3"/>
        <v/>
      </c>
      <c r="AE22" s="97">
        <f t="shared" si="4"/>
        <v>0</v>
      </c>
      <c r="AF22" s="97">
        <f t="shared" si="5"/>
        <v>0</v>
      </c>
      <c r="AG22" s="102">
        <f t="shared" si="6"/>
        <v>0</v>
      </c>
      <c r="AH22" s="101" t="str">
        <f t="shared" si="7"/>
        <v/>
      </c>
      <c r="AI22" s="97" t="str">
        <f t="shared" si="8"/>
        <v/>
      </c>
      <c r="AJ22" s="97">
        <f t="shared" si="9"/>
        <v>0</v>
      </c>
      <c r="AK22" s="97">
        <f t="shared" si="10"/>
        <v>0</v>
      </c>
      <c r="AL22" s="102">
        <f t="shared" si="11"/>
        <v>0</v>
      </c>
      <c r="AM22" s="101" t="str">
        <f t="shared" si="12"/>
        <v/>
      </c>
      <c r="AN22" s="97" t="str">
        <f t="shared" si="13"/>
        <v/>
      </c>
      <c r="AO22" s="97">
        <f t="shared" si="14"/>
        <v>0</v>
      </c>
      <c r="AP22" s="97">
        <f t="shared" si="15"/>
        <v>0</v>
      </c>
      <c r="AQ22" s="102">
        <f t="shared" si="16"/>
        <v>0</v>
      </c>
      <c r="AR22" s="101" t="str">
        <f t="shared" si="17"/>
        <v/>
      </c>
      <c r="AS22" s="97" t="str">
        <f t="shared" si="18"/>
        <v/>
      </c>
      <c r="AT22" s="97">
        <f t="shared" si="19"/>
        <v>0</v>
      </c>
      <c r="AU22" s="97">
        <f t="shared" si="20"/>
        <v>0</v>
      </c>
      <c r="AV22" s="102">
        <f t="shared" si="21"/>
        <v>0</v>
      </c>
      <c r="AW22" s="101" t="str">
        <f t="shared" si="22"/>
        <v/>
      </c>
      <c r="AX22" s="97" t="str">
        <f t="shared" si="23"/>
        <v/>
      </c>
      <c r="AY22" s="97">
        <f t="shared" si="24"/>
        <v>0</v>
      </c>
      <c r="AZ22" s="97">
        <f t="shared" si="25"/>
        <v>0</v>
      </c>
      <c r="BA22" s="102">
        <f t="shared" si="26"/>
        <v>0</v>
      </c>
      <c r="BB22" s="101" t="str">
        <f t="shared" si="27"/>
        <v/>
      </c>
      <c r="BC22" s="97" t="str">
        <f t="shared" si="28"/>
        <v/>
      </c>
      <c r="BD22" s="97">
        <f t="shared" si="29"/>
        <v>0</v>
      </c>
      <c r="BE22" s="97">
        <f t="shared" si="30"/>
        <v>0</v>
      </c>
      <c r="BF22" s="102">
        <f t="shared" si="31"/>
        <v>0</v>
      </c>
      <c r="BG22" s="101" t="str">
        <f t="shared" si="32"/>
        <v/>
      </c>
      <c r="BH22" s="97" t="str">
        <f t="shared" si="33"/>
        <v/>
      </c>
      <c r="BI22" s="97">
        <f t="shared" si="34"/>
        <v>0</v>
      </c>
      <c r="BJ22" s="97">
        <f t="shared" si="35"/>
        <v>0</v>
      </c>
      <c r="BK22" s="102">
        <f t="shared" si="36"/>
        <v>0</v>
      </c>
      <c r="BL22" s="101" t="str">
        <f t="shared" si="37"/>
        <v/>
      </c>
      <c r="BM22" s="97" t="str">
        <f t="shared" si="38"/>
        <v/>
      </c>
      <c r="BN22" s="97">
        <f t="shared" si="39"/>
        <v>0</v>
      </c>
      <c r="BO22" s="97">
        <f t="shared" si="40"/>
        <v>0</v>
      </c>
      <c r="BP22" s="102">
        <f t="shared" si="41"/>
        <v>0</v>
      </c>
      <c r="BQ22" s="101" t="str">
        <f t="shared" si="42"/>
        <v/>
      </c>
      <c r="BR22" s="97" t="str">
        <f t="shared" si="43"/>
        <v/>
      </c>
      <c r="BS22" s="97">
        <f t="shared" si="44"/>
        <v>0</v>
      </c>
      <c r="BT22" s="97">
        <f t="shared" si="45"/>
        <v>0</v>
      </c>
      <c r="BU22" s="102">
        <f t="shared" si="46"/>
        <v>0</v>
      </c>
      <c r="BV22" s="101" t="str">
        <f t="shared" si="47"/>
        <v/>
      </c>
      <c r="BW22" s="97" t="str">
        <f t="shared" si="48"/>
        <v/>
      </c>
      <c r="BX22" s="97">
        <f t="shared" si="49"/>
        <v>0</v>
      </c>
      <c r="BY22" s="97">
        <f t="shared" si="50"/>
        <v>0</v>
      </c>
      <c r="BZ22" s="102">
        <f t="shared" si="51"/>
        <v>0</v>
      </c>
      <c r="CA22" s="101" t="str">
        <f t="shared" si="52"/>
        <v/>
      </c>
      <c r="CB22" s="97" t="str">
        <f t="shared" si="53"/>
        <v/>
      </c>
      <c r="CC22" s="97">
        <f t="shared" si="54"/>
        <v>0</v>
      </c>
      <c r="CD22" s="97">
        <f t="shared" si="55"/>
        <v>0</v>
      </c>
      <c r="CE22" s="102">
        <f t="shared" si="56"/>
        <v>0</v>
      </c>
      <c r="CF22" s="101" t="str">
        <f t="shared" si="57"/>
        <v/>
      </c>
      <c r="CG22" s="97" t="str">
        <f t="shared" si="58"/>
        <v/>
      </c>
      <c r="CH22" s="97">
        <f t="shared" si="59"/>
        <v>0</v>
      </c>
      <c r="CI22" s="97">
        <f t="shared" si="60"/>
        <v>0</v>
      </c>
      <c r="CJ22" s="102">
        <f t="shared" si="61"/>
        <v>0</v>
      </c>
      <c r="CK22" s="101" t="str">
        <f t="shared" si="62"/>
        <v/>
      </c>
      <c r="CL22" s="97" t="str">
        <f t="shared" si="63"/>
        <v/>
      </c>
      <c r="CM22" s="97">
        <f t="shared" si="64"/>
        <v>0</v>
      </c>
      <c r="CN22" s="97">
        <f t="shared" si="65"/>
        <v>0</v>
      </c>
      <c r="CO22" s="102">
        <f t="shared" si="66"/>
        <v>0</v>
      </c>
      <c r="CP22" s="101" t="str">
        <f t="shared" si="67"/>
        <v/>
      </c>
      <c r="CQ22" s="97" t="str">
        <f t="shared" si="68"/>
        <v/>
      </c>
      <c r="CR22" s="97">
        <f t="shared" si="69"/>
        <v>0</v>
      </c>
      <c r="CS22" s="97">
        <f t="shared" si="70"/>
        <v>0</v>
      </c>
      <c r="CT22" s="102">
        <f t="shared" si="71"/>
        <v>0</v>
      </c>
      <c r="CU22" s="101" t="str">
        <f t="shared" si="72"/>
        <v/>
      </c>
      <c r="CV22" s="97" t="str">
        <f t="shared" si="73"/>
        <v/>
      </c>
      <c r="CW22" s="97">
        <f t="shared" si="74"/>
        <v>0</v>
      </c>
      <c r="CX22" s="97">
        <f t="shared" si="75"/>
        <v>0</v>
      </c>
      <c r="CY22" s="102">
        <f t="shared" si="76"/>
        <v>0</v>
      </c>
      <c r="CZ22" s="101" t="str">
        <f t="shared" si="77"/>
        <v/>
      </c>
      <c r="DA22" s="97" t="str">
        <f t="shared" si="78"/>
        <v/>
      </c>
      <c r="DB22" s="97">
        <f t="shared" si="79"/>
        <v>0</v>
      </c>
      <c r="DC22" s="97">
        <f t="shared" si="80"/>
        <v>0</v>
      </c>
      <c r="DD22" s="102">
        <f t="shared" si="81"/>
        <v>0</v>
      </c>
      <c r="DE22" s="101" t="str">
        <f t="shared" si="82"/>
        <v/>
      </c>
      <c r="DF22" s="97" t="str">
        <f t="shared" si="83"/>
        <v/>
      </c>
      <c r="DG22" s="97">
        <f t="shared" si="84"/>
        <v>0</v>
      </c>
      <c r="DH22" s="97">
        <f t="shared" si="85"/>
        <v>0</v>
      </c>
      <c r="DI22" s="102">
        <f t="shared" si="86"/>
        <v>0</v>
      </c>
      <c r="DJ22" s="101" t="str">
        <f t="shared" si="87"/>
        <v/>
      </c>
      <c r="DK22" s="97" t="str">
        <f t="shared" si="88"/>
        <v/>
      </c>
      <c r="DL22" s="97">
        <f t="shared" si="89"/>
        <v>0</v>
      </c>
      <c r="DM22" s="97">
        <f t="shared" si="90"/>
        <v>0</v>
      </c>
      <c r="DN22" s="102">
        <f t="shared" si="91"/>
        <v>0</v>
      </c>
      <c r="DO22" s="101" t="str">
        <f t="shared" si="92"/>
        <v/>
      </c>
      <c r="DP22" s="97" t="str">
        <f t="shared" si="93"/>
        <v/>
      </c>
      <c r="DQ22" s="97">
        <f t="shared" si="94"/>
        <v>0</v>
      </c>
      <c r="DR22" s="97">
        <f t="shared" si="95"/>
        <v>0</v>
      </c>
      <c r="DS22" s="102">
        <f t="shared" si="96"/>
        <v>0</v>
      </c>
      <c r="DT22" s="101" t="str">
        <f t="shared" si="97"/>
        <v/>
      </c>
      <c r="DU22" s="97" t="str">
        <f t="shared" si="98"/>
        <v/>
      </c>
      <c r="DV22" s="97">
        <f t="shared" si="99"/>
        <v>0</v>
      </c>
      <c r="DW22" s="97">
        <f t="shared" si="100"/>
        <v>0</v>
      </c>
      <c r="DX22" s="102">
        <f t="shared" si="101"/>
        <v>0</v>
      </c>
      <c r="DY22" s="101" t="str">
        <f t="shared" si="102"/>
        <v/>
      </c>
      <c r="DZ22" s="97" t="str">
        <f t="shared" si="103"/>
        <v/>
      </c>
      <c r="EA22" s="97">
        <f t="shared" si="104"/>
        <v>0</v>
      </c>
      <c r="EB22" s="97">
        <f t="shared" si="105"/>
        <v>0</v>
      </c>
      <c r="EC22" s="102">
        <f t="shared" si="106"/>
        <v>0</v>
      </c>
      <c r="ED22" s="101" t="str">
        <f t="shared" si="107"/>
        <v/>
      </c>
      <c r="EE22" s="97" t="str">
        <f t="shared" si="108"/>
        <v/>
      </c>
      <c r="EF22" s="97">
        <f t="shared" si="109"/>
        <v>0</v>
      </c>
      <c r="EG22" s="97">
        <f t="shared" si="110"/>
        <v>0</v>
      </c>
      <c r="EH22" s="102">
        <f t="shared" si="111"/>
        <v>0</v>
      </c>
      <c r="EI22" s="101" t="str">
        <f t="shared" si="112"/>
        <v/>
      </c>
      <c r="EJ22" s="97" t="str">
        <f t="shared" si="113"/>
        <v/>
      </c>
      <c r="EK22" s="97">
        <f t="shared" si="114"/>
        <v>0</v>
      </c>
      <c r="EL22" s="97">
        <f t="shared" si="115"/>
        <v>0</v>
      </c>
      <c r="EM22" s="102">
        <f t="shared" si="116"/>
        <v>0</v>
      </c>
      <c r="EN22" s="101" t="str">
        <f t="shared" si="117"/>
        <v/>
      </c>
      <c r="EO22" s="97" t="str">
        <f t="shared" si="118"/>
        <v/>
      </c>
      <c r="EP22" s="97">
        <f t="shared" si="119"/>
        <v>0</v>
      </c>
      <c r="EQ22" s="97">
        <f t="shared" si="120"/>
        <v>0</v>
      </c>
      <c r="ER22" s="102">
        <f t="shared" si="121"/>
        <v>0</v>
      </c>
      <c r="ES22" s="101" t="str">
        <f t="shared" si="122"/>
        <v/>
      </c>
      <c r="ET22" s="97" t="str">
        <f t="shared" si="123"/>
        <v/>
      </c>
      <c r="EU22" s="97">
        <f t="shared" si="124"/>
        <v>0</v>
      </c>
      <c r="EV22" s="97">
        <f t="shared" si="125"/>
        <v>0</v>
      </c>
      <c r="EW22" s="102">
        <f t="shared" si="126"/>
        <v>0</v>
      </c>
      <c r="EX22" s="101" t="str">
        <f t="shared" si="127"/>
        <v/>
      </c>
      <c r="EY22" s="97" t="str">
        <f t="shared" si="128"/>
        <v/>
      </c>
      <c r="EZ22" s="97">
        <f t="shared" si="129"/>
        <v>0</v>
      </c>
      <c r="FA22" s="97">
        <f t="shared" si="130"/>
        <v>0</v>
      </c>
      <c r="FB22" s="102">
        <f t="shared" si="131"/>
        <v>0</v>
      </c>
      <c r="FC22" s="101" t="str">
        <f t="shared" si="132"/>
        <v/>
      </c>
      <c r="FD22" s="97" t="str">
        <f t="shared" si="133"/>
        <v/>
      </c>
      <c r="FE22" s="97">
        <f t="shared" si="134"/>
        <v>0</v>
      </c>
      <c r="FF22" s="97">
        <f t="shared" si="135"/>
        <v>0</v>
      </c>
      <c r="FG22" s="102">
        <f t="shared" si="136"/>
        <v>0</v>
      </c>
      <c r="FH22" s="101" t="str">
        <f t="shared" si="137"/>
        <v/>
      </c>
      <c r="FI22" s="97" t="str">
        <f t="shared" si="138"/>
        <v/>
      </c>
      <c r="FJ22" s="97">
        <f t="shared" si="139"/>
        <v>0</v>
      </c>
      <c r="FK22" s="97">
        <f t="shared" si="140"/>
        <v>0</v>
      </c>
      <c r="FL22" s="102">
        <f t="shared" si="141"/>
        <v>0</v>
      </c>
      <c r="FM22" s="101" t="str">
        <f t="shared" si="142"/>
        <v/>
      </c>
      <c r="FN22" s="97" t="str">
        <f t="shared" si="143"/>
        <v/>
      </c>
      <c r="FO22" s="97">
        <f t="shared" si="144"/>
        <v>0</v>
      </c>
      <c r="FP22" s="97">
        <f t="shared" si="145"/>
        <v>0</v>
      </c>
      <c r="FQ22" s="102">
        <f t="shared" si="146"/>
        <v>0</v>
      </c>
      <c r="FR22" s="101" t="str">
        <f t="shared" si="147"/>
        <v/>
      </c>
      <c r="FS22" s="97" t="str">
        <f t="shared" si="148"/>
        <v/>
      </c>
      <c r="FT22" s="97">
        <f t="shared" si="149"/>
        <v>0</v>
      </c>
      <c r="FU22" s="97">
        <f t="shared" si="150"/>
        <v>0</v>
      </c>
      <c r="FV22" s="102">
        <f t="shared" si="151"/>
        <v>0</v>
      </c>
      <c r="FW22" s="101" t="str">
        <f t="shared" si="152"/>
        <v/>
      </c>
      <c r="FX22" s="97" t="str">
        <f t="shared" si="153"/>
        <v/>
      </c>
      <c r="FY22" s="97">
        <f t="shared" si="154"/>
        <v>0</v>
      </c>
      <c r="FZ22" s="97">
        <f t="shared" si="155"/>
        <v>0</v>
      </c>
      <c r="GA22" s="102">
        <f t="shared" si="156"/>
        <v>0</v>
      </c>
      <c r="GB22" s="101" t="str">
        <f t="shared" si="157"/>
        <v/>
      </c>
      <c r="GC22" s="97" t="str">
        <f t="shared" si="158"/>
        <v/>
      </c>
      <c r="GD22" s="97">
        <f t="shared" si="159"/>
        <v>0</v>
      </c>
      <c r="GE22" s="97">
        <f t="shared" si="160"/>
        <v>0</v>
      </c>
      <c r="GF22" s="102">
        <f t="shared" si="161"/>
        <v>0</v>
      </c>
      <c r="GG22" s="101" t="str">
        <f t="shared" si="162"/>
        <v/>
      </c>
      <c r="GH22" s="97" t="str">
        <f t="shared" si="163"/>
        <v/>
      </c>
      <c r="GI22" s="97">
        <f t="shared" si="164"/>
        <v>0</v>
      </c>
      <c r="GJ22" s="97">
        <f t="shared" si="165"/>
        <v>0</v>
      </c>
      <c r="GK22" s="102">
        <f t="shared" si="166"/>
        <v>0</v>
      </c>
      <c r="GL22" s="101" t="str">
        <f t="shared" si="167"/>
        <v/>
      </c>
      <c r="GM22" s="97" t="str">
        <f t="shared" si="168"/>
        <v/>
      </c>
      <c r="GN22" s="97">
        <f t="shared" si="169"/>
        <v>0</v>
      </c>
      <c r="GO22" s="97">
        <f t="shared" si="170"/>
        <v>0</v>
      </c>
      <c r="GP22" s="102">
        <f t="shared" si="171"/>
        <v>0</v>
      </c>
      <c r="GQ22" s="101" t="str">
        <f t="shared" si="172"/>
        <v/>
      </c>
      <c r="GR22" s="97" t="str">
        <f t="shared" si="173"/>
        <v/>
      </c>
      <c r="GS22" s="97">
        <f t="shared" si="174"/>
        <v>0</v>
      </c>
      <c r="GT22" s="97">
        <f t="shared" si="175"/>
        <v>0</v>
      </c>
      <c r="GU22" s="102">
        <f t="shared" si="176"/>
        <v>0</v>
      </c>
      <c r="GV22" s="101" t="str">
        <f t="shared" si="177"/>
        <v/>
      </c>
      <c r="GW22" s="97" t="str">
        <f t="shared" si="178"/>
        <v/>
      </c>
      <c r="GX22" s="102">
        <f t="shared" si="179"/>
        <v>0</v>
      </c>
      <c r="GY22" s="101" t="str">
        <f t="shared" si="180"/>
        <v/>
      </c>
      <c r="GZ22" s="97" t="str">
        <f t="shared" si="181"/>
        <v/>
      </c>
      <c r="HA22" s="102">
        <f t="shared" si="182"/>
        <v>0</v>
      </c>
      <c r="HB22" s="101" t="str">
        <f t="shared" si="183"/>
        <v/>
      </c>
      <c r="HC22" s="97" t="str">
        <f t="shared" si="212"/>
        <v/>
      </c>
      <c r="HD22" s="97" t="e">
        <f>VLOOKUP(HC22,#REF!,2,FALSE)</f>
        <v>#REF!</v>
      </c>
      <c r="HE22" s="97" t="str">
        <f t="shared" si="213"/>
        <v/>
      </c>
      <c r="HF22" s="97" t="str">
        <f t="shared" si="214"/>
        <v/>
      </c>
      <c r="HG22" s="97" t="e">
        <f>VLOOKUP($HC22,#REF!,3,FALSE)</f>
        <v>#REF!</v>
      </c>
      <c r="HH22" s="97" t="e">
        <f>VLOOKUP($HC22,#REF!,4,FALSE)</f>
        <v>#REF!</v>
      </c>
      <c r="HI22" s="97" t="e">
        <f>VLOOKUP($HC22,#REF!,5,FALSE)</f>
        <v>#REF!</v>
      </c>
      <c r="HJ22" s="97" t="e">
        <f>VLOOKUP($HC22,#REF!,6,FALSE)</f>
        <v>#REF!</v>
      </c>
      <c r="HK22" s="97" t="e">
        <f>VLOOKUP($HC22,#REF!,7,FALSE)</f>
        <v>#REF!</v>
      </c>
      <c r="HL22" s="97" t="e">
        <f>VLOOKUP($HC22,#REF!,8,FALSE)</f>
        <v>#REF!</v>
      </c>
      <c r="HM22" s="97" t="e">
        <f>VLOOKUP($HC22,#REF!,9,FALSE)</f>
        <v>#REF!</v>
      </c>
      <c r="HN22" s="97" t="e">
        <f>VLOOKUP($HC22,#REF!,10,FALSE)</f>
        <v>#REF!</v>
      </c>
      <c r="HO22" s="97" t="e">
        <f>VLOOKUP($HC22,#REF!,11,FALSE)</f>
        <v>#REF!</v>
      </c>
      <c r="HP22" s="97" t="e">
        <f>VLOOKUP($HC22,#REF!,12,FALSE)</f>
        <v>#REF!</v>
      </c>
      <c r="HQ22" s="97" t="e">
        <f>VLOOKUP($HC22,#REF!,13,FALSE)</f>
        <v>#REF!</v>
      </c>
      <c r="HR22" s="97" t="e">
        <f>VLOOKUP($HC22,#REF!,14,FALSE)</f>
        <v>#REF!</v>
      </c>
      <c r="HS22" s="97" t="e">
        <f t="shared" si="184"/>
        <v>#REF!</v>
      </c>
      <c r="HT22" s="97" t="e">
        <f t="shared" si="185"/>
        <v>#REF!</v>
      </c>
      <c r="HU22" s="97" t="e">
        <f t="shared" si="186"/>
        <v>#REF!</v>
      </c>
      <c r="HV22" s="97" t="e">
        <f t="shared" si="187"/>
        <v>#REF!</v>
      </c>
      <c r="HW22" s="97" t="e">
        <f t="shared" si="188"/>
        <v>#REF!</v>
      </c>
      <c r="HX22" s="97" t="e">
        <f t="shared" si="189"/>
        <v>#REF!</v>
      </c>
      <c r="HY22" s="97" t="e">
        <f t="shared" si="190"/>
        <v>#REF!</v>
      </c>
      <c r="HZ22" s="97" t="e">
        <f t="shared" si="191"/>
        <v>#REF!</v>
      </c>
      <c r="IA22" s="97" t="e">
        <f t="shared" si="192"/>
        <v>#REF!</v>
      </c>
      <c r="IB22" s="97" t="e">
        <f t="shared" si="193"/>
        <v>#REF!</v>
      </c>
      <c r="IC22" s="97" t="e">
        <f t="shared" si="194"/>
        <v>#REF!</v>
      </c>
      <c r="ID22" s="97" t="e">
        <f t="shared" si="195"/>
        <v>#REF!</v>
      </c>
      <c r="IE22" s="97" t="str">
        <f t="shared" si="196"/>
        <v/>
      </c>
      <c r="IF22" s="97" t="str">
        <f t="shared" si="197"/>
        <v/>
      </c>
      <c r="IG22" s="97" t="str">
        <f t="shared" si="198"/>
        <v/>
      </c>
      <c r="IH22" s="97" t="str">
        <f t="shared" si="199"/>
        <v/>
      </c>
      <c r="II22" s="97" t="str">
        <f t="shared" si="200"/>
        <v/>
      </c>
      <c r="IJ22" s="97" t="str">
        <f t="shared" si="201"/>
        <v/>
      </c>
      <c r="IK22" s="97" t="str">
        <f t="shared" si="202"/>
        <v/>
      </c>
      <c r="IL22" s="97" t="str">
        <f t="shared" si="203"/>
        <v/>
      </c>
      <c r="IM22" s="97" t="str">
        <f t="shared" si="204"/>
        <v/>
      </c>
      <c r="IN22" s="97" t="str">
        <f t="shared" si="205"/>
        <v/>
      </c>
      <c r="IO22" s="97" t="str">
        <f t="shared" si="206"/>
        <v/>
      </c>
      <c r="IP22" s="102" t="str">
        <f t="shared" si="207"/>
        <v/>
      </c>
    </row>
    <row r="23" spans="1:250" ht="30" customHeight="1">
      <c r="A23" s="249"/>
      <c r="B23" s="250"/>
      <c r="C23" s="298"/>
      <c r="D23" s="250"/>
      <c r="E23" s="250"/>
      <c r="F23" s="251"/>
      <c r="G23" s="250"/>
      <c r="H23" s="250"/>
      <c r="I23" s="252"/>
      <c r="J23" s="266"/>
      <c r="K23" s="266"/>
      <c r="L23" s="266"/>
      <c r="M23" s="266"/>
      <c r="N23" s="266"/>
      <c r="O23" s="266"/>
      <c r="P23" s="266"/>
      <c r="Q23" s="266"/>
      <c r="R23" s="266"/>
      <c r="S23" s="266"/>
      <c r="T23" s="266"/>
      <c r="U23" s="266"/>
      <c r="V23" s="267">
        <f t="shared" si="208"/>
        <v>0</v>
      </c>
      <c r="X23" s="101" t="str">
        <f t="shared" si="209"/>
        <v/>
      </c>
      <c r="Y23" s="97" t="str">
        <f t="shared" si="210"/>
        <v/>
      </c>
      <c r="Z23" s="97">
        <f t="shared" si="0"/>
        <v>0</v>
      </c>
      <c r="AA23" s="97">
        <f t="shared" si="1"/>
        <v>0</v>
      </c>
      <c r="AB23" s="102">
        <f t="shared" si="211"/>
        <v>0</v>
      </c>
      <c r="AC23" s="101" t="str">
        <f t="shared" si="2"/>
        <v/>
      </c>
      <c r="AD23" s="97" t="str">
        <f t="shared" si="3"/>
        <v/>
      </c>
      <c r="AE23" s="97">
        <f t="shared" si="4"/>
        <v>0</v>
      </c>
      <c r="AF23" s="97">
        <f t="shared" si="5"/>
        <v>0</v>
      </c>
      <c r="AG23" s="102">
        <f t="shared" si="6"/>
        <v>0</v>
      </c>
      <c r="AH23" s="101" t="str">
        <f t="shared" si="7"/>
        <v/>
      </c>
      <c r="AI23" s="97" t="str">
        <f t="shared" si="8"/>
        <v/>
      </c>
      <c r="AJ23" s="97">
        <f t="shared" si="9"/>
        <v>0</v>
      </c>
      <c r="AK23" s="97">
        <f t="shared" si="10"/>
        <v>0</v>
      </c>
      <c r="AL23" s="102">
        <f t="shared" si="11"/>
        <v>0</v>
      </c>
      <c r="AM23" s="101" t="str">
        <f t="shared" si="12"/>
        <v/>
      </c>
      <c r="AN23" s="97" t="str">
        <f t="shared" si="13"/>
        <v/>
      </c>
      <c r="AO23" s="97">
        <f t="shared" si="14"/>
        <v>0</v>
      </c>
      <c r="AP23" s="97">
        <f t="shared" si="15"/>
        <v>0</v>
      </c>
      <c r="AQ23" s="102">
        <f t="shared" si="16"/>
        <v>0</v>
      </c>
      <c r="AR23" s="101" t="str">
        <f t="shared" si="17"/>
        <v/>
      </c>
      <c r="AS23" s="97" t="str">
        <f t="shared" si="18"/>
        <v/>
      </c>
      <c r="AT23" s="97">
        <f t="shared" si="19"/>
        <v>0</v>
      </c>
      <c r="AU23" s="97">
        <f t="shared" si="20"/>
        <v>0</v>
      </c>
      <c r="AV23" s="102">
        <f t="shared" si="21"/>
        <v>0</v>
      </c>
      <c r="AW23" s="101" t="str">
        <f t="shared" si="22"/>
        <v/>
      </c>
      <c r="AX23" s="97" t="str">
        <f t="shared" si="23"/>
        <v/>
      </c>
      <c r="AY23" s="97">
        <f t="shared" si="24"/>
        <v>0</v>
      </c>
      <c r="AZ23" s="97">
        <f t="shared" si="25"/>
        <v>0</v>
      </c>
      <c r="BA23" s="102">
        <f t="shared" si="26"/>
        <v>0</v>
      </c>
      <c r="BB23" s="101" t="str">
        <f t="shared" si="27"/>
        <v/>
      </c>
      <c r="BC23" s="97" t="str">
        <f t="shared" si="28"/>
        <v/>
      </c>
      <c r="BD23" s="97">
        <f t="shared" si="29"/>
        <v>0</v>
      </c>
      <c r="BE23" s="97">
        <f t="shared" si="30"/>
        <v>0</v>
      </c>
      <c r="BF23" s="102">
        <f t="shared" si="31"/>
        <v>0</v>
      </c>
      <c r="BG23" s="101" t="str">
        <f t="shared" si="32"/>
        <v/>
      </c>
      <c r="BH23" s="97" t="str">
        <f t="shared" si="33"/>
        <v/>
      </c>
      <c r="BI23" s="97">
        <f t="shared" si="34"/>
        <v>0</v>
      </c>
      <c r="BJ23" s="97">
        <f t="shared" si="35"/>
        <v>0</v>
      </c>
      <c r="BK23" s="102">
        <f t="shared" si="36"/>
        <v>0</v>
      </c>
      <c r="BL23" s="101" t="str">
        <f t="shared" si="37"/>
        <v/>
      </c>
      <c r="BM23" s="97" t="str">
        <f t="shared" si="38"/>
        <v/>
      </c>
      <c r="BN23" s="97">
        <f t="shared" si="39"/>
        <v>0</v>
      </c>
      <c r="BO23" s="97">
        <f t="shared" si="40"/>
        <v>0</v>
      </c>
      <c r="BP23" s="102">
        <f t="shared" si="41"/>
        <v>0</v>
      </c>
      <c r="BQ23" s="101" t="str">
        <f t="shared" si="42"/>
        <v/>
      </c>
      <c r="BR23" s="97" t="str">
        <f t="shared" si="43"/>
        <v/>
      </c>
      <c r="BS23" s="97">
        <f t="shared" si="44"/>
        <v>0</v>
      </c>
      <c r="BT23" s="97">
        <f t="shared" si="45"/>
        <v>0</v>
      </c>
      <c r="BU23" s="102">
        <f t="shared" si="46"/>
        <v>0</v>
      </c>
      <c r="BV23" s="101" t="str">
        <f t="shared" si="47"/>
        <v/>
      </c>
      <c r="BW23" s="97" t="str">
        <f t="shared" si="48"/>
        <v/>
      </c>
      <c r="BX23" s="97">
        <f t="shared" si="49"/>
        <v>0</v>
      </c>
      <c r="BY23" s="97">
        <f t="shared" si="50"/>
        <v>0</v>
      </c>
      <c r="BZ23" s="102">
        <f t="shared" si="51"/>
        <v>0</v>
      </c>
      <c r="CA23" s="101" t="str">
        <f t="shared" si="52"/>
        <v/>
      </c>
      <c r="CB23" s="97" t="str">
        <f t="shared" si="53"/>
        <v/>
      </c>
      <c r="CC23" s="97">
        <f t="shared" si="54"/>
        <v>0</v>
      </c>
      <c r="CD23" s="97">
        <f t="shared" si="55"/>
        <v>0</v>
      </c>
      <c r="CE23" s="102">
        <f t="shared" si="56"/>
        <v>0</v>
      </c>
      <c r="CF23" s="101" t="str">
        <f t="shared" si="57"/>
        <v/>
      </c>
      <c r="CG23" s="97" t="str">
        <f t="shared" si="58"/>
        <v/>
      </c>
      <c r="CH23" s="97">
        <f t="shared" si="59"/>
        <v>0</v>
      </c>
      <c r="CI23" s="97">
        <f t="shared" si="60"/>
        <v>0</v>
      </c>
      <c r="CJ23" s="102">
        <f t="shared" si="61"/>
        <v>0</v>
      </c>
      <c r="CK23" s="101" t="str">
        <f t="shared" si="62"/>
        <v/>
      </c>
      <c r="CL23" s="97" t="str">
        <f t="shared" si="63"/>
        <v/>
      </c>
      <c r="CM23" s="97">
        <f t="shared" si="64"/>
        <v>0</v>
      </c>
      <c r="CN23" s="97">
        <f t="shared" si="65"/>
        <v>0</v>
      </c>
      <c r="CO23" s="102">
        <f t="shared" si="66"/>
        <v>0</v>
      </c>
      <c r="CP23" s="101" t="str">
        <f t="shared" si="67"/>
        <v/>
      </c>
      <c r="CQ23" s="97" t="str">
        <f t="shared" si="68"/>
        <v/>
      </c>
      <c r="CR23" s="97">
        <f t="shared" si="69"/>
        <v>0</v>
      </c>
      <c r="CS23" s="97">
        <f t="shared" si="70"/>
        <v>0</v>
      </c>
      <c r="CT23" s="102">
        <f t="shared" si="71"/>
        <v>0</v>
      </c>
      <c r="CU23" s="101" t="str">
        <f t="shared" si="72"/>
        <v/>
      </c>
      <c r="CV23" s="97" t="str">
        <f t="shared" si="73"/>
        <v/>
      </c>
      <c r="CW23" s="97">
        <f t="shared" si="74"/>
        <v>0</v>
      </c>
      <c r="CX23" s="97">
        <f t="shared" si="75"/>
        <v>0</v>
      </c>
      <c r="CY23" s="102">
        <f t="shared" si="76"/>
        <v>0</v>
      </c>
      <c r="CZ23" s="101" t="str">
        <f t="shared" si="77"/>
        <v/>
      </c>
      <c r="DA23" s="97" t="str">
        <f t="shared" si="78"/>
        <v/>
      </c>
      <c r="DB23" s="97">
        <f t="shared" si="79"/>
        <v>0</v>
      </c>
      <c r="DC23" s="97">
        <f t="shared" si="80"/>
        <v>0</v>
      </c>
      <c r="DD23" s="102">
        <f t="shared" si="81"/>
        <v>0</v>
      </c>
      <c r="DE23" s="101" t="str">
        <f t="shared" si="82"/>
        <v/>
      </c>
      <c r="DF23" s="97" t="str">
        <f t="shared" si="83"/>
        <v/>
      </c>
      <c r="DG23" s="97">
        <f t="shared" si="84"/>
        <v>0</v>
      </c>
      <c r="DH23" s="97">
        <f t="shared" si="85"/>
        <v>0</v>
      </c>
      <c r="DI23" s="102">
        <f t="shared" si="86"/>
        <v>0</v>
      </c>
      <c r="DJ23" s="101" t="str">
        <f t="shared" ref="DJ23:DJ35" si="215">IF($C23=DJ$6,$B23,"")</f>
        <v/>
      </c>
      <c r="DK23" s="97" t="str">
        <f t="shared" si="88"/>
        <v/>
      </c>
      <c r="DL23" s="97">
        <f t="shared" si="89"/>
        <v>0</v>
      </c>
      <c r="DM23" s="97">
        <f t="shared" si="90"/>
        <v>0</v>
      </c>
      <c r="DN23" s="102">
        <f t="shared" si="91"/>
        <v>0</v>
      </c>
      <c r="DO23" s="101" t="str">
        <f t="shared" ref="DO23:DO35" si="216">IF($C23=DO$6,$B23,"")</f>
        <v/>
      </c>
      <c r="DP23" s="97" t="str">
        <f t="shared" si="93"/>
        <v/>
      </c>
      <c r="DQ23" s="97">
        <f t="shared" si="94"/>
        <v>0</v>
      </c>
      <c r="DR23" s="97">
        <f t="shared" si="95"/>
        <v>0</v>
      </c>
      <c r="DS23" s="102">
        <f t="shared" si="96"/>
        <v>0</v>
      </c>
      <c r="DT23" s="101" t="str">
        <f t="shared" si="97"/>
        <v/>
      </c>
      <c r="DU23" s="97" t="str">
        <f t="shared" si="98"/>
        <v/>
      </c>
      <c r="DV23" s="97">
        <f t="shared" si="99"/>
        <v>0</v>
      </c>
      <c r="DW23" s="97">
        <f t="shared" si="100"/>
        <v>0</v>
      </c>
      <c r="DX23" s="102">
        <f t="shared" si="101"/>
        <v>0</v>
      </c>
      <c r="DY23" s="101" t="str">
        <f t="shared" si="102"/>
        <v/>
      </c>
      <c r="DZ23" s="97" t="str">
        <f t="shared" si="103"/>
        <v/>
      </c>
      <c r="EA23" s="97">
        <f t="shared" si="104"/>
        <v>0</v>
      </c>
      <c r="EB23" s="97">
        <f t="shared" si="105"/>
        <v>0</v>
      </c>
      <c r="EC23" s="102">
        <f t="shared" si="106"/>
        <v>0</v>
      </c>
      <c r="ED23" s="101" t="str">
        <f t="shared" si="107"/>
        <v/>
      </c>
      <c r="EE23" s="97" t="str">
        <f t="shared" si="108"/>
        <v/>
      </c>
      <c r="EF23" s="97">
        <f t="shared" si="109"/>
        <v>0</v>
      </c>
      <c r="EG23" s="97">
        <f t="shared" si="110"/>
        <v>0</v>
      </c>
      <c r="EH23" s="102">
        <f t="shared" si="111"/>
        <v>0</v>
      </c>
      <c r="EI23" s="101" t="str">
        <f t="shared" si="112"/>
        <v/>
      </c>
      <c r="EJ23" s="97" t="str">
        <f t="shared" si="113"/>
        <v/>
      </c>
      <c r="EK23" s="97">
        <f t="shared" si="114"/>
        <v>0</v>
      </c>
      <c r="EL23" s="97">
        <f t="shared" si="115"/>
        <v>0</v>
      </c>
      <c r="EM23" s="102">
        <f t="shared" si="116"/>
        <v>0</v>
      </c>
      <c r="EN23" s="101" t="str">
        <f t="shared" si="117"/>
        <v/>
      </c>
      <c r="EO23" s="97" t="str">
        <f t="shared" si="118"/>
        <v/>
      </c>
      <c r="EP23" s="97">
        <f t="shared" si="119"/>
        <v>0</v>
      </c>
      <c r="EQ23" s="97">
        <f t="shared" si="120"/>
        <v>0</v>
      </c>
      <c r="ER23" s="102">
        <f t="shared" si="121"/>
        <v>0</v>
      </c>
      <c r="ES23" s="101" t="str">
        <f t="shared" si="122"/>
        <v/>
      </c>
      <c r="ET23" s="97" t="str">
        <f t="shared" si="123"/>
        <v/>
      </c>
      <c r="EU23" s="97">
        <f t="shared" si="124"/>
        <v>0</v>
      </c>
      <c r="EV23" s="97">
        <f t="shared" si="125"/>
        <v>0</v>
      </c>
      <c r="EW23" s="102">
        <f t="shared" si="126"/>
        <v>0</v>
      </c>
      <c r="EX23" s="101" t="str">
        <f t="shared" si="127"/>
        <v/>
      </c>
      <c r="EY23" s="97" t="str">
        <f t="shared" si="128"/>
        <v/>
      </c>
      <c r="EZ23" s="97">
        <f t="shared" si="129"/>
        <v>0</v>
      </c>
      <c r="FA23" s="97">
        <f t="shared" si="130"/>
        <v>0</v>
      </c>
      <c r="FB23" s="102">
        <f t="shared" si="131"/>
        <v>0</v>
      </c>
      <c r="FC23" s="101" t="str">
        <f t="shared" si="132"/>
        <v/>
      </c>
      <c r="FD23" s="97" t="str">
        <f t="shared" si="133"/>
        <v/>
      </c>
      <c r="FE23" s="97">
        <f t="shared" si="134"/>
        <v>0</v>
      </c>
      <c r="FF23" s="97">
        <f t="shared" si="135"/>
        <v>0</v>
      </c>
      <c r="FG23" s="102">
        <f t="shared" si="136"/>
        <v>0</v>
      </c>
      <c r="FH23" s="101" t="str">
        <f t="shared" si="137"/>
        <v/>
      </c>
      <c r="FI23" s="97" t="str">
        <f t="shared" si="138"/>
        <v/>
      </c>
      <c r="FJ23" s="97">
        <f t="shared" si="139"/>
        <v>0</v>
      </c>
      <c r="FK23" s="97">
        <f t="shared" si="140"/>
        <v>0</v>
      </c>
      <c r="FL23" s="102">
        <f t="shared" si="141"/>
        <v>0</v>
      </c>
      <c r="FM23" s="101" t="str">
        <f t="shared" si="142"/>
        <v/>
      </c>
      <c r="FN23" s="97" t="str">
        <f t="shared" si="143"/>
        <v/>
      </c>
      <c r="FO23" s="97">
        <f t="shared" si="144"/>
        <v>0</v>
      </c>
      <c r="FP23" s="97">
        <f t="shared" si="145"/>
        <v>0</v>
      </c>
      <c r="FQ23" s="102">
        <f t="shared" si="146"/>
        <v>0</v>
      </c>
      <c r="FR23" s="101" t="str">
        <f t="shared" si="147"/>
        <v/>
      </c>
      <c r="FS23" s="97" t="str">
        <f t="shared" si="148"/>
        <v/>
      </c>
      <c r="FT23" s="97">
        <f t="shared" si="149"/>
        <v>0</v>
      </c>
      <c r="FU23" s="97">
        <f t="shared" si="150"/>
        <v>0</v>
      </c>
      <c r="FV23" s="102">
        <f t="shared" si="151"/>
        <v>0</v>
      </c>
      <c r="FW23" s="101" t="str">
        <f t="shared" si="152"/>
        <v/>
      </c>
      <c r="FX23" s="97" t="str">
        <f t="shared" si="153"/>
        <v/>
      </c>
      <c r="FY23" s="97">
        <f t="shared" si="154"/>
        <v>0</v>
      </c>
      <c r="FZ23" s="97">
        <f t="shared" si="155"/>
        <v>0</v>
      </c>
      <c r="GA23" s="102">
        <f t="shared" si="156"/>
        <v>0</v>
      </c>
      <c r="GB23" s="101" t="str">
        <f t="shared" si="157"/>
        <v/>
      </c>
      <c r="GC23" s="97" t="str">
        <f t="shared" si="158"/>
        <v/>
      </c>
      <c r="GD23" s="97">
        <f t="shared" si="159"/>
        <v>0</v>
      </c>
      <c r="GE23" s="97">
        <f t="shared" si="160"/>
        <v>0</v>
      </c>
      <c r="GF23" s="102">
        <f t="shared" si="161"/>
        <v>0</v>
      </c>
      <c r="GG23" s="101" t="str">
        <f t="shared" si="162"/>
        <v/>
      </c>
      <c r="GH23" s="97" t="str">
        <f t="shared" si="163"/>
        <v/>
      </c>
      <c r="GI23" s="97">
        <f t="shared" si="164"/>
        <v>0</v>
      </c>
      <c r="GJ23" s="97">
        <f t="shared" si="165"/>
        <v>0</v>
      </c>
      <c r="GK23" s="102">
        <f t="shared" si="166"/>
        <v>0</v>
      </c>
      <c r="GL23" s="101" t="str">
        <f t="shared" si="167"/>
        <v/>
      </c>
      <c r="GM23" s="97" t="str">
        <f t="shared" si="168"/>
        <v/>
      </c>
      <c r="GN23" s="97">
        <f t="shared" si="169"/>
        <v>0</v>
      </c>
      <c r="GO23" s="97">
        <f t="shared" si="170"/>
        <v>0</v>
      </c>
      <c r="GP23" s="102">
        <f t="shared" si="171"/>
        <v>0</v>
      </c>
      <c r="GQ23" s="101" t="str">
        <f t="shared" si="172"/>
        <v/>
      </c>
      <c r="GR23" s="97" t="str">
        <f t="shared" si="173"/>
        <v/>
      </c>
      <c r="GS23" s="97">
        <f t="shared" si="174"/>
        <v>0</v>
      </c>
      <c r="GT23" s="97">
        <f t="shared" si="175"/>
        <v>0</v>
      </c>
      <c r="GU23" s="102">
        <f t="shared" si="176"/>
        <v>0</v>
      </c>
      <c r="GV23" s="101" t="str">
        <f t="shared" si="177"/>
        <v/>
      </c>
      <c r="GW23" s="97" t="str">
        <f t="shared" si="178"/>
        <v/>
      </c>
      <c r="GX23" s="102">
        <f t="shared" si="179"/>
        <v>0</v>
      </c>
      <c r="GY23" s="101" t="str">
        <f t="shared" si="180"/>
        <v/>
      </c>
      <c r="GZ23" s="97" t="str">
        <f t="shared" si="181"/>
        <v/>
      </c>
      <c r="HA23" s="102">
        <f t="shared" si="182"/>
        <v>0</v>
      </c>
      <c r="HB23" s="101" t="str">
        <f t="shared" si="183"/>
        <v/>
      </c>
      <c r="HC23" s="97" t="str">
        <f t="shared" si="212"/>
        <v/>
      </c>
      <c r="HD23" s="97" t="e">
        <f>VLOOKUP(HC23,#REF!,2,FALSE)</f>
        <v>#REF!</v>
      </c>
      <c r="HE23" s="97" t="str">
        <f t="shared" si="213"/>
        <v/>
      </c>
      <c r="HF23" s="97" t="str">
        <f t="shared" si="214"/>
        <v/>
      </c>
      <c r="HG23" s="97" t="e">
        <f>VLOOKUP($HC23,#REF!,3,FALSE)</f>
        <v>#REF!</v>
      </c>
      <c r="HH23" s="97" t="e">
        <f>VLOOKUP($HC23,#REF!,4,FALSE)</f>
        <v>#REF!</v>
      </c>
      <c r="HI23" s="97" t="e">
        <f>VLOOKUP($HC23,#REF!,5,FALSE)</f>
        <v>#REF!</v>
      </c>
      <c r="HJ23" s="97" t="e">
        <f>VLOOKUP($HC23,#REF!,6,FALSE)</f>
        <v>#REF!</v>
      </c>
      <c r="HK23" s="97" t="e">
        <f>VLOOKUP($HC23,#REF!,7,FALSE)</f>
        <v>#REF!</v>
      </c>
      <c r="HL23" s="97" t="e">
        <f>VLOOKUP($HC23,#REF!,8,FALSE)</f>
        <v>#REF!</v>
      </c>
      <c r="HM23" s="97" t="e">
        <f>VLOOKUP($HC23,#REF!,9,FALSE)</f>
        <v>#REF!</v>
      </c>
      <c r="HN23" s="97" t="e">
        <f>VLOOKUP($HC23,#REF!,10,FALSE)</f>
        <v>#REF!</v>
      </c>
      <c r="HO23" s="97" t="e">
        <f>VLOOKUP($HC23,#REF!,11,FALSE)</f>
        <v>#REF!</v>
      </c>
      <c r="HP23" s="97" t="e">
        <f>VLOOKUP($HC23,#REF!,12,FALSE)</f>
        <v>#REF!</v>
      </c>
      <c r="HQ23" s="97" t="e">
        <f>VLOOKUP($HC23,#REF!,13,FALSE)</f>
        <v>#REF!</v>
      </c>
      <c r="HR23" s="97" t="e">
        <f>VLOOKUP($HC23,#REF!,14,FALSE)</f>
        <v>#REF!</v>
      </c>
      <c r="HS23" s="97" t="e">
        <f t="shared" si="184"/>
        <v>#REF!</v>
      </c>
      <c r="HT23" s="97" t="e">
        <f t="shared" si="185"/>
        <v>#REF!</v>
      </c>
      <c r="HU23" s="97" t="e">
        <f t="shared" si="186"/>
        <v>#REF!</v>
      </c>
      <c r="HV23" s="97" t="e">
        <f t="shared" si="187"/>
        <v>#REF!</v>
      </c>
      <c r="HW23" s="97" t="e">
        <f t="shared" si="188"/>
        <v>#REF!</v>
      </c>
      <c r="HX23" s="97" t="e">
        <f t="shared" si="189"/>
        <v>#REF!</v>
      </c>
      <c r="HY23" s="97" t="e">
        <f t="shared" si="190"/>
        <v>#REF!</v>
      </c>
      <c r="HZ23" s="97" t="e">
        <f t="shared" si="191"/>
        <v>#REF!</v>
      </c>
      <c r="IA23" s="97" t="e">
        <f t="shared" si="192"/>
        <v>#REF!</v>
      </c>
      <c r="IB23" s="97" t="e">
        <f t="shared" si="193"/>
        <v>#REF!</v>
      </c>
      <c r="IC23" s="97" t="e">
        <f t="shared" si="194"/>
        <v>#REF!</v>
      </c>
      <c r="ID23" s="97" t="e">
        <f t="shared" si="195"/>
        <v>#REF!</v>
      </c>
      <c r="IE23" s="97" t="str">
        <f t="shared" si="196"/>
        <v/>
      </c>
      <c r="IF23" s="97" t="str">
        <f t="shared" si="197"/>
        <v/>
      </c>
      <c r="IG23" s="97" t="str">
        <f t="shared" si="198"/>
        <v/>
      </c>
      <c r="IH23" s="97" t="str">
        <f t="shared" si="199"/>
        <v/>
      </c>
      <c r="II23" s="97" t="str">
        <f t="shared" si="200"/>
        <v/>
      </c>
      <c r="IJ23" s="97" t="str">
        <f t="shared" si="201"/>
        <v/>
      </c>
      <c r="IK23" s="97" t="str">
        <f t="shared" si="202"/>
        <v/>
      </c>
      <c r="IL23" s="97" t="str">
        <f t="shared" si="203"/>
        <v/>
      </c>
      <c r="IM23" s="97" t="str">
        <f t="shared" si="204"/>
        <v/>
      </c>
      <c r="IN23" s="97" t="str">
        <f t="shared" si="205"/>
        <v/>
      </c>
      <c r="IO23" s="97" t="str">
        <f t="shared" si="206"/>
        <v/>
      </c>
      <c r="IP23" s="102" t="str">
        <f t="shared" si="207"/>
        <v/>
      </c>
    </row>
    <row r="24" spans="1:250" ht="30" customHeight="1">
      <c r="A24" s="249"/>
      <c r="B24" s="250"/>
      <c r="C24" s="298"/>
      <c r="D24" s="250"/>
      <c r="E24" s="250"/>
      <c r="F24" s="251"/>
      <c r="G24" s="250"/>
      <c r="H24" s="250"/>
      <c r="I24" s="252"/>
      <c r="J24" s="266"/>
      <c r="K24" s="266"/>
      <c r="L24" s="266"/>
      <c r="M24" s="266"/>
      <c r="N24" s="266"/>
      <c r="O24" s="266"/>
      <c r="P24" s="266"/>
      <c r="Q24" s="266"/>
      <c r="R24" s="266"/>
      <c r="S24" s="266"/>
      <c r="T24" s="266"/>
      <c r="U24" s="266"/>
      <c r="V24" s="267">
        <f t="shared" si="208"/>
        <v>0</v>
      </c>
      <c r="X24" s="101" t="str">
        <f t="shared" si="209"/>
        <v/>
      </c>
      <c r="Y24" s="97" t="str">
        <f t="shared" si="210"/>
        <v/>
      </c>
      <c r="Z24" s="97">
        <f t="shared" si="0"/>
        <v>0</v>
      </c>
      <c r="AA24" s="97">
        <f t="shared" si="1"/>
        <v>0</v>
      </c>
      <c r="AB24" s="102">
        <f t="shared" si="211"/>
        <v>0</v>
      </c>
      <c r="AC24" s="101" t="str">
        <f t="shared" si="2"/>
        <v/>
      </c>
      <c r="AD24" s="97" t="str">
        <f t="shared" si="3"/>
        <v/>
      </c>
      <c r="AE24" s="97">
        <f t="shared" si="4"/>
        <v>0</v>
      </c>
      <c r="AF24" s="97">
        <f t="shared" si="5"/>
        <v>0</v>
      </c>
      <c r="AG24" s="102">
        <f t="shared" si="6"/>
        <v>0</v>
      </c>
      <c r="AH24" s="101" t="str">
        <f t="shared" si="7"/>
        <v/>
      </c>
      <c r="AI24" s="97" t="str">
        <f t="shared" si="8"/>
        <v/>
      </c>
      <c r="AJ24" s="97">
        <f t="shared" si="9"/>
        <v>0</v>
      </c>
      <c r="AK24" s="97">
        <f t="shared" si="10"/>
        <v>0</v>
      </c>
      <c r="AL24" s="102">
        <f t="shared" si="11"/>
        <v>0</v>
      </c>
      <c r="AM24" s="101" t="str">
        <f t="shared" si="12"/>
        <v/>
      </c>
      <c r="AN24" s="97" t="str">
        <f t="shared" si="13"/>
        <v/>
      </c>
      <c r="AO24" s="97">
        <f t="shared" si="14"/>
        <v>0</v>
      </c>
      <c r="AP24" s="97">
        <f t="shared" si="15"/>
        <v>0</v>
      </c>
      <c r="AQ24" s="102">
        <f t="shared" si="16"/>
        <v>0</v>
      </c>
      <c r="AR24" s="101" t="str">
        <f t="shared" si="17"/>
        <v/>
      </c>
      <c r="AS24" s="97" t="str">
        <f t="shared" si="18"/>
        <v/>
      </c>
      <c r="AT24" s="97">
        <f t="shared" si="19"/>
        <v>0</v>
      </c>
      <c r="AU24" s="97">
        <f t="shared" si="20"/>
        <v>0</v>
      </c>
      <c r="AV24" s="102">
        <f t="shared" si="21"/>
        <v>0</v>
      </c>
      <c r="AW24" s="101" t="str">
        <f t="shared" si="22"/>
        <v/>
      </c>
      <c r="AX24" s="97" t="str">
        <f t="shared" si="23"/>
        <v/>
      </c>
      <c r="AY24" s="97">
        <f t="shared" si="24"/>
        <v>0</v>
      </c>
      <c r="AZ24" s="97">
        <f t="shared" si="25"/>
        <v>0</v>
      </c>
      <c r="BA24" s="102">
        <f t="shared" si="26"/>
        <v>0</v>
      </c>
      <c r="BB24" s="101" t="str">
        <f t="shared" si="27"/>
        <v/>
      </c>
      <c r="BC24" s="97" t="str">
        <f t="shared" si="28"/>
        <v/>
      </c>
      <c r="BD24" s="97">
        <f t="shared" si="29"/>
        <v>0</v>
      </c>
      <c r="BE24" s="97">
        <f t="shared" si="30"/>
        <v>0</v>
      </c>
      <c r="BF24" s="102">
        <f t="shared" si="31"/>
        <v>0</v>
      </c>
      <c r="BG24" s="101" t="str">
        <f t="shared" si="32"/>
        <v/>
      </c>
      <c r="BH24" s="97" t="str">
        <f t="shared" si="33"/>
        <v/>
      </c>
      <c r="BI24" s="97">
        <f t="shared" si="34"/>
        <v>0</v>
      </c>
      <c r="BJ24" s="97">
        <f t="shared" si="35"/>
        <v>0</v>
      </c>
      <c r="BK24" s="102">
        <f t="shared" si="36"/>
        <v>0</v>
      </c>
      <c r="BL24" s="101" t="str">
        <f t="shared" si="37"/>
        <v/>
      </c>
      <c r="BM24" s="97" t="str">
        <f t="shared" si="38"/>
        <v/>
      </c>
      <c r="BN24" s="97">
        <f t="shared" si="39"/>
        <v>0</v>
      </c>
      <c r="BO24" s="97">
        <f t="shared" si="40"/>
        <v>0</v>
      </c>
      <c r="BP24" s="102">
        <f t="shared" si="41"/>
        <v>0</v>
      </c>
      <c r="BQ24" s="101" t="str">
        <f t="shared" si="42"/>
        <v/>
      </c>
      <c r="BR24" s="97" t="str">
        <f t="shared" si="43"/>
        <v/>
      </c>
      <c r="BS24" s="97">
        <f t="shared" si="44"/>
        <v>0</v>
      </c>
      <c r="BT24" s="97">
        <f t="shared" si="45"/>
        <v>0</v>
      </c>
      <c r="BU24" s="102">
        <f t="shared" si="46"/>
        <v>0</v>
      </c>
      <c r="BV24" s="101" t="str">
        <f t="shared" si="47"/>
        <v/>
      </c>
      <c r="BW24" s="97" t="str">
        <f t="shared" si="48"/>
        <v/>
      </c>
      <c r="BX24" s="97">
        <f t="shared" si="49"/>
        <v>0</v>
      </c>
      <c r="BY24" s="97">
        <f t="shared" si="50"/>
        <v>0</v>
      </c>
      <c r="BZ24" s="102">
        <f t="shared" si="51"/>
        <v>0</v>
      </c>
      <c r="CA24" s="101" t="str">
        <f t="shared" si="52"/>
        <v/>
      </c>
      <c r="CB24" s="97" t="str">
        <f t="shared" si="53"/>
        <v/>
      </c>
      <c r="CC24" s="97">
        <f t="shared" si="54"/>
        <v>0</v>
      </c>
      <c r="CD24" s="97">
        <f t="shared" si="55"/>
        <v>0</v>
      </c>
      <c r="CE24" s="102">
        <f t="shared" si="56"/>
        <v>0</v>
      </c>
      <c r="CF24" s="101" t="str">
        <f t="shared" si="57"/>
        <v/>
      </c>
      <c r="CG24" s="97" t="str">
        <f t="shared" si="58"/>
        <v/>
      </c>
      <c r="CH24" s="97">
        <f t="shared" si="59"/>
        <v>0</v>
      </c>
      <c r="CI24" s="97">
        <f t="shared" si="60"/>
        <v>0</v>
      </c>
      <c r="CJ24" s="102">
        <f t="shared" si="61"/>
        <v>0</v>
      </c>
      <c r="CK24" s="101" t="str">
        <f t="shared" si="62"/>
        <v/>
      </c>
      <c r="CL24" s="97" t="str">
        <f t="shared" si="63"/>
        <v/>
      </c>
      <c r="CM24" s="97">
        <f t="shared" si="64"/>
        <v>0</v>
      </c>
      <c r="CN24" s="97">
        <f t="shared" si="65"/>
        <v>0</v>
      </c>
      <c r="CO24" s="102">
        <f t="shared" si="66"/>
        <v>0</v>
      </c>
      <c r="CP24" s="101" t="str">
        <f t="shared" si="67"/>
        <v/>
      </c>
      <c r="CQ24" s="97" t="str">
        <f t="shared" si="68"/>
        <v/>
      </c>
      <c r="CR24" s="97">
        <f t="shared" si="69"/>
        <v>0</v>
      </c>
      <c r="CS24" s="97">
        <f t="shared" si="70"/>
        <v>0</v>
      </c>
      <c r="CT24" s="102">
        <f t="shared" si="71"/>
        <v>0</v>
      </c>
      <c r="CU24" s="101" t="str">
        <f t="shared" si="72"/>
        <v/>
      </c>
      <c r="CV24" s="97" t="str">
        <f t="shared" si="73"/>
        <v/>
      </c>
      <c r="CW24" s="97">
        <f t="shared" si="74"/>
        <v>0</v>
      </c>
      <c r="CX24" s="97">
        <f t="shared" si="75"/>
        <v>0</v>
      </c>
      <c r="CY24" s="102">
        <f t="shared" si="76"/>
        <v>0</v>
      </c>
      <c r="CZ24" s="101" t="str">
        <f t="shared" si="77"/>
        <v/>
      </c>
      <c r="DA24" s="97" t="str">
        <f t="shared" si="78"/>
        <v/>
      </c>
      <c r="DB24" s="97">
        <f t="shared" si="79"/>
        <v>0</v>
      </c>
      <c r="DC24" s="97">
        <f t="shared" si="80"/>
        <v>0</v>
      </c>
      <c r="DD24" s="102">
        <f t="shared" si="81"/>
        <v>0</v>
      </c>
      <c r="DE24" s="101" t="str">
        <f t="shared" si="82"/>
        <v/>
      </c>
      <c r="DF24" s="97" t="str">
        <f t="shared" si="83"/>
        <v/>
      </c>
      <c r="DG24" s="97">
        <f t="shared" si="84"/>
        <v>0</v>
      </c>
      <c r="DH24" s="97">
        <f t="shared" si="85"/>
        <v>0</v>
      </c>
      <c r="DI24" s="102">
        <f t="shared" si="86"/>
        <v>0</v>
      </c>
      <c r="DJ24" s="101" t="str">
        <f t="shared" si="215"/>
        <v/>
      </c>
      <c r="DK24" s="97" t="str">
        <f t="shared" si="88"/>
        <v/>
      </c>
      <c r="DL24" s="97">
        <f t="shared" si="89"/>
        <v>0</v>
      </c>
      <c r="DM24" s="97">
        <f t="shared" si="90"/>
        <v>0</v>
      </c>
      <c r="DN24" s="102">
        <f t="shared" si="91"/>
        <v>0</v>
      </c>
      <c r="DO24" s="101" t="str">
        <f t="shared" si="216"/>
        <v/>
      </c>
      <c r="DP24" s="97" t="str">
        <f t="shared" si="93"/>
        <v/>
      </c>
      <c r="DQ24" s="97">
        <f t="shared" si="94"/>
        <v>0</v>
      </c>
      <c r="DR24" s="97">
        <f t="shared" si="95"/>
        <v>0</v>
      </c>
      <c r="DS24" s="102">
        <f t="shared" si="96"/>
        <v>0</v>
      </c>
      <c r="DT24" s="101" t="str">
        <f t="shared" si="97"/>
        <v/>
      </c>
      <c r="DU24" s="97" t="str">
        <f t="shared" si="98"/>
        <v/>
      </c>
      <c r="DV24" s="97">
        <f t="shared" si="99"/>
        <v>0</v>
      </c>
      <c r="DW24" s="97">
        <f t="shared" si="100"/>
        <v>0</v>
      </c>
      <c r="DX24" s="102">
        <f t="shared" si="101"/>
        <v>0</v>
      </c>
      <c r="DY24" s="101" t="str">
        <f t="shared" si="102"/>
        <v/>
      </c>
      <c r="DZ24" s="97" t="str">
        <f t="shared" si="103"/>
        <v/>
      </c>
      <c r="EA24" s="97">
        <f t="shared" si="104"/>
        <v>0</v>
      </c>
      <c r="EB24" s="97">
        <f t="shared" si="105"/>
        <v>0</v>
      </c>
      <c r="EC24" s="102">
        <f t="shared" si="106"/>
        <v>0</v>
      </c>
      <c r="ED24" s="101" t="str">
        <f t="shared" si="107"/>
        <v/>
      </c>
      <c r="EE24" s="97" t="str">
        <f t="shared" si="108"/>
        <v/>
      </c>
      <c r="EF24" s="97">
        <f t="shared" si="109"/>
        <v>0</v>
      </c>
      <c r="EG24" s="97">
        <f t="shared" si="110"/>
        <v>0</v>
      </c>
      <c r="EH24" s="102">
        <f t="shared" si="111"/>
        <v>0</v>
      </c>
      <c r="EI24" s="101" t="str">
        <f t="shared" si="112"/>
        <v/>
      </c>
      <c r="EJ24" s="97" t="str">
        <f t="shared" si="113"/>
        <v/>
      </c>
      <c r="EK24" s="97">
        <f t="shared" si="114"/>
        <v>0</v>
      </c>
      <c r="EL24" s="97">
        <f t="shared" si="115"/>
        <v>0</v>
      </c>
      <c r="EM24" s="102">
        <f t="shared" si="116"/>
        <v>0</v>
      </c>
      <c r="EN24" s="101" t="str">
        <f t="shared" si="117"/>
        <v/>
      </c>
      <c r="EO24" s="97" t="str">
        <f t="shared" si="118"/>
        <v/>
      </c>
      <c r="EP24" s="97">
        <f t="shared" si="119"/>
        <v>0</v>
      </c>
      <c r="EQ24" s="97">
        <f t="shared" si="120"/>
        <v>0</v>
      </c>
      <c r="ER24" s="102">
        <f t="shared" si="121"/>
        <v>0</v>
      </c>
      <c r="ES24" s="101" t="str">
        <f t="shared" si="122"/>
        <v/>
      </c>
      <c r="ET24" s="97" t="str">
        <f t="shared" si="123"/>
        <v/>
      </c>
      <c r="EU24" s="97">
        <f t="shared" si="124"/>
        <v>0</v>
      </c>
      <c r="EV24" s="97">
        <f t="shared" si="125"/>
        <v>0</v>
      </c>
      <c r="EW24" s="102">
        <f t="shared" si="126"/>
        <v>0</v>
      </c>
      <c r="EX24" s="101" t="str">
        <f t="shared" si="127"/>
        <v/>
      </c>
      <c r="EY24" s="97" t="str">
        <f t="shared" si="128"/>
        <v/>
      </c>
      <c r="EZ24" s="97">
        <f t="shared" si="129"/>
        <v>0</v>
      </c>
      <c r="FA24" s="97">
        <f t="shared" si="130"/>
        <v>0</v>
      </c>
      <c r="FB24" s="102">
        <f t="shared" si="131"/>
        <v>0</v>
      </c>
      <c r="FC24" s="101" t="str">
        <f t="shared" si="132"/>
        <v/>
      </c>
      <c r="FD24" s="97" t="str">
        <f t="shared" si="133"/>
        <v/>
      </c>
      <c r="FE24" s="97">
        <f t="shared" si="134"/>
        <v>0</v>
      </c>
      <c r="FF24" s="97">
        <f t="shared" si="135"/>
        <v>0</v>
      </c>
      <c r="FG24" s="102">
        <f t="shared" si="136"/>
        <v>0</v>
      </c>
      <c r="FH24" s="101" t="str">
        <f t="shared" si="137"/>
        <v/>
      </c>
      <c r="FI24" s="97" t="str">
        <f t="shared" si="138"/>
        <v/>
      </c>
      <c r="FJ24" s="97">
        <f t="shared" si="139"/>
        <v>0</v>
      </c>
      <c r="FK24" s="97">
        <f t="shared" si="140"/>
        <v>0</v>
      </c>
      <c r="FL24" s="102">
        <f t="shared" si="141"/>
        <v>0</v>
      </c>
      <c r="FM24" s="101" t="str">
        <f t="shared" si="142"/>
        <v/>
      </c>
      <c r="FN24" s="97" t="str">
        <f t="shared" si="143"/>
        <v/>
      </c>
      <c r="FO24" s="97">
        <f t="shared" si="144"/>
        <v>0</v>
      </c>
      <c r="FP24" s="97">
        <f t="shared" si="145"/>
        <v>0</v>
      </c>
      <c r="FQ24" s="102">
        <f t="shared" si="146"/>
        <v>0</v>
      </c>
      <c r="FR24" s="101" t="str">
        <f t="shared" si="147"/>
        <v/>
      </c>
      <c r="FS24" s="97" t="str">
        <f t="shared" si="148"/>
        <v/>
      </c>
      <c r="FT24" s="97">
        <f t="shared" si="149"/>
        <v>0</v>
      </c>
      <c r="FU24" s="97">
        <f t="shared" si="150"/>
        <v>0</v>
      </c>
      <c r="FV24" s="102">
        <f t="shared" si="151"/>
        <v>0</v>
      </c>
      <c r="FW24" s="101" t="str">
        <f t="shared" si="152"/>
        <v/>
      </c>
      <c r="FX24" s="97" t="str">
        <f t="shared" si="153"/>
        <v/>
      </c>
      <c r="FY24" s="97">
        <f t="shared" si="154"/>
        <v>0</v>
      </c>
      <c r="FZ24" s="97">
        <f t="shared" si="155"/>
        <v>0</v>
      </c>
      <c r="GA24" s="102">
        <f t="shared" si="156"/>
        <v>0</v>
      </c>
      <c r="GB24" s="101" t="str">
        <f t="shared" si="157"/>
        <v/>
      </c>
      <c r="GC24" s="97" t="str">
        <f t="shared" si="158"/>
        <v/>
      </c>
      <c r="GD24" s="97">
        <f t="shared" si="159"/>
        <v>0</v>
      </c>
      <c r="GE24" s="97">
        <f t="shared" si="160"/>
        <v>0</v>
      </c>
      <c r="GF24" s="102">
        <f t="shared" si="161"/>
        <v>0</v>
      </c>
      <c r="GG24" s="101" t="str">
        <f t="shared" si="162"/>
        <v/>
      </c>
      <c r="GH24" s="97" t="str">
        <f t="shared" si="163"/>
        <v/>
      </c>
      <c r="GI24" s="97">
        <f t="shared" si="164"/>
        <v>0</v>
      </c>
      <c r="GJ24" s="97">
        <f t="shared" si="165"/>
        <v>0</v>
      </c>
      <c r="GK24" s="102">
        <f t="shared" si="166"/>
        <v>0</v>
      </c>
      <c r="GL24" s="101" t="str">
        <f t="shared" si="167"/>
        <v/>
      </c>
      <c r="GM24" s="97" t="str">
        <f t="shared" si="168"/>
        <v/>
      </c>
      <c r="GN24" s="97">
        <f t="shared" si="169"/>
        <v>0</v>
      </c>
      <c r="GO24" s="97">
        <f t="shared" si="170"/>
        <v>0</v>
      </c>
      <c r="GP24" s="102">
        <f t="shared" si="171"/>
        <v>0</v>
      </c>
      <c r="GQ24" s="101" t="str">
        <f t="shared" si="172"/>
        <v/>
      </c>
      <c r="GR24" s="97" t="str">
        <f t="shared" si="173"/>
        <v/>
      </c>
      <c r="GS24" s="97">
        <f t="shared" si="174"/>
        <v>0</v>
      </c>
      <c r="GT24" s="97">
        <f t="shared" si="175"/>
        <v>0</v>
      </c>
      <c r="GU24" s="102">
        <f t="shared" si="176"/>
        <v>0</v>
      </c>
      <c r="GV24" s="101" t="str">
        <f t="shared" si="177"/>
        <v/>
      </c>
      <c r="GW24" s="97" t="str">
        <f t="shared" si="178"/>
        <v/>
      </c>
      <c r="GX24" s="102">
        <f t="shared" si="179"/>
        <v>0</v>
      </c>
      <c r="GY24" s="101" t="str">
        <f t="shared" si="180"/>
        <v/>
      </c>
      <c r="GZ24" s="97" t="str">
        <f t="shared" si="181"/>
        <v/>
      </c>
      <c r="HA24" s="102">
        <f t="shared" si="182"/>
        <v>0</v>
      </c>
      <c r="HB24" s="101" t="str">
        <f t="shared" si="183"/>
        <v/>
      </c>
      <c r="HC24" s="97" t="str">
        <f t="shared" si="212"/>
        <v/>
      </c>
      <c r="HD24" s="97" t="e">
        <f>VLOOKUP(HC24,#REF!,2,FALSE)</f>
        <v>#REF!</v>
      </c>
      <c r="HE24" s="97" t="str">
        <f t="shared" si="213"/>
        <v/>
      </c>
      <c r="HF24" s="97" t="str">
        <f t="shared" si="214"/>
        <v/>
      </c>
      <c r="HG24" s="97" t="e">
        <f>VLOOKUP($HC24,#REF!,3,FALSE)</f>
        <v>#REF!</v>
      </c>
      <c r="HH24" s="97" t="e">
        <f>VLOOKUP($HC24,#REF!,4,FALSE)</f>
        <v>#REF!</v>
      </c>
      <c r="HI24" s="97" t="e">
        <f>VLOOKUP($HC24,#REF!,5,FALSE)</f>
        <v>#REF!</v>
      </c>
      <c r="HJ24" s="97" t="e">
        <f>VLOOKUP($HC24,#REF!,6,FALSE)</f>
        <v>#REF!</v>
      </c>
      <c r="HK24" s="97" t="e">
        <f>VLOOKUP($HC24,#REF!,7,FALSE)</f>
        <v>#REF!</v>
      </c>
      <c r="HL24" s="97" t="e">
        <f>VLOOKUP($HC24,#REF!,8,FALSE)</f>
        <v>#REF!</v>
      </c>
      <c r="HM24" s="97" t="e">
        <f>VLOOKUP($HC24,#REF!,9,FALSE)</f>
        <v>#REF!</v>
      </c>
      <c r="HN24" s="97" t="e">
        <f>VLOOKUP($HC24,#REF!,10,FALSE)</f>
        <v>#REF!</v>
      </c>
      <c r="HO24" s="97" t="e">
        <f>VLOOKUP($HC24,#REF!,11,FALSE)</f>
        <v>#REF!</v>
      </c>
      <c r="HP24" s="97" t="e">
        <f>VLOOKUP($HC24,#REF!,12,FALSE)</f>
        <v>#REF!</v>
      </c>
      <c r="HQ24" s="97" t="e">
        <f>VLOOKUP($HC24,#REF!,13,FALSE)</f>
        <v>#REF!</v>
      </c>
      <c r="HR24" s="97" t="e">
        <f>VLOOKUP($HC24,#REF!,14,FALSE)</f>
        <v>#REF!</v>
      </c>
      <c r="HS24" s="97" t="e">
        <f t="shared" si="184"/>
        <v>#REF!</v>
      </c>
      <c r="HT24" s="97" t="e">
        <f t="shared" si="185"/>
        <v>#REF!</v>
      </c>
      <c r="HU24" s="97" t="e">
        <f t="shared" si="186"/>
        <v>#REF!</v>
      </c>
      <c r="HV24" s="97" t="e">
        <f t="shared" si="187"/>
        <v>#REF!</v>
      </c>
      <c r="HW24" s="97" t="e">
        <f t="shared" si="188"/>
        <v>#REF!</v>
      </c>
      <c r="HX24" s="97" t="e">
        <f t="shared" si="189"/>
        <v>#REF!</v>
      </c>
      <c r="HY24" s="97" t="e">
        <f t="shared" si="190"/>
        <v>#REF!</v>
      </c>
      <c r="HZ24" s="97" t="e">
        <f t="shared" si="191"/>
        <v>#REF!</v>
      </c>
      <c r="IA24" s="97" t="e">
        <f t="shared" si="192"/>
        <v>#REF!</v>
      </c>
      <c r="IB24" s="97" t="e">
        <f t="shared" si="193"/>
        <v>#REF!</v>
      </c>
      <c r="IC24" s="97" t="e">
        <f t="shared" si="194"/>
        <v>#REF!</v>
      </c>
      <c r="ID24" s="97" t="e">
        <f t="shared" si="195"/>
        <v>#REF!</v>
      </c>
      <c r="IE24" s="97" t="str">
        <f t="shared" si="196"/>
        <v/>
      </c>
      <c r="IF24" s="97" t="str">
        <f t="shared" si="197"/>
        <v/>
      </c>
      <c r="IG24" s="97" t="str">
        <f t="shared" si="198"/>
        <v/>
      </c>
      <c r="IH24" s="97" t="str">
        <f t="shared" si="199"/>
        <v/>
      </c>
      <c r="II24" s="97" t="str">
        <f t="shared" si="200"/>
        <v/>
      </c>
      <c r="IJ24" s="97" t="str">
        <f t="shared" si="201"/>
        <v/>
      </c>
      <c r="IK24" s="97" t="str">
        <f t="shared" si="202"/>
        <v/>
      </c>
      <c r="IL24" s="97" t="str">
        <f t="shared" si="203"/>
        <v/>
      </c>
      <c r="IM24" s="97" t="str">
        <f t="shared" si="204"/>
        <v/>
      </c>
      <c r="IN24" s="97" t="str">
        <f t="shared" si="205"/>
        <v/>
      </c>
      <c r="IO24" s="97" t="str">
        <f t="shared" si="206"/>
        <v/>
      </c>
      <c r="IP24" s="102" t="str">
        <f t="shared" si="207"/>
        <v/>
      </c>
    </row>
    <row r="25" spans="1:250" ht="30" customHeight="1">
      <c r="A25" s="249"/>
      <c r="B25" s="250"/>
      <c r="C25" s="298"/>
      <c r="D25" s="250"/>
      <c r="E25" s="250"/>
      <c r="F25" s="251"/>
      <c r="G25" s="250"/>
      <c r="H25" s="250"/>
      <c r="I25" s="252"/>
      <c r="J25" s="266"/>
      <c r="K25" s="266"/>
      <c r="L25" s="266"/>
      <c r="M25" s="266"/>
      <c r="N25" s="266"/>
      <c r="O25" s="266"/>
      <c r="P25" s="266"/>
      <c r="Q25" s="266"/>
      <c r="R25" s="266"/>
      <c r="S25" s="266"/>
      <c r="T25" s="266"/>
      <c r="U25" s="266"/>
      <c r="V25" s="267">
        <f t="shared" si="208"/>
        <v>0</v>
      </c>
      <c r="X25" s="101" t="str">
        <f t="shared" si="209"/>
        <v/>
      </c>
      <c r="Y25" s="97" t="str">
        <f t="shared" si="210"/>
        <v/>
      </c>
      <c r="Z25" s="97">
        <f t="shared" si="0"/>
        <v>0</v>
      </c>
      <c r="AA25" s="97">
        <f t="shared" si="1"/>
        <v>0</v>
      </c>
      <c r="AB25" s="102">
        <f t="shared" si="211"/>
        <v>0</v>
      </c>
      <c r="AC25" s="101" t="str">
        <f t="shared" si="2"/>
        <v/>
      </c>
      <c r="AD25" s="97" t="str">
        <f t="shared" si="3"/>
        <v/>
      </c>
      <c r="AE25" s="97">
        <f t="shared" si="4"/>
        <v>0</v>
      </c>
      <c r="AF25" s="97">
        <f t="shared" si="5"/>
        <v>0</v>
      </c>
      <c r="AG25" s="102">
        <f t="shared" si="6"/>
        <v>0</v>
      </c>
      <c r="AH25" s="101" t="str">
        <f t="shared" si="7"/>
        <v/>
      </c>
      <c r="AI25" s="97" t="str">
        <f t="shared" si="8"/>
        <v/>
      </c>
      <c r="AJ25" s="97">
        <f t="shared" si="9"/>
        <v>0</v>
      </c>
      <c r="AK25" s="97">
        <f t="shared" si="10"/>
        <v>0</v>
      </c>
      <c r="AL25" s="102">
        <f t="shared" si="11"/>
        <v>0</v>
      </c>
      <c r="AM25" s="101" t="str">
        <f t="shared" si="12"/>
        <v/>
      </c>
      <c r="AN25" s="97" t="str">
        <f t="shared" si="13"/>
        <v/>
      </c>
      <c r="AO25" s="97">
        <f t="shared" si="14"/>
        <v>0</v>
      </c>
      <c r="AP25" s="97">
        <f t="shared" si="15"/>
        <v>0</v>
      </c>
      <c r="AQ25" s="102">
        <f t="shared" si="16"/>
        <v>0</v>
      </c>
      <c r="AR25" s="101" t="str">
        <f t="shared" si="17"/>
        <v/>
      </c>
      <c r="AS25" s="97" t="str">
        <f t="shared" si="18"/>
        <v/>
      </c>
      <c r="AT25" s="97">
        <f t="shared" si="19"/>
        <v>0</v>
      </c>
      <c r="AU25" s="97">
        <f t="shared" si="20"/>
        <v>0</v>
      </c>
      <c r="AV25" s="102">
        <f t="shared" si="21"/>
        <v>0</v>
      </c>
      <c r="AW25" s="101" t="str">
        <f t="shared" si="22"/>
        <v/>
      </c>
      <c r="AX25" s="97" t="str">
        <f t="shared" si="23"/>
        <v/>
      </c>
      <c r="AY25" s="97">
        <f t="shared" si="24"/>
        <v>0</v>
      </c>
      <c r="AZ25" s="97">
        <f t="shared" si="25"/>
        <v>0</v>
      </c>
      <c r="BA25" s="102">
        <f t="shared" si="26"/>
        <v>0</v>
      </c>
      <c r="BB25" s="101" t="str">
        <f t="shared" si="27"/>
        <v/>
      </c>
      <c r="BC25" s="97" t="str">
        <f t="shared" si="28"/>
        <v/>
      </c>
      <c r="BD25" s="97">
        <f t="shared" si="29"/>
        <v>0</v>
      </c>
      <c r="BE25" s="97">
        <f t="shared" si="30"/>
        <v>0</v>
      </c>
      <c r="BF25" s="102">
        <f t="shared" si="31"/>
        <v>0</v>
      </c>
      <c r="BG25" s="101" t="str">
        <f t="shared" si="32"/>
        <v/>
      </c>
      <c r="BH25" s="97" t="str">
        <f t="shared" si="33"/>
        <v/>
      </c>
      <c r="BI25" s="97">
        <f t="shared" si="34"/>
        <v>0</v>
      </c>
      <c r="BJ25" s="97">
        <f t="shared" si="35"/>
        <v>0</v>
      </c>
      <c r="BK25" s="102">
        <f t="shared" si="36"/>
        <v>0</v>
      </c>
      <c r="BL25" s="101" t="str">
        <f t="shared" si="37"/>
        <v/>
      </c>
      <c r="BM25" s="97" t="str">
        <f t="shared" si="38"/>
        <v/>
      </c>
      <c r="BN25" s="97">
        <f t="shared" si="39"/>
        <v>0</v>
      </c>
      <c r="BO25" s="97">
        <f t="shared" si="40"/>
        <v>0</v>
      </c>
      <c r="BP25" s="102">
        <f t="shared" si="41"/>
        <v>0</v>
      </c>
      <c r="BQ25" s="101" t="str">
        <f t="shared" si="42"/>
        <v/>
      </c>
      <c r="BR25" s="97" t="str">
        <f t="shared" si="43"/>
        <v/>
      </c>
      <c r="BS25" s="97">
        <f t="shared" si="44"/>
        <v>0</v>
      </c>
      <c r="BT25" s="97">
        <f t="shared" si="45"/>
        <v>0</v>
      </c>
      <c r="BU25" s="102">
        <f t="shared" si="46"/>
        <v>0</v>
      </c>
      <c r="BV25" s="101" t="str">
        <f t="shared" si="47"/>
        <v/>
      </c>
      <c r="BW25" s="97" t="str">
        <f t="shared" si="48"/>
        <v/>
      </c>
      <c r="BX25" s="97">
        <f t="shared" si="49"/>
        <v>0</v>
      </c>
      <c r="BY25" s="97">
        <f t="shared" si="50"/>
        <v>0</v>
      </c>
      <c r="BZ25" s="102">
        <f t="shared" si="51"/>
        <v>0</v>
      </c>
      <c r="CA25" s="101" t="str">
        <f t="shared" si="52"/>
        <v/>
      </c>
      <c r="CB25" s="97" t="str">
        <f t="shared" si="53"/>
        <v/>
      </c>
      <c r="CC25" s="97">
        <f t="shared" si="54"/>
        <v>0</v>
      </c>
      <c r="CD25" s="97">
        <f t="shared" si="55"/>
        <v>0</v>
      </c>
      <c r="CE25" s="102">
        <f t="shared" si="56"/>
        <v>0</v>
      </c>
      <c r="CF25" s="101" t="str">
        <f t="shared" si="57"/>
        <v/>
      </c>
      <c r="CG25" s="97" t="str">
        <f t="shared" si="58"/>
        <v/>
      </c>
      <c r="CH25" s="97">
        <f t="shared" si="59"/>
        <v>0</v>
      </c>
      <c r="CI25" s="97">
        <f t="shared" si="60"/>
        <v>0</v>
      </c>
      <c r="CJ25" s="102">
        <f t="shared" si="61"/>
        <v>0</v>
      </c>
      <c r="CK25" s="101" t="str">
        <f t="shared" si="62"/>
        <v/>
      </c>
      <c r="CL25" s="97" t="str">
        <f t="shared" si="63"/>
        <v/>
      </c>
      <c r="CM25" s="97">
        <f t="shared" si="64"/>
        <v>0</v>
      </c>
      <c r="CN25" s="97">
        <f t="shared" si="65"/>
        <v>0</v>
      </c>
      <c r="CO25" s="102">
        <f t="shared" si="66"/>
        <v>0</v>
      </c>
      <c r="CP25" s="101" t="str">
        <f t="shared" si="67"/>
        <v/>
      </c>
      <c r="CQ25" s="97" t="str">
        <f t="shared" si="68"/>
        <v/>
      </c>
      <c r="CR25" s="97">
        <f t="shared" si="69"/>
        <v>0</v>
      </c>
      <c r="CS25" s="97">
        <f t="shared" si="70"/>
        <v>0</v>
      </c>
      <c r="CT25" s="102">
        <f t="shared" si="71"/>
        <v>0</v>
      </c>
      <c r="CU25" s="101" t="str">
        <f t="shared" si="72"/>
        <v/>
      </c>
      <c r="CV25" s="97" t="str">
        <f t="shared" si="73"/>
        <v/>
      </c>
      <c r="CW25" s="97">
        <f t="shared" si="74"/>
        <v>0</v>
      </c>
      <c r="CX25" s="97">
        <f t="shared" si="75"/>
        <v>0</v>
      </c>
      <c r="CY25" s="102">
        <f t="shared" si="76"/>
        <v>0</v>
      </c>
      <c r="CZ25" s="101" t="str">
        <f t="shared" si="77"/>
        <v/>
      </c>
      <c r="DA25" s="97" t="str">
        <f t="shared" si="78"/>
        <v/>
      </c>
      <c r="DB25" s="97">
        <f t="shared" si="79"/>
        <v>0</v>
      </c>
      <c r="DC25" s="97">
        <f t="shared" si="80"/>
        <v>0</v>
      </c>
      <c r="DD25" s="102">
        <f t="shared" si="81"/>
        <v>0</v>
      </c>
      <c r="DE25" s="101" t="str">
        <f t="shared" si="82"/>
        <v/>
      </c>
      <c r="DF25" s="97" t="str">
        <f t="shared" si="83"/>
        <v/>
      </c>
      <c r="DG25" s="97">
        <f t="shared" si="84"/>
        <v>0</v>
      </c>
      <c r="DH25" s="97">
        <f t="shared" si="85"/>
        <v>0</v>
      </c>
      <c r="DI25" s="102">
        <f t="shared" si="86"/>
        <v>0</v>
      </c>
      <c r="DJ25" s="101" t="str">
        <f t="shared" si="215"/>
        <v/>
      </c>
      <c r="DK25" s="97" t="str">
        <f t="shared" si="88"/>
        <v/>
      </c>
      <c r="DL25" s="97">
        <f t="shared" si="89"/>
        <v>0</v>
      </c>
      <c r="DM25" s="97">
        <f t="shared" si="90"/>
        <v>0</v>
      </c>
      <c r="DN25" s="102">
        <f t="shared" si="91"/>
        <v>0</v>
      </c>
      <c r="DO25" s="101" t="str">
        <f t="shared" si="216"/>
        <v/>
      </c>
      <c r="DP25" s="97" t="str">
        <f t="shared" si="93"/>
        <v/>
      </c>
      <c r="DQ25" s="97">
        <f t="shared" si="94"/>
        <v>0</v>
      </c>
      <c r="DR25" s="97">
        <f t="shared" si="95"/>
        <v>0</v>
      </c>
      <c r="DS25" s="102">
        <f t="shared" si="96"/>
        <v>0</v>
      </c>
      <c r="DT25" s="101" t="str">
        <f t="shared" si="97"/>
        <v/>
      </c>
      <c r="DU25" s="97" t="str">
        <f t="shared" si="98"/>
        <v/>
      </c>
      <c r="DV25" s="97">
        <f t="shared" si="99"/>
        <v>0</v>
      </c>
      <c r="DW25" s="97">
        <f t="shared" si="100"/>
        <v>0</v>
      </c>
      <c r="DX25" s="102">
        <f t="shared" si="101"/>
        <v>0</v>
      </c>
      <c r="DY25" s="101" t="str">
        <f t="shared" si="102"/>
        <v/>
      </c>
      <c r="DZ25" s="97" t="str">
        <f t="shared" si="103"/>
        <v/>
      </c>
      <c r="EA25" s="97">
        <f t="shared" si="104"/>
        <v>0</v>
      </c>
      <c r="EB25" s="97">
        <f t="shared" si="105"/>
        <v>0</v>
      </c>
      <c r="EC25" s="102">
        <f t="shared" si="106"/>
        <v>0</v>
      </c>
      <c r="ED25" s="101" t="str">
        <f t="shared" si="107"/>
        <v/>
      </c>
      <c r="EE25" s="97" t="str">
        <f t="shared" si="108"/>
        <v/>
      </c>
      <c r="EF25" s="97">
        <f t="shared" si="109"/>
        <v>0</v>
      </c>
      <c r="EG25" s="97">
        <f t="shared" si="110"/>
        <v>0</v>
      </c>
      <c r="EH25" s="102">
        <f t="shared" si="111"/>
        <v>0</v>
      </c>
      <c r="EI25" s="101" t="str">
        <f t="shared" si="112"/>
        <v/>
      </c>
      <c r="EJ25" s="97" t="str">
        <f t="shared" si="113"/>
        <v/>
      </c>
      <c r="EK25" s="97">
        <f t="shared" si="114"/>
        <v>0</v>
      </c>
      <c r="EL25" s="97">
        <f t="shared" si="115"/>
        <v>0</v>
      </c>
      <c r="EM25" s="102">
        <f t="shared" si="116"/>
        <v>0</v>
      </c>
      <c r="EN25" s="101" t="str">
        <f t="shared" si="117"/>
        <v/>
      </c>
      <c r="EO25" s="97" t="str">
        <f t="shared" si="118"/>
        <v/>
      </c>
      <c r="EP25" s="97">
        <f t="shared" si="119"/>
        <v>0</v>
      </c>
      <c r="EQ25" s="97">
        <f t="shared" si="120"/>
        <v>0</v>
      </c>
      <c r="ER25" s="102">
        <f t="shared" si="121"/>
        <v>0</v>
      </c>
      <c r="ES25" s="101" t="str">
        <f t="shared" si="122"/>
        <v/>
      </c>
      <c r="ET25" s="97" t="str">
        <f t="shared" si="123"/>
        <v/>
      </c>
      <c r="EU25" s="97">
        <f t="shared" si="124"/>
        <v>0</v>
      </c>
      <c r="EV25" s="97">
        <f t="shared" si="125"/>
        <v>0</v>
      </c>
      <c r="EW25" s="102">
        <f t="shared" si="126"/>
        <v>0</v>
      </c>
      <c r="EX25" s="101" t="str">
        <f t="shared" si="127"/>
        <v/>
      </c>
      <c r="EY25" s="97" t="str">
        <f t="shared" si="128"/>
        <v/>
      </c>
      <c r="EZ25" s="97">
        <f t="shared" si="129"/>
        <v>0</v>
      </c>
      <c r="FA25" s="97">
        <f t="shared" si="130"/>
        <v>0</v>
      </c>
      <c r="FB25" s="102">
        <f t="shared" si="131"/>
        <v>0</v>
      </c>
      <c r="FC25" s="101" t="str">
        <f t="shared" si="132"/>
        <v/>
      </c>
      <c r="FD25" s="97" t="str">
        <f t="shared" si="133"/>
        <v/>
      </c>
      <c r="FE25" s="97">
        <f t="shared" si="134"/>
        <v>0</v>
      </c>
      <c r="FF25" s="97">
        <f t="shared" si="135"/>
        <v>0</v>
      </c>
      <c r="FG25" s="102">
        <f t="shared" si="136"/>
        <v>0</v>
      </c>
      <c r="FH25" s="101" t="str">
        <f t="shared" si="137"/>
        <v/>
      </c>
      <c r="FI25" s="97" t="str">
        <f t="shared" si="138"/>
        <v/>
      </c>
      <c r="FJ25" s="97">
        <f t="shared" si="139"/>
        <v>0</v>
      </c>
      <c r="FK25" s="97">
        <f t="shared" si="140"/>
        <v>0</v>
      </c>
      <c r="FL25" s="102">
        <f t="shared" si="141"/>
        <v>0</v>
      </c>
      <c r="FM25" s="101" t="str">
        <f t="shared" si="142"/>
        <v/>
      </c>
      <c r="FN25" s="97" t="str">
        <f t="shared" si="143"/>
        <v/>
      </c>
      <c r="FO25" s="97">
        <f t="shared" si="144"/>
        <v>0</v>
      </c>
      <c r="FP25" s="97">
        <f t="shared" si="145"/>
        <v>0</v>
      </c>
      <c r="FQ25" s="102">
        <f t="shared" si="146"/>
        <v>0</v>
      </c>
      <c r="FR25" s="101" t="str">
        <f t="shared" si="147"/>
        <v/>
      </c>
      <c r="FS25" s="97" t="str">
        <f t="shared" si="148"/>
        <v/>
      </c>
      <c r="FT25" s="97">
        <f t="shared" si="149"/>
        <v>0</v>
      </c>
      <c r="FU25" s="97">
        <f t="shared" si="150"/>
        <v>0</v>
      </c>
      <c r="FV25" s="102">
        <f t="shared" si="151"/>
        <v>0</v>
      </c>
      <c r="FW25" s="101" t="str">
        <f t="shared" si="152"/>
        <v/>
      </c>
      <c r="FX25" s="97" t="str">
        <f t="shared" si="153"/>
        <v/>
      </c>
      <c r="FY25" s="97">
        <f t="shared" si="154"/>
        <v>0</v>
      </c>
      <c r="FZ25" s="97">
        <f t="shared" si="155"/>
        <v>0</v>
      </c>
      <c r="GA25" s="102">
        <f t="shared" si="156"/>
        <v>0</v>
      </c>
      <c r="GB25" s="101" t="str">
        <f t="shared" si="157"/>
        <v/>
      </c>
      <c r="GC25" s="97" t="str">
        <f t="shared" si="158"/>
        <v/>
      </c>
      <c r="GD25" s="97">
        <f t="shared" si="159"/>
        <v>0</v>
      </c>
      <c r="GE25" s="97">
        <f t="shared" si="160"/>
        <v>0</v>
      </c>
      <c r="GF25" s="102">
        <f t="shared" si="161"/>
        <v>0</v>
      </c>
      <c r="GG25" s="101" t="str">
        <f t="shared" si="162"/>
        <v/>
      </c>
      <c r="GH25" s="97" t="str">
        <f t="shared" si="163"/>
        <v/>
      </c>
      <c r="GI25" s="97">
        <f t="shared" si="164"/>
        <v>0</v>
      </c>
      <c r="GJ25" s="97">
        <f t="shared" si="165"/>
        <v>0</v>
      </c>
      <c r="GK25" s="102">
        <f t="shared" si="166"/>
        <v>0</v>
      </c>
      <c r="GL25" s="101" t="str">
        <f t="shared" si="167"/>
        <v/>
      </c>
      <c r="GM25" s="97" t="str">
        <f t="shared" si="168"/>
        <v/>
      </c>
      <c r="GN25" s="97">
        <f t="shared" si="169"/>
        <v>0</v>
      </c>
      <c r="GO25" s="97">
        <f t="shared" si="170"/>
        <v>0</v>
      </c>
      <c r="GP25" s="102">
        <f t="shared" si="171"/>
        <v>0</v>
      </c>
      <c r="GQ25" s="101" t="str">
        <f t="shared" si="172"/>
        <v/>
      </c>
      <c r="GR25" s="97" t="str">
        <f t="shared" si="173"/>
        <v/>
      </c>
      <c r="GS25" s="97">
        <f t="shared" si="174"/>
        <v>0</v>
      </c>
      <c r="GT25" s="97">
        <f t="shared" si="175"/>
        <v>0</v>
      </c>
      <c r="GU25" s="102">
        <f t="shared" si="176"/>
        <v>0</v>
      </c>
      <c r="GV25" s="101" t="str">
        <f t="shared" si="177"/>
        <v/>
      </c>
      <c r="GW25" s="97" t="str">
        <f t="shared" si="178"/>
        <v/>
      </c>
      <c r="GX25" s="102">
        <f t="shared" si="179"/>
        <v>0</v>
      </c>
      <c r="GY25" s="101" t="str">
        <f t="shared" si="180"/>
        <v/>
      </c>
      <c r="GZ25" s="97" t="str">
        <f t="shared" si="181"/>
        <v/>
      </c>
      <c r="HA25" s="102">
        <f t="shared" si="182"/>
        <v>0</v>
      </c>
      <c r="HB25" s="101" t="str">
        <f t="shared" si="183"/>
        <v/>
      </c>
      <c r="HC25" s="97" t="str">
        <f t="shared" si="212"/>
        <v/>
      </c>
      <c r="HD25" s="97" t="e">
        <f>VLOOKUP(HC25,#REF!,2,FALSE)</f>
        <v>#REF!</v>
      </c>
      <c r="HE25" s="97" t="str">
        <f t="shared" si="213"/>
        <v/>
      </c>
      <c r="HF25" s="97" t="str">
        <f t="shared" si="214"/>
        <v/>
      </c>
      <c r="HG25" s="97" t="e">
        <f>VLOOKUP($HC25,#REF!,3,FALSE)</f>
        <v>#REF!</v>
      </c>
      <c r="HH25" s="97" t="e">
        <f>VLOOKUP($HC25,#REF!,4,FALSE)</f>
        <v>#REF!</v>
      </c>
      <c r="HI25" s="97" t="e">
        <f>VLOOKUP($HC25,#REF!,5,FALSE)</f>
        <v>#REF!</v>
      </c>
      <c r="HJ25" s="97" t="e">
        <f>VLOOKUP($HC25,#REF!,6,FALSE)</f>
        <v>#REF!</v>
      </c>
      <c r="HK25" s="97" t="e">
        <f>VLOOKUP($HC25,#REF!,7,FALSE)</f>
        <v>#REF!</v>
      </c>
      <c r="HL25" s="97" t="e">
        <f>VLOOKUP($HC25,#REF!,8,FALSE)</f>
        <v>#REF!</v>
      </c>
      <c r="HM25" s="97" t="e">
        <f>VLOOKUP($HC25,#REF!,9,FALSE)</f>
        <v>#REF!</v>
      </c>
      <c r="HN25" s="97" t="e">
        <f>VLOOKUP($HC25,#REF!,10,FALSE)</f>
        <v>#REF!</v>
      </c>
      <c r="HO25" s="97" t="e">
        <f>VLOOKUP($HC25,#REF!,11,FALSE)</f>
        <v>#REF!</v>
      </c>
      <c r="HP25" s="97" t="e">
        <f>VLOOKUP($HC25,#REF!,12,FALSE)</f>
        <v>#REF!</v>
      </c>
      <c r="HQ25" s="97" t="e">
        <f>VLOOKUP($HC25,#REF!,13,FALSE)</f>
        <v>#REF!</v>
      </c>
      <c r="HR25" s="97" t="e">
        <f>VLOOKUP($HC25,#REF!,14,FALSE)</f>
        <v>#REF!</v>
      </c>
      <c r="HS25" s="97" t="e">
        <f t="shared" si="184"/>
        <v>#REF!</v>
      </c>
      <c r="HT25" s="97" t="e">
        <f t="shared" si="185"/>
        <v>#REF!</v>
      </c>
      <c r="HU25" s="97" t="e">
        <f t="shared" si="186"/>
        <v>#REF!</v>
      </c>
      <c r="HV25" s="97" t="e">
        <f t="shared" si="187"/>
        <v>#REF!</v>
      </c>
      <c r="HW25" s="97" t="e">
        <f t="shared" si="188"/>
        <v>#REF!</v>
      </c>
      <c r="HX25" s="97" t="e">
        <f t="shared" si="189"/>
        <v>#REF!</v>
      </c>
      <c r="HY25" s="97" t="e">
        <f t="shared" si="190"/>
        <v>#REF!</v>
      </c>
      <c r="HZ25" s="97" t="e">
        <f t="shared" si="191"/>
        <v>#REF!</v>
      </c>
      <c r="IA25" s="97" t="e">
        <f t="shared" si="192"/>
        <v>#REF!</v>
      </c>
      <c r="IB25" s="97" t="e">
        <f t="shared" si="193"/>
        <v>#REF!</v>
      </c>
      <c r="IC25" s="97" t="e">
        <f t="shared" si="194"/>
        <v>#REF!</v>
      </c>
      <c r="ID25" s="97" t="e">
        <f t="shared" si="195"/>
        <v>#REF!</v>
      </c>
      <c r="IE25" s="97" t="str">
        <f t="shared" si="196"/>
        <v/>
      </c>
      <c r="IF25" s="97" t="str">
        <f t="shared" si="197"/>
        <v/>
      </c>
      <c r="IG25" s="97" t="str">
        <f t="shared" si="198"/>
        <v/>
      </c>
      <c r="IH25" s="97" t="str">
        <f t="shared" si="199"/>
        <v/>
      </c>
      <c r="II25" s="97" t="str">
        <f t="shared" si="200"/>
        <v/>
      </c>
      <c r="IJ25" s="97" t="str">
        <f t="shared" si="201"/>
        <v/>
      </c>
      <c r="IK25" s="97" t="str">
        <f t="shared" si="202"/>
        <v/>
      </c>
      <c r="IL25" s="97" t="str">
        <f t="shared" si="203"/>
        <v/>
      </c>
      <c r="IM25" s="97" t="str">
        <f t="shared" si="204"/>
        <v/>
      </c>
      <c r="IN25" s="97" t="str">
        <f t="shared" si="205"/>
        <v/>
      </c>
      <c r="IO25" s="97" t="str">
        <f t="shared" si="206"/>
        <v/>
      </c>
      <c r="IP25" s="102" t="str">
        <f t="shared" si="207"/>
        <v/>
      </c>
    </row>
    <row r="26" spans="1:250" ht="30" customHeight="1">
      <c r="A26" s="249"/>
      <c r="B26" s="250"/>
      <c r="C26" s="298"/>
      <c r="D26" s="250"/>
      <c r="E26" s="250"/>
      <c r="F26" s="251"/>
      <c r="G26" s="250"/>
      <c r="H26" s="250"/>
      <c r="I26" s="252"/>
      <c r="J26" s="266"/>
      <c r="K26" s="266"/>
      <c r="L26" s="266"/>
      <c r="M26" s="266"/>
      <c r="N26" s="266"/>
      <c r="O26" s="266"/>
      <c r="P26" s="266"/>
      <c r="Q26" s="266"/>
      <c r="R26" s="266"/>
      <c r="S26" s="266"/>
      <c r="T26" s="266"/>
      <c r="U26" s="266"/>
      <c r="V26" s="267">
        <f t="shared" si="208"/>
        <v>0</v>
      </c>
      <c r="X26" s="101" t="str">
        <f t="shared" si="209"/>
        <v/>
      </c>
      <c r="Y26" s="97" t="str">
        <f t="shared" si="210"/>
        <v/>
      </c>
      <c r="Z26" s="97">
        <f t="shared" si="0"/>
        <v>0</v>
      </c>
      <c r="AA26" s="97">
        <f t="shared" si="1"/>
        <v>0</v>
      </c>
      <c r="AB26" s="102">
        <f t="shared" si="211"/>
        <v>0</v>
      </c>
      <c r="AC26" s="101" t="str">
        <f t="shared" si="2"/>
        <v/>
      </c>
      <c r="AD26" s="97" t="str">
        <f t="shared" si="3"/>
        <v/>
      </c>
      <c r="AE26" s="97">
        <f t="shared" si="4"/>
        <v>0</v>
      </c>
      <c r="AF26" s="97">
        <f t="shared" si="5"/>
        <v>0</v>
      </c>
      <c r="AG26" s="102">
        <f t="shared" si="6"/>
        <v>0</v>
      </c>
      <c r="AH26" s="101" t="str">
        <f t="shared" si="7"/>
        <v/>
      </c>
      <c r="AI26" s="97" t="str">
        <f t="shared" si="8"/>
        <v/>
      </c>
      <c r="AJ26" s="97">
        <f t="shared" si="9"/>
        <v>0</v>
      </c>
      <c r="AK26" s="97">
        <f t="shared" si="10"/>
        <v>0</v>
      </c>
      <c r="AL26" s="102">
        <f t="shared" si="11"/>
        <v>0</v>
      </c>
      <c r="AM26" s="101" t="str">
        <f t="shared" si="12"/>
        <v/>
      </c>
      <c r="AN26" s="97" t="str">
        <f t="shared" si="13"/>
        <v/>
      </c>
      <c r="AO26" s="97">
        <f t="shared" si="14"/>
        <v>0</v>
      </c>
      <c r="AP26" s="97">
        <f t="shared" si="15"/>
        <v>0</v>
      </c>
      <c r="AQ26" s="102">
        <f t="shared" si="16"/>
        <v>0</v>
      </c>
      <c r="AR26" s="101" t="str">
        <f t="shared" si="17"/>
        <v/>
      </c>
      <c r="AS26" s="97" t="str">
        <f t="shared" si="18"/>
        <v/>
      </c>
      <c r="AT26" s="97">
        <f t="shared" si="19"/>
        <v>0</v>
      </c>
      <c r="AU26" s="97">
        <f t="shared" si="20"/>
        <v>0</v>
      </c>
      <c r="AV26" s="102">
        <f t="shared" si="21"/>
        <v>0</v>
      </c>
      <c r="AW26" s="101" t="str">
        <f t="shared" si="22"/>
        <v/>
      </c>
      <c r="AX26" s="97" t="str">
        <f t="shared" si="23"/>
        <v/>
      </c>
      <c r="AY26" s="97">
        <f t="shared" si="24"/>
        <v>0</v>
      </c>
      <c r="AZ26" s="97">
        <f t="shared" si="25"/>
        <v>0</v>
      </c>
      <c r="BA26" s="102">
        <f t="shared" si="26"/>
        <v>0</v>
      </c>
      <c r="BB26" s="101" t="str">
        <f t="shared" si="27"/>
        <v/>
      </c>
      <c r="BC26" s="97" t="str">
        <f t="shared" si="28"/>
        <v/>
      </c>
      <c r="BD26" s="97">
        <f t="shared" si="29"/>
        <v>0</v>
      </c>
      <c r="BE26" s="97">
        <f t="shared" si="30"/>
        <v>0</v>
      </c>
      <c r="BF26" s="102">
        <f t="shared" si="31"/>
        <v>0</v>
      </c>
      <c r="BG26" s="101" t="str">
        <f t="shared" si="32"/>
        <v/>
      </c>
      <c r="BH26" s="97" t="str">
        <f t="shared" si="33"/>
        <v/>
      </c>
      <c r="BI26" s="97">
        <f t="shared" si="34"/>
        <v>0</v>
      </c>
      <c r="BJ26" s="97">
        <f t="shared" si="35"/>
        <v>0</v>
      </c>
      <c r="BK26" s="102">
        <f t="shared" si="36"/>
        <v>0</v>
      </c>
      <c r="BL26" s="101" t="str">
        <f t="shared" si="37"/>
        <v/>
      </c>
      <c r="BM26" s="97" t="str">
        <f t="shared" si="38"/>
        <v/>
      </c>
      <c r="BN26" s="97">
        <f t="shared" si="39"/>
        <v>0</v>
      </c>
      <c r="BO26" s="97">
        <f t="shared" si="40"/>
        <v>0</v>
      </c>
      <c r="BP26" s="102">
        <f t="shared" si="41"/>
        <v>0</v>
      </c>
      <c r="BQ26" s="101" t="str">
        <f t="shared" si="42"/>
        <v/>
      </c>
      <c r="BR26" s="97" t="str">
        <f t="shared" si="43"/>
        <v/>
      </c>
      <c r="BS26" s="97">
        <f t="shared" si="44"/>
        <v>0</v>
      </c>
      <c r="BT26" s="97">
        <f t="shared" si="45"/>
        <v>0</v>
      </c>
      <c r="BU26" s="102">
        <f t="shared" si="46"/>
        <v>0</v>
      </c>
      <c r="BV26" s="101" t="str">
        <f t="shared" si="47"/>
        <v/>
      </c>
      <c r="BW26" s="97" t="str">
        <f t="shared" si="48"/>
        <v/>
      </c>
      <c r="BX26" s="97">
        <f t="shared" si="49"/>
        <v>0</v>
      </c>
      <c r="BY26" s="97">
        <f t="shared" si="50"/>
        <v>0</v>
      </c>
      <c r="BZ26" s="102">
        <f t="shared" si="51"/>
        <v>0</v>
      </c>
      <c r="CA26" s="101" t="str">
        <f t="shared" si="52"/>
        <v/>
      </c>
      <c r="CB26" s="97" t="str">
        <f t="shared" si="53"/>
        <v/>
      </c>
      <c r="CC26" s="97">
        <f t="shared" si="54"/>
        <v>0</v>
      </c>
      <c r="CD26" s="97">
        <f t="shared" si="55"/>
        <v>0</v>
      </c>
      <c r="CE26" s="102">
        <f t="shared" si="56"/>
        <v>0</v>
      </c>
      <c r="CF26" s="101" t="str">
        <f t="shared" si="57"/>
        <v/>
      </c>
      <c r="CG26" s="97" t="str">
        <f t="shared" si="58"/>
        <v/>
      </c>
      <c r="CH26" s="97">
        <f t="shared" si="59"/>
        <v>0</v>
      </c>
      <c r="CI26" s="97">
        <f t="shared" si="60"/>
        <v>0</v>
      </c>
      <c r="CJ26" s="102">
        <f t="shared" si="61"/>
        <v>0</v>
      </c>
      <c r="CK26" s="101" t="str">
        <f t="shared" si="62"/>
        <v/>
      </c>
      <c r="CL26" s="97" t="str">
        <f t="shared" si="63"/>
        <v/>
      </c>
      <c r="CM26" s="97">
        <f t="shared" si="64"/>
        <v>0</v>
      </c>
      <c r="CN26" s="97">
        <f t="shared" si="65"/>
        <v>0</v>
      </c>
      <c r="CO26" s="102">
        <f t="shared" si="66"/>
        <v>0</v>
      </c>
      <c r="CP26" s="101" t="str">
        <f t="shared" si="67"/>
        <v/>
      </c>
      <c r="CQ26" s="97" t="str">
        <f t="shared" si="68"/>
        <v/>
      </c>
      <c r="CR26" s="97">
        <f t="shared" si="69"/>
        <v>0</v>
      </c>
      <c r="CS26" s="97">
        <f t="shared" si="70"/>
        <v>0</v>
      </c>
      <c r="CT26" s="102">
        <f t="shared" si="71"/>
        <v>0</v>
      </c>
      <c r="CU26" s="101" t="str">
        <f t="shared" si="72"/>
        <v/>
      </c>
      <c r="CV26" s="97" t="str">
        <f t="shared" si="73"/>
        <v/>
      </c>
      <c r="CW26" s="97">
        <f t="shared" si="74"/>
        <v>0</v>
      </c>
      <c r="CX26" s="97">
        <f t="shared" si="75"/>
        <v>0</v>
      </c>
      <c r="CY26" s="102">
        <f t="shared" si="76"/>
        <v>0</v>
      </c>
      <c r="CZ26" s="101" t="str">
        <f t="shared" si="77"/>
        <v/>
      </c>
      <c r="DA26" s="97" t="str">
        <f t="shared" si="78"/>
        <v/>
      </c>
      <c r="DB26" s="97">
        <f t="shared" si="79"/>
        <v>0</v>
      </c>
      <c r="DC26" s="97">
        <f t="shared" si="80"/>
        <v>0</v>
      </c>
      <c r="DD26" s="102">
        <f t="shared" si="81"/>
        <v>0</v>
      </c>
      <c r="DE26" s="101" t="str">
        <f t="shared" si="82"/>
        <v/>
      </c>
      <c r="DF26" s="97" t="str">
        <f t="shared" si="83"/>
        <v/>
      </c>
      <c r="DG26" s="97">
        <f t="shared" si="84"/>
        <v>0</v>
      </c>
      <c r="DH26" s="97">
        <f t="shared" si="85"/>
        <v>0</v>
      </c>
      <c r="DI26" s="102">
        <f t="shared" si="86"/>
        <v>0</v>
      </c>
      <c r="DJ26" s="101" t="str">
        <f t="shared" si="215"/>
        <v/>
      </c>
      <c r="DK26" s="97" t="str">
        <f t="shared" si="88"/>
        <v/>
      </c>
      <c r="DL26" s="97">
        <f t="shared" si="89"/>
        <v>0</v>
      </c>
      <c r="DM26" s="97">
        <f t="shared" si="90"/>
        <v>0</v>
      </c>
      <c r="DN26" s="102">
        <f t="shared" si="91"/>
        <v>0</v>
      </c>
      <c r="DO26" s="101" t="str">
        <f t="shared" si="216"/>
        <v/>
      </c>
      <c r="DP26" s="97" t="str">
        <f t="shared" si="93"/>
        <v/>
      </c>
      <c r="DQ26" s="97">
        <f t="shared" si="94"/>
        <v>0</v>
      </c>
      <c r="DR26" s="97">
        <f t="shared" si="95"/>
        <v>0</v>
      </c>
      <c r="DS26" s="102">
        <f t="shared" si="96"/>
        <v>0</v>
      </c>
      <c r="DT26" s="101" t="str">
        <f t="shared" si="97"/>
        <v/>
      </c>
      <c r="DU26" s="97" t="str">
        <f t="shared" si="98"/>
        <v/>
      </c>
      <c r="DV26" s="97">
        <f t="shared" si="99"/>
        <v>0</v>
      </c>
      <c r="DW26" s="97">
        <f t="shared" si="100"/>
        <v>0</v>
      </c>
      <c r="DX26" s="102">
        <f t="shared" si="101"/>
        <v>0</v>
      </c>
      <c r="DY26" s="101" t="str">
        <f t="shared" si="102"/>
        <v/>
      </c>
      <c r="DZ26" s="97" t="str">
        <f t="shared" si="103"/>
        <v/>
      </c>
      <c r="EA26" s="97">
        <f t="shared" si="104"/>
        <v>0</v>
      </c>
      <c r="EB26" s="97">
        <f t="shared" si="105"/>
        <v>0</v>
      </c>
      <c r="EC26" s="102">
        <f t="shared" si="106"/>
        <v>0</v>
      </c>
      <c r="ED26" s="101" t="str">
        <f t="shared" si="107"/>
        <v/>
      </c>
      <c r="EE26" s="97" t="str">
        <f t="shared" si="108"/>
        <v/>
      </c>
      <c r="EF26" s="97">
        <f t="shared" si="109"/>
        <v>0</v>
      </c>
      <c r="EG26" s="97">
        <f t="shared" si="110"/>
        <v>0</v>
      </c>
      <c r="EH26" s="102">
        <f t="shared" si="111"/>
        <v>0</v>
      </c>
      <c r="EI26" s="101" t="str">
        <f t="shared" si="112"/>
        <v/>
      </c>
      <c r="EJ26" s="97" t="str">
        <f t="shared" si="113"/>
        <v/>
      </c>
      <c r="EK26" s="97">
        <f t="shared" si="114"/>
        <v>0</v>
      </c>
      <c r="EL26" s="97">
        <f t="shared" si="115"/>
        <v>0</v>
      </c>
      <c r="EM26" s="102">
        <f t="shared" si="116"/>
        <v>0</v>
      </c>
      <c r="EN26" s="101" t="str">
        <f t="shared" si="117"/>
        <v/>
      </c>
      <c r="EO26" s="97" t="str">
        <f t="shared" si="118"/>
        <v/>
      </c>
      <c r="EP26" s="97">
        <f t="shared" si="119"/>
        <v>0</v>
      </c>
      <c r="EQ26" s="97">
        <f t="shared" si="120"/>
        <v>0</v>
      </c>
      <c r="ER26" s="102">
        <f t="shared" si="121"/>
        <v>0</v>
      </c>
      <c r="ES26" s="101" t="str">
        <f t="shared" si="122"/>
        <v/>
      </c>
      <c r="ET26" s="97" t="str">
        <f t="shared" si="123"/>
        <v/>
      </c>
      <c r="EU26" s="97">
        <f t="shared" si="124"/>
        <v>0</v>
      </c>
      <c r="EV26" s="97">
        <f t="shared" si="125"/>
        <v>0</v>
      </c>
      <c r="EW26" s="102">
        <f t="shared" si="126"/>
        <v>0</v>
      </c>
      <c r="EX26" s="101" t="str">
        <f t="shared" si="127"/>
        <v/>
      </c>
      <c r="EY26" s="97" t="str">
        <f t="shared" si="128"/>
        <v/>
      </c>
      <c r="EZ26" s="97">
        <f t="shared" si="129"/>
        <v>0</v>
      </c>
      <c r="FA26" s="97">
        <f t="shared" si="130"/>
        <v>0</v>
      </c>
      <c r="FB26" s="102">
        <f t="shared" si="131"/>
        <v>0</v>
      </c>
      <c r="FC26" s="101" t="str">
        <f t="shared" si="132"/>
        <v/>
      </c>
      <c r="FD26" s="97" t="str">
        <f t="shared" si="133"/>
        <v/>
      </c>
      <c r="FE26" s="97">
        <f t="shared" si="134"/>
        <v>0</v>
      </c>
      <c r="FF26" s="97">
        <f t="shared" si="135"/>
        <v>0</v>
      </c>
      <c r="FG26" s="102">
        <f t="shared" si="136"/>
        <v>0</v>
      </c>
      <c r="FH26" s="101" t="str">
        <f t="shared" si="137"/>
        <v/>
      </c>
      <c r="FI26" s="97" t="str">
        <f t="shared" si="138"/>
        <v/>
      </c>
      <c r="FJ26" s="97">
        <f t="shared" si="139"/>
        <v>0</v>
      </c>
      <c r="FK26" s="97">
        <f t="shared" si="140"/>
        <v>0</v>
      </c>
      <c r="FL26" s="102">
        <f t="shared" si="141"/>
        <v>0</v>
      </c>
      <c r="FM26" s="101" t="str">
        <f t="shared" si="142"/>
        <v/>
      </c>
      <c r="FN26" s="97" t="str">
        <f t="shared" si="143"/>
        <v/>
      </c>
      <c r="FO26" s="97">
        <f t="shared" si="144"/>
        <v>0</v>
      </c>
      <c r="FP26" s="97">
        <f t="shared" si="145"/>
        <v>0</v>
      </c>
      <c r="FQ26" s="102">
        <f t="shared" si="146"/>
        <v>0</v>
      </c>
      <c r="FR26" s="101" t="str">
        <f t="shared" si="147"/>
        <v/>
      </c>
      <c r="FS26" s="97" t="str">
        <f t="shared" si="148"/>
        <v/>
      </c>
      <c r="FT26" s="97">
        <f t="shared" si="149"/>
        <v>0</v>
      </c>
      <c r="FU26" s="97">
        <f t="shared" si="150"/>
        <v>0</v>
      </c>
      <c r="FV26" s="102">
        <f t="shared" si="151"/>
        <v>0</v>
      </c>
      <c r="FW26" s="101" t="str">
        <f t="shared" si="152"/>
        <v/>
      </c>
      <c r="FX26" s="97" t="str">
        <f t="shared" si="153"/>
        <v/>
      </c>
      <c r="FY26" s="97">
        <f t="shared" si="154"/>
        <v>0</v>
      </c>
      <c r="FZ26" s="97">
        <f t="shared" si="155"/>
        <v>0</v>
      </c>
      <c r="GA26" s="102">
        <f t="shared" si="156"/>
        <v>0</v>
      </c>
      <c r="GB26" s="101" t="str">
        <f t="shared" si="157"/>
        <v/>
      </c>
      <c r="GC26" s="97" t="str">
        <f t="shared" si="158"/>
        <v/>
      </c>
      <c r="GD26" s="97">
        <f t="shared" si="159"/>
        <v>0</v>
      </c>
      <c r="GE26" s="97">
        <f t="shared" si="160"/>
        <v>0</v>
      </c>
      <c r="GF26" s="102">
        <f t="shared" si="161"/>
        <v>0</v>
      </c>
      <c r="GG26" s="101" t="str">
        <f t="shared" si="162"/>
        <v/>
      </c>
      <c r="GH26" s="97" t="str">
        <f t="shared" si="163"/>
        <v/>
      </c>
      <c r="GI26" s="97">
        <f t="shared" si="164"/>
        <v>0</v>
      </c>
      <c r="GJ26" s="97">
        <f t="shared" si="165"/>
        <v>0</v>
      </c>
      <c r="GK26" s="102">
        <f t="shared" si="166"/>
        <v>0</v>
      </c>
      <c r="GL26" s="101" t="str">
        <f t="shared" si="167"/>
        <v/>
      </c>
      <c r="GM26" s="97" t="str">
        <f t="shared" si="168"/>
        <v/>
      </c>
      <c r="GN26" s="97">
        <f t="shared" si="169"/>
        <v>0</v>
      </c>
      <c r="GO26" s="97">
        <f t="shared" si="170"/>
        <v>0</v>
      </c>
      <c r="GP26" s="102">
        <f t="shared" si="171"/>
        <v>0</v>
      </c>
      <c r="GQ26" s="101" t="str">
        <f t="shared" si="172"/>
        <v/>
      </c>
      <c r="GR26" s="97" t="str">
        <f t="shared" si="173"/>
        <v/>
      </c>
      <c r="GS26" s="97">
        <f t="shared" si="174"/>
        <v>0</v>
      </c>
      <c r="GT26" s="97">
        <f t="shared" si="175"/>
        <v>0</v>
      </c>
      <c r="GU26" s="102">
        <f t="shared" si="176"/>
        <v>0</v>
      </c>
      <c r="GV26" s="101" t="str">
        <f t="shared" si="177"/>
        <v/>
      </c>
      <c r="GW26" s="97" t="str">
        <f t="shared" si="178"/>
        <v/>
      </c>
      <c r="GX26" s="102">
        <f t="shared" si="179"/>
        <v>0</v>
      </c>
      <c r="GY26" s="101" t="str">
        <f t="shared" si="180"/>
        <v/>
      </c>
      <c r="GZ26" s="97" t="str">
        <f t="shared" si="181"/>
        <v/>
      </c>
      <c r="HA26" s="102">
        <f t="shared" si="182"/>
        <v>0</v>
      </c>
      <c r="HB26" s="101" t="str">
        <f t="shared" si="183"/>
        <v/>
      </c>
      <c r="HC26" s="97" t="str">
        <f t="shared" si="212"/>
        <v/>
      </c>
      <c r="HD26" s="97" t="e">
        <f>VLOOKUP(HC26,#REF!,2,FALSE)</f>
        <v>#REF!</v>
      </c>
      <c r="HE26" s="97" t="str">
        <f t="shared" si="213"/>
        <v/>
      </c>
      <c r="HF26" s="97" t="str">
        <f t="shared" si="214"/>
        <v/>
      </c>
      <c r="HG26" s="97" t="e">
        <f>VLOOKUP($HC26,#REF!,3,FALSE)</f>
        <v>#REF!</v>
      </c>
      <c r="HH26" s="97" t="e">
        <f>VLOOKUP($HC26,#REF!,4,FALSE)</f>
        <v>#REF!</v>
      </c>
      <c r="HI26" s="97" t="e">
        <f>VLOOKUP($HC26,#REF!,5,FALSE)</f>
        <v>#REF!</v>
      </c>
      <c r="HJ26" s="97" t="e">
        <f>VLOOKUP($HC26,#REF!,6,FALSE)</f>
        <v>#REF!</v>
      </c>
      <c r="HK26" s="97" t="e">
        <f>VLOOKUP($HC26,#REF!,7,FALSE)</f>
        <v>#REF!</v>
      </c>
      <c r="HL26" s="97" t="e">
        <f>VLOOKUP($HC26,#REF!,8,FALSE)</f>
        <v>#REF!</v>
      </c>
      <c r="HM26" s="97" t="e">
        <f>VLOOKUP($HC26,#REF!,9,FALSE)</f>
        <v>#REF!</v>
      </c>
      <c r="HN26" s="97" t="e">
        <f>VLOOKUP($HC26,#REF!,10,FALSE)</f>
        <v>#REF!</v>
      </c>
      <c r="HO26" s="97" t="e">
        <f>VLOOKUP($HC26,#REF!,11,FALSE)</f>
        <v>#REF!</v>
      </c>
      <c r="HP26" s="97" t="e">
        <f>VLOOKUP($HC26,#REF!,12,FALSE)</f>
        <v>#REF!</v>
      </c>
      <c r="HQ26" s="97" t="e">
        <f>VLOOKUP($HC26,#REF!,13,FALSE)</f>
        <v>#REF!</v>
      </c>
      <c r="HR26" s="97" t="e">
        <f>VLOOKUP($HC26,#REF!,14,FALSE)</f>
        <v>#REF!</v>
      </c>
      <c r="HS26" s="97" t="e">
        <f t="shared" si="184"/>
        <v>#REF!</v>
      </c>
      <c r="HT26" s="97" t="e">
        <f t="shared" si="185"/>
        <v>#REF!</v>
      </c>
      <c r="HU26" s="97" t="e">
        <f t="shared" si="186"/>
        <v>#REF!</v>
      </c>
      <c r="HV26" s="97" t="e">
        <f t="shared" si="187"/>
        <v>#REF!</v>
      </c>
      <c r="HW26" s="97" t="e">
        <f t="shared" si="188"/>
        <v>#REF!</v>
      </c>
      <c r="HX26" s="97" t="e">
        <f t="shared" si="189"/>
        <v>#REF!</v>
      </c>
      <c r="HY26" s="97" t="e">
        <f t="shared" si="190"/>
        <v>#REF!</v>
      </c>
      <c r="HZ26" s="97" t="e">
        <f t="shared" si="191"/>
        <v>#REF!</v>
      </c>
      <c r="IA26" s="97" t="e">
        <f t="shared" si="192"/>
        <v>#REF!</v>
      </c>
      <c r="IB26" s="97" t="e">
        <f t="shared" si="193"/>
        <v>#REF!</v>
      </c>
      <c r="IC26" s="97" t="e">
        <f t="shared" si="194"/>
        <v>#REF!</v>
      </c>
      <c r="ID26" s="97" t="e">
        <f t="shared" si="195"/>
        <v>#REF!</v>
      </c>
      <c r="IE26" s="97" t="str">
        <f t="shared" si="196"/>
        <v/>
      </c>
      <c r="IF26" s="97" t="str">
        <f t="shared" si="197"/>
        <v/>
      </c>
      <c r="IG26" s="97" t="str">
        <f t="shared" si="198"/>
        <v/>
      </c>
      <c r="IH26" s="97" t="str">
        <f t="shared" si="199"/>
        <v/>
      </c>
      <c r="II26" s="97" t="str">
        <f t="shared" si="200"/>
        <v/>
      </c>
      <c r="IJ26" s="97" t="str">
        <f t="shared" si="201"/>
        <v/>
      </c>
      <c r="IK26" s="97" t="str">
        <f t="shared" si="202"/>
        <v/>
      </c>
      <c r="IL26" s="97" t="str">
        <f t="shared" si="203"/>
        <v/>
      </c>
      <c r="IM26" s="97" t="str">
        <f t="shared" si="204"/>
        <v/>
      </c>
      <c r="IN26" s="97" t="str">
        <f t="shared" si="205"/>
        <v/>
      </c>
      <c r="IO26" s="97" t="str">
        <f t="shared" si="206"/>
        <v/>
      </c>
      <c r="IP26" s="102" t="str">
        <f t="shared" si="207"/>
        <v/>
      </c>
    </row>
    <row r="27" spans="1:250" ht="30" customHeight="1">
      <c r="A27" s="249"/>
      <c r="B27" s="250"/>
      <c r="C27" s="298"/>
      <c r="D27" s="250"/>
      <c r="E27" s="250"/>
      <c r="F27" s="251"/>
      <c r="G27" s="250"/>
      <c r="H27" s="250"/>
      <c r="I27" s="252"/>
      <c r="J27" s="266"/>
      <c r="K27" s="266"/>
      <c r="L27" s="266"/>
      <c r="M27" s="266"/>
      <c r="N27" s="266"/>
      <c r="O27" s="266"/>
      <c r="P27" s="266"/>
      <c r="Q27" s="266"/>
      <c r="R27" s="266"/>
      <c r="S27" s="266"/>
      <c r="T27" s="266"/>
      <c r="U27" s="266"/>
      <c r="V27" s="267">
        <f t="shared" si="208"/>
        <v>0</v>
      </c>
      <c r="X27" s="101" t="str">
        <f t="shared" si="209"/>
        <v/>
      </c>
      <c r="Y27" s="97" t="str">
        <f t="shared" si="210"/>
        <v/>
      </c>
      <c r="Z27" s="97">
        <f t="shared" si="0"/>
        <v>0</v>
      </c>
      <c r="AA27" s="97">
        <f t="shared" si="1"/>
        <v>0</v>
      </c>
      <c r="AB27" s="102">
        <f t="shared" si="211"/>
        <v>0</v>
      </c>
      <c r="AC27" s="101" t="str">
        <f t="shared" si="2"/>
        <v/>
      </c>
      <c r="AD27" s="97" t="str">
        <f t="shared" si="3"/>
        <v/>
      </c>
      <c r="AE27" s="97">
        <f t="shared" si="4"/>
        <v>0</v>
      </c>
      <c r="AF27" s="97">
        <f t="shared" si="5"/>
        <v>0</v>
      </c>
      <c r="AG27" s="102">
        <f t="shared" si="6"/>
        <v>0</v>
      </c>
      <c r="AH27" s="101" t="str">
        <f t="shared" si="7"/>
        <v/>
      </c>
      <c r="AI27" s="97" t="str">
        <f t="shared" si="8"/>
        <v/>
      </c>
      <c r="AJ27" s="97">
        <f t="shared" si="9"/>
        <v>0</v>
      </c>
      <c r="AK27" s="97">
        <f t="shared" si="10"/>
        <v>0</v>
      </c>
      <c r="AL27" s="102">
        <f t="shared" si="11"/>
        <v>0</v>
      </c>
      <c r="AM27" s="101" t="str">
        <f t="shared" si="12"/>
        <v/>
      </c>
      <c r="AN27" s="97" t="str">
        <f t="shared" si="13"/>
        <v/>
      </c>
      <c r="AO27" s="97">
        <f t="shared" si="14"/>
        <v>0</v>
      </c>
      <c r="AP27" s="97">
        <f t="shared" si="15"/>
        <v>0</v>
      </c>
      <c r="AQ27" s="102">
        <f t="shared" si="16"/>
        <v>0</v>
      </c>
      <c r="AR27" s="101" t="str">
        <f t="shared" si="17"/>
        <v/>
      </c>
      <c r="AS27" s="97" t="str">
        <f t="shared" si="18"/>
        <v/>
      </c>
      <c r="AT27" s="97">
        <f t="shared" si="19"/>
        <v>0</v>
      </c>
      <c r="AU27" s="97">
        <f t="shared" si="20"/>
        <v>0</v>
      </c>
      <c r="AV27" s="102">
        <f t="shared" si="21"/>
        <v>0</v>
      </c>
      <c r="AW27" s="101" t="str">
        <f t="shared" si="22"/>
        <v/>
      </c>
      <c r="AX27" s="97" t="str">
        <f t="shared" si="23"/>
        <v/>
      </c>
      <c r="AY27" s="97">
        <f t="shared" si="24"/>
        <v>0</v>
      </c>
      <c r="AZ27" s="97">
        <f t="shared" si="25"/>
        <v>0</v>
      </c>
      <c r="BA27" s="102">
        <f t="shared" si="26"/>
        <v>0</v>
      </c>
      <c r="BB27" s="101" t="str">
        <f t="shared" si="27"/>
        <v/>
      </c>
      <c r="BC27" s="97" t="str">
        <f t="shared" si="28"/>
        <v/>
      </c>
      <c r="BD27" s="97">
        <f t="shared" si="29"/>
        <v>0</v>
      </c>
      <c r="BE27" s="97">
        <f t="shared" si="30"/>
        <v>0</v>
      </c>
      <c r="BF27" s="102">
        <f t="shared" si="31"/>
        <v>0</v>
      </c>
      <c r="BG27" s="101" t="str">
        <f t="shared" si="32"/>
        <v/>
      </c>
      <c r="BH27" s="97" t="str">
        <f t="shared" si="33"/>
        <v/>
      </c>
      <c r="BI27" s="97">
        <f t="shared" si="34"/>
        <v>0</v>
      </c>
      <c r="BJ27" s="97">
        <f t="shared" si="35"/>
        <v>0</v>
      </c>
      <c r="BK27" s="102">
        <f t="shared" si="36"/>
        <v>0</v>
      </c>
      <c r="BL27" s="101" t="str">
        <f t="shared" si="37"/>
        <v/>
      </c>
      <c r="BM27" s="97" t="str">
        <f t="shared" si="38"/>
        <v/>
      </c>
      <c r="BN27" s="97">
        <f t="shared" si="39"/>
        <v>0</v>
      </c>
      <c r="BO27" s="97">
        <f t="shared" si="40"/>
        <v>0</v>
      </c>
      <c r="BP27" s="102">
        <f t="shared" si="41"/>
        <v>0</v>
      </c>
      <c r="BQ27" s="101" t="str">
        <f t="shared" si="42"/>
        <v/>
      </c>
      <c r="BR27" s="97" t="str">
        <f t="shared" si="43"/>
        <v/>
      </c>
      <c r="BS27" s="97">
        <f t="shared" si="44"/>
        <v>0</v>
      </c>
      <c r="BT27" s="97">
        <f t="shared" si="45"/>
        <v>0</v>
      </c>
      <c r="BU27" s="102">
        <f t="shared" si="46"/>
        <v>0</v>
      </c>
      <c r="BV27" s="101" t="str">
        <f t="shared" si="47"/>
        <v/>
      </c>
      <c r="BW27" s="97" t="str">
        <f t="shared" si="48"/>
        <v/>
      </c>
      <c r="BX27" s="97">
        <f t="shared" si="49"/>
        <v>0</v>
      </c>
      <c r="BY27" s="97">
        <f t="shared" si="50"/>
        <v>0</v>
      </c>
      <c r="BZ27" s="102">
        <f t="shared" si="51"/>
        <v>0</v>
      </c>
      <c r="CA27" s="101" t="str">
        <f t="shared" si="52"/>
        <v/>
      </c>
      <c r="CB27" s="97" t="str">
        <f t="shared" si="53"/>
        <v/>
      </c>
      <c r="CC27" s="97">
        <f t="shared" si="54"/>
        <v>0</v>
      </c>
      <c r="CD27" s="97">
        <f t="shared" si="55"/>
        <v>0</v>
      </c>
      <c r="CE27" s="102">
        <f t="shared" si="56"/>
        <v>0</v>
      </c>
      <c r="CF27" s="101" t="str">
        <f t="shared" si="57"/>
        <v/>
      </c>
      <c r="CG27" s="97" t="str">
        <f t="shared" si="58"/>
        <v/>
      </c>
      <c r="CH27" s="97">
        <f t="shared" si="59"/>
        <v>0</v>
      </c>
      <c r="CI27" s="97">
        <f t="shared" si="60"/>
        <v>0</v>
      </c>
      <c r="CJ27" s="102">
        <f t="shared" si="61"/>
        <v>0</v>
      </c>
      <c r="CK27" s="101" t="str">
        <f t="shared" si="62"/>
        <v/>
      </c>
      <c r="CL27" s="97" t="str">
        <f t="shared" si="63"/>
        <v/>
      </c>
      <c r="CM27" s="97">
        <f t="shared" si="64"/>
        <v>0</v>
      </c>
      <c r="CN27" s="97">
        <f t="shared" si="65"/>
        <v>0</v>
      </c>
      <c r="CO27" s="102">
        <f t="shared" si="66"/>
        <v>0</v>
      </c>
      <c r="CP27" s="101" t="str">
        <f t="shared" si="67"/>
        <v/>
      </c>
      <c r="CQ27" s="97" t="str">
        <f t="shared" si="68"/>
        <v/>
      </c>
      <c r="CR27" s="97">
        <f t="shared" si="69"/>
        <v>0</v>
      </c>
      <c r="CS27" s="97">
        <f t="shared" si="70"/>
        <v>0</v>
      </c>
      <c r="CT27" s="102">
        <f t="shared" si="71"/>
        <v>0</v>
      </c>
      <c r="CU27" s="101" t="str">
        <f t="shared" si="72"/>
        <v/>
      </c>
      <c r="CV27" s="97" t="str">
        <f t="shared" si="73"/>
        <v/>
      </c>
      <c r="CW27" s="97">
        <f t="shared" si="74"/>
        <v>0</v>
      </c>
      <c r="CX27" s="97">
        <f t="shared" si="75"/>
        <v>0</v>
      </c>
      <c r="CY27" s="102">
        <f t="shared" si="76"/>
        <v>0</v>
      </c>
      <c r="CZ27" s="101" t="str">
        <f t="shared" si="77"/>
        <v/>
      </c>
      <c r="DA27" s="97" t="str">
        <f t="shared" si="78"/>
        <v/>
      </c>
      <c r="DB27" s="97">
        <f t="shared" si="79"/>
        <v>0</v>
      </c>
      <c r="DC27" s="97">
        <f t="shared" si="80"/>
        <v>0</v>
      </c>
      <c r="DD27" s="102">
        <f t="shared" si="81"/>
        <v>0</v>
      </c>
      <c r="DE27" s="101" t="str">
        <f t="shared" si="82"/>
        <v/>
      </c>
      <c r="DF27" s="97" t="str">
        <f t="shared" si="83"/>
        <v/>
      </c>
      <c r="DG27" s="97">
        <f t="shared" si="84"/>
        <v>0</v>
      </c>
      <c r="DH27" s="97">
        <f t="shared" si="85"/>
        <v>0</v>
      </c>
      <c r="DI27" s="102">
        <f t="shared" si="86"/>
        <v>0</v>
      </c>
      <c r="DJ27" s="101" t="str">
        <f t="shared" si="215"/>
        <v/>
      </c>
      <c r="DK27" s="97" t="str">
        <f t="shared" si="88"/>
        <v/>
      </c>
      <c r="DL27" s="97">
        <f t="shared" si="89"/>
        <v>0</v>
      </c>
      <c r="DM27" s="97">
        <f t="shared" si="90"/>
        <v>0</v>
      </c>
      <c r="DN27" s="102">
        <f t="shared" si="91"/>
        <v>0</v>
      </c>
      <c r="DO27" s="101" t="str">
        <f t="shared" si="216"/>
        <v/>
      </c>
      <c r="DP27" s="97" t="str">
        <f t="shared" si="93"/>
        <v/>
      </c>
      <c r="DQ27" s="97">
        <f t="shared" si="94"/>
        <v>0</v>
      </c>
      <c r="DR27" s="97">
        <f t="shared" si="95"/>
        <v>0</v>
      </c>
      <c r="DS27" s="102">
        <f t="shared" si="96"/>
        <v>0</v>
      </c>
      <c r="DT27" s="101" t="str">
        <f t="shared" si="97"/>
        <v/>
      </c>
      <c r="DU27" s="97" t="str">
        <f t="shared" si="98"/>
        <v/>
      </c>
      <c r="DV27" s="97">
        <f t="shared" si="99"/>
        <v>0</v>
      </c>
      <c r="DW27" s="97">
        <f t="shared" si="100"/>
        <v>0</v>
      </c>
      <c r="DX27" s="102">
        <f t="shared" si="101"/>
        <v>0</v>
      </c>
      <c r="DY27" s="101" t="str">
        <f t="shared" si="102"/>
        <v/>
      </c>
      <c r="DZ27" s="97" t="str">
        <f t="shared" si="103"/>
        <v/>
      </c>
      <c r="EA27" s="97">
        <f t="shared" si="104"/>
        <v>0</v>
      </c>
      <c r="EB27" s="97">
        <f t="shared" si="105"/>
        <v>0</v>
      </c>
      <c r="EC27" s="102">
        <f t="shared" si="106"/>
        <v>0</v>
      </c>
      <c r="ED27" s="101" t="str">
        <f t="shared" si="107"/>
        <v/>
      </c>
      <c r="EE27" s="97" t="str">
        <f t="shared" si="108"/>
        <v/>
      </c>
      <c r="EF27" s="97">
        <f t="shared" si="109"/>
        <v>0</v>
      </c>
      <c r="EG27" s="97">
        <f t="shared" si="110"/>
        <v>0</v>
      </c>
      <c r="EH27" s="102">
        <f t="shared" si="111"/>
        <v>0</v>
      </c>
      <c r="EI27" s="101" t="str">
        <f t="shared" si="112"/>
        <v/>
      </c>
      <c r="EJ27" s="97" t="str">
        <f t="shared" si="113"/>
        <v/>
      </c>
      <c r="EK27" s="97">
        <f t="shared" si="114"/>
        <v>0</v>
      </c>
      <c r="EL27" s="97">
        <f t="shared" si="115"/>
        <v>0</v>
      </c>
      <c r="EM27" s="102">
        <f t="shared" si="116"/>
        <v>0</v>
      </c>
      <c r="EN27" s="101" t="str">
        <f t="shared" si="117"/>
        <v/>
      </c>
      <c r="EO27" s="97" t="str">
        <f t="shared" si="118"/>
        <v/>
      </c>
      <c r="EP27" s="97">
        <f t="shared" si="119"/>
        <v>0</v>
      </c>
      <c r="EQ27" s="97">
        <f t="shared" si="120"/>
        <v>0</v>
      </c>
      <c r="ER27" s="102">
        <f t="shared" si="121"/>
        <v>0</v>
      </c>
      <c r="ES27" s="101" t="str">
        <f t="shared" si="122"/>
        <v/>
      </c>
      <c r="ET27" s="97" t="str">
        <f t="shared" si="123"/>
        <v/>
      </c>
      <c r="EU27" s="97">
        <f t="shared" si="124"/>
        <v>0</v>
      </c>
      <c r="EV27" s="97">
        <f t="shared" si="125"/>
        <v>0</v>
      </c>
      <c r="EW27" s="102">
        <f t="shared" si="126"/>
        <v>0</v>
      </c>
      <c r="EX27" s="101" t="str">
        <f t="shared" si="127"/>
        <v/>
      </c>
      <c r="EY27" s="97" t="str">
        <f t="shared" si="128"/>
        <v/>
      </c>
      <c r="EZ27" s="97">
        <f t="shared" si="129"/>
        <v>0</v>
      </c>
      <c r="FA27" s="97">
        <f t="shared" si="130"/>
        <v>0</v>
      </c>
      <c r="FB27" s="102">
        <f t="shared" si="131"/>
        <v>0</v>
      </c>
      <c r="FC27" s="101" t="str">
        <f t="shared" si="132"/>
        <v/>
      </c>
      <c r="FD27" s="97" t="str">
        <f t="shared" si="133"/>
        <v/>
      </c>
      <c r="FE27" s="97">
        <f t="shared" si="134"/>
        <v>0</v>
      </c>
      <c r="FF27" s="97">
        <f t="shared" si="135"/>
        <v>0</v>
      </c>
      <c r="FG27" s="102">
        <f t="shared" si="136"/>
        <v>0</v>
      </c>
      <c r="FH27" s="101" t="str">
        <f t="shared" si="137"/>
        <v/>
      </c>
      <c r="FI27" s="97" t="str">
        <f t="shared" si="138"/>
        <v/>
      </c>
      <c r="FJ27" s="97">
        <f t="shared" si="139"/>
        <v>0</v>
      </c>
      <c r="FK27" s="97">
        <f t="shared" si="140"/>
        <v>0</v>
      </c>
      <c r="FL27" s="102">
        <f t="shared" si="141"/>
        <v>0</v>
      </c>
      <c r="FM27" s="101" t="str">
        <f t="shared" si="142"/>
        <v/>
      </c>
      <c r="FN27" s="97" t="str">
        <f t="shared" si="143"/>
        <v/>
      </c>
      <c r="FO27" s="97">
        <f t="shared" si="144"/>
        <v>0</v>
      </c>
      <c r="FP27" s="97">
        <f t="shared" si="145"/>
        <v>0</v>
      </c>
      <c r="FQ27" s="102">
        <f t="shared" si="146"/>
        <v>0</v>
      </c>
      <c r="FR27" s="101" t="str">
        <f t="shared" si="147"/>
        <v/>
      </c>
      <c r="FS27" s="97" t="str">
        <f t="shared" si="148"/>
        <v/>
      </c>
      <c r="FT27" s="97">
        <f t="shared" si="149"/>
        <v>0</v>
      </c>
      <c r="FU27" s="97">
        <f t="shared" si="150"/>
        <v>0</v>
      </c>
      <c r="FV27" s="102">
        <f t="shared" si="151"/>
        <v>0</v>
      </c>
      <c r="FW27" s="101" t="str">
        <f t="shared" si="152"/>
        <v/>
      </c>
      <c r="FX27" s="97" t="str">
        <f t="shared" si="153"/>
        <v/>
      </c>
      <c r="FY27" s="97">
        <f t="shared" si="154"/>
        <v>0</v>
      </c>
      <c r="FZ27" s="97">
        <f t="shared" si="155"/>
        <v>0</v>
      </c>
      <c r="GA27" s="102">
        <f t="shared" si="156"/>
        <v>0</v>
      </c>
      <c r="GB27" s="101" t="str">
        <f t="shared" si="157"/>
        <v/>
      </c>
      <c r="GC27" s="97" t="str">
        <f t="shared" si="158"/>
        <v/>
      </c>
      <c r="GD27" s="97">
        <f t="shared" si="159"/>
        <v>0</v>
      </c>
      <c r="GE27" s="97">
        <f t="shared" si="160"/>
        <v>0</v>
      </c>
      <c r="GF27" s="102">
        <f t="shared" si="161"/>
        <v>0</v>
      </c>
      <c r="GG27" s="101" t="str">
        <f t="shared" si="162"/>
        <v/>
      </c>
      <c r="GH27" s="97" t="str">
        <f t="shared" si="163"/>
        <v/>
      </c>
      <c r="GI27" s="97">
        <f t="shared" si="164"/>
        <v>0</v>
      </c>
      <c r="GJ27" s="97">
        <f t="shared" si="165"/>
        <v>0</v>
      </c>
      <c r="GK27" s="102">
        <f t="shared" si="166"/>
        <v>0</v>
      </c>
      <c r="GL27" s="101" t="str">
        <f t="shared" si="167"/>
        <v/>
      </c>
      <c r="GM27" s="97" t="str">
        <f t="shared" si="168"/>
        <v/>
      </c>
      <c r="GN27" s="97">
        <f t="shared" si="169"/>
        <v>0</v>
      </c>
      <c r="GO27" s="97">
        <f t="shared" si="170"/>
        <v>0</v>
      </c>
      <c r="GP27" s="102">
        <f t="shared" si="171"/>
        <v>0</v>
      </c>
      <c r="GQ27" s="101" t="str">
        <f t="shared" si="172"/>
        <v/>
      </c>
      <c r="GR27" s="97" t="str">
        <f t="shared" si="173"/>
        <v/>
      </c>
      <c r="GS27" s="97">
        <f t="shared" si="174"/>
        <v>0</v>
      </c>
      <c r="GT27" s="97">
        <f t="shared" si="175"/>
        <v>0</v>
      </c>
      <c r="GU27" s="102">
        <f t="shared" si="176"/>
        <v>0</v>
      </c>
      <c r="GV27" s="101" t="str">
        <f t="shared" si="177"/>
        <v/>
      </c>
      <c r="GW27" s="97" t="str">
        <f t="shared" si="178"/>
        <v/>
      </c>
      <c r="GX27" s="102">
        <f t="shared" si="179"/>
        <v>0</v>
      </c>
      <c r="GY27" s="101" t="str">
        <f t="shared" si="180"/>
        <v/>
      </c>
      <c r="GZ27" s="97" t="str">
        <f t="shared" si="181"/>
        <v/>
      </c>
      <c r="HA27" s="102">
        <f t="shared" si="182"/>
        <v>0</v>
      </c>
      <c r="HB27" s="101" t="str">
        <f t="shared" si="183"/>
        <v/>
      </c>
      <c r="HC27" s="97" t="str">
        <f t="shared" si="212"/>
        <v/>
      </c>
      <c r="HD27" s="97" t="e">
        <f>VLOOKUP(HC27,#REF!,2,FALSE)</f>
        <v>#REF!</v>
      </c>
      <c r="HE27" s="97" t="str">
        <f t="shared" si="213"/>
        <v/>
      </c>
      <c r="HF27" s="97" t="str">
        <f t="shared" si="214"/>
        <v/>
      </c>
      <c r="HG27" s="97" t="e">
        <f>VLOOKUP($HC27,#REF!,3,FALSE)</f>
        <v>#REF!</v>
      </c>
      <c r="HH27" s="97" t="e">
        <f>VLOOKUP($HC27,#REF!,4,FALSE)</f>
        <v>#REF!</v>
      </c>
      <c r="HI27" s="97" t="e">
        <f>VLOOKUP($HC27,#REF!,5,FALSE)</f>
        <v>#REF!</v>
      </c>
      <c r="HJ27" s="97" t="e">
        <f>VLOOKUP($HC27,#REF!,6,FALSE)</f>
        <v>#REF!</v>
      </c>
      <c r="HK27" s="97" t="e">
        <f>VLOOKUP($HC27,#REF!,7,FALSE)</f>
        <v>#REF!</v>
      </c>
      <c r="HL27" s="97" t="e">
        <f>VLOOKUP($HC27,#REF!,8,FALSE)</f>
        <v>#REF!</v>
      </c>
      <c r="HM27" s="97" t="e">
        <f>VLOOKUP($HC27,#REF!,9,FALSE)</f>
        <v>#REF!</v>
      </c>
      <c r="HN27" s="97" t="e">
        <f>VLOOKUP($HC27,#REF!,10,FALSE)</f>
        <v>#REF!</v>
      </c>
      <c r="HO27" s="97" t="e">
        <f>VLOOKUP($HC27,#REF!,11,FALSE)</f>
        <v>#REF!</v>
      </c>
      <c r="HP27" s="97" t="e">
        <f>VLOOKUP($HC27,#REF!,12,FALSE)</f>
        <v>#REF!</v>
      </c>
      <c r="HQ27" s="97" t="e">
        <f>VLOOKUP($HC27,#REF!,13,FALSE)</f>
        <v>#REF!</v>
      </c>
      <c r="HR27" s="97" t="e">
        <f>VLOOKUP($HC27,#REF!,14,FALSE)</f>
        <v>#REF!</v>
      </c>
      <c r="HS27" s="97" t="e">
        <f t="shared" si="184"/>
        <v>#REF!</v>
      </c>
      <c r="HT27" s="97" t="e">
        <f t="shared" si="185"/>
        <v>#REF!</v>
      </c>
      <c r="HU27" s="97" t="e">
        <f t="shared" si="186"/>
        <v>#REF!</v>
      </c>
      <c r="HV27" s="97" t="e">
        <f t="shared" si="187"/>
        <v>#REF!</v>
      </c>
      <c r="HW27" s="97" t="e">
        <f t="shared" si="188"/>
        <v>#REF!</v>
      </c>
      <c r="HX27" s="97" t="e">
        <f t="shared" si="189"/>
        <v>#REF!</v>
      </c>
      <c r="HY27" s="97" t="e">
        <f t="shared" si="190"/>
        <v>#REF!</v>
      </c>
      <c r="HZ27" s="97" t="e">
        <f t="shared" si="191"/>
        <v>#REF!</v>
      </c>
      <c r="IA27" s="97" t="e">
        <f t="shared" si="192"/>
        <v>#REF!</v>
      </c>
      <c r="IB27" s="97" t="e">
        <f t="shared" si="193"/>
        <v>#REF!</v>
      </c>
      <c r="IC27" s="97" t="e">
        <f t="shared" si="194"/>
        <v>#REF!</v>
      </c>
      <c r="ID27" s="97" t="e">
        <f t="shared" si="195"/>
        <v>#REF!</v>
      </c>
      <c r="IE27" s="97" t="str">
        <f t="shared" si="196"/>
        <v/>
      </c>
      <c r="IF27" s="97" t="str">
        <f t="shared" si="197"/>
        <v/>
      </c>
      <c r="IG27" s="97" t="str">
        <f t="shared" si="198"/>
        <v/>
      </c>
      <c r="IH27" s="97" t="str">
        <f t="shared" si="199"/>
        <v/>
      </c>
      <c r="II27" s="97" t="str">
        <f t="shared" si="200"/>
        <v/>
      </c>
      <c r="IJ27" s="97" t="str">
        <f t="shared" si="201"/>
        <v/>
      </c>
      <c r="IK27" s="97" t="str">
        <f t="shared" si="202"/>
        <v/>
      </c>
      <c r="IL27" s="97" t="str">
        <f t="shared" si="203"/>
        <v/>
      </c>
      <c r="IM27" s="97" t="str">
        <f t="shared" si="204"/>
        <v/>
      </c>
      <c r="IN27" s="97" t="str">
        <f t="shared" si="205"/>
        <v/>
      </c>
      <c r="IO27" s="97" t="str">
        <f t="shared" si="206"/>
        <v/>
      </c>
      <c r="IP27" s="102" t="str">
        <f t="shared" si="207"/>
        <v/>
      </c>
    </row>
    <row r="28" spans="1:250" ht="30" customHeight="1">
      <c r="A28" s="249"/>
      <c r="B28" s="250"/>
      <c r="C28" s="298"/>
      <c r="D28" s="250"/>
      <c r="E28" s="250"/>
      <c r="F28" s="251"/>
      <c r="G28" s="250"/>
      <c r="H28" s="250"/>
      <c r="I28" s="252"/>
      <c r="J28" s="266"/>
      <c r="K28" s="266"/>
      <c r="L28" s="266"/>
      <c r="M28" s="266"/>
      <c r="N28" s="266"/>
      <c r="O28" s="266"/>
      <c r="P28" s="266"/>
      <c r="Q28" s="266"/>
      <c r="R28" s="266"/>
      <c r="S28" s="266"/>
      <c r="T28" s="266"/>
      <c r="U28" s="266"/>
      <c r="V28" s="267">
        <f t="shared" si="208"/>
        <v>0</v>
      </c>
      <c r="X28" s="101" t="str">
        <f t="shared" si="209"/>
        <v/>
      </c>
      <c r="Y28" s="97" t="str">
        <f t="shared" si="210"/>
        <v/>
      </c>
      <c r="Z28" s="97">
        <f t="shared" si="0"/>
        <v>0</v>
      </c>
      <c r="AA28" s="97">
        <f t="shared" si="1"/>
        <v>0</v>
      </c>
      <c r="AB28" s="102">
        <f t="shared" si="211"/>
        <v>0</v>
      </c>
      <c r="AC28" s="101" t="str">
        <f t="shared" si="2"/>
        <v/>
      </c>
      <c r="AD28" s="97" t="str">
        <f t="shared" si="3"/>
        <v/>
      </c>
      <c r="AE28" s="97">
        <f t="shared" si="4"/>
        <v>0</v>
      </c>
      <c r="AF28" s="97">
        <f t="shared" si="5"/>
        <v>0</v>
      </c>
      <c r="AG28" s="102">
        <f t="shared" si="6"/>
        <v>0</v>
      </c>
      <c r="AH28" s="101" t="str">
        <f t="shared" si="7"/>
        <v/>
      </c>
      <c r="AI28" s="97" t="str">
        <f t="shared" si="8"/>
        <v/>
      </c>
      <c r="AJ28" s="97">
        <f t="shared" si="9"/>
        <v>0</v>
      </c>
      <c r="AK28" s="97">
        <f t="shared" si="10"/>
        <v>0</v>
      </c>
      <c r="AL28" s="102">
        <f t="shared" si="11"/>
        <v>0</v>
      </c>
      <c r="AM28" s="101" t="str">
        <f t="shared" si="12"/>
        <v/>
      </c>
      <c r="AN28" s="97" t="str">
        <f t="shared" si="13"/>
        <v/>
      </c>
      <c r="AO28" s="97">
        <f t="shared" si="14"/>
        <v>0</v>
      </c>
      <c r="AP28" s="97">
        <f t="shared" si="15"/>
        <v>0</v>
      </c>
      <c r="AQ28" s="102">
        <f t="shared" si="16"/>
        <v>0</v>
      </c>
      <c r="AR28" s="101" t="str">
        <f t="shared" si="17"/>
        <v/>
      </c>
      <c r="AS28" s="97" t="str">
        <f t="shared" si="18"/>
        <v/>
      </c>
      <c r="AT28" s="97">
        <f t="shared" si="19"/>
        <v>0</v>
      </c>
      <c r="AU28" s="97">
        <f t="shared" si="20"/>
        <v>0</v>
      </c>
      <c r="AV28" s="102">
        <f t="shared" si="21"/>
        <v>0</v>
      </c>
      <c r="AW28" s="101" t="str">
        <f t="shared" si="22"/>
        <v/>
      </c>
      <c r="AX28" s="97" t="str">
        <f t="shared" si="23"/>
        <v/>
      </c>
      <c r="AY28" s="97">
        <f t="shared" si="24"/>
        <v>0</v>
      </c>
      <c r="AZ28" s="97">
        <f t="shared" si="25"/>
        <v>0</v>
      </c>
      <c r="BA28" s="102">
        <f t="shared" si="26"/>
        <v>0</v>
      </c>
      <c r="BB28" s="101" t="str">
        <f t="shared" si="27"/>
        <v/>
      </c>
      <c r="BC28" s="97" t="str">
        <f t="shared" si="28"/>
        <v/>
      </c>
      <c r="BD28" s="97">
        <f t="shared" si="29"/>
        <v>0</v>
      </c>
      <c r="BE28" s="97">
        <f t="shared" si="30"/>
        <v>0</v>
      </c>
      <c r="BF28" s="102">
        <f t="shared" si="31"/>
        <v>0</v>
      </c>
      <c r="BG28" s="101" t="str">
        <f t="shared" si="32"/>
        <v/>
      </c>
      <c r="BH28" s="97" t="str">
        <f t="shared" si="33"/>
        <v/>
      </c>
      <c r="BI28" s="97">
        <f t="shared" si="34"/>
        <v>0</v>
      </c>
      <c r="BJ28" s="97">
        <f t="shared" si="35"/>
        <v>0</v>
      </c>
      <c r="BK28" s="102">
        <f t="shared" si="36"/>
        <v>0</v>
      </c>
      <c r="BL28" s="101" t="str">
        <f t="shared" si="37"/>
        <v/>
      </c>
      <c r="BM28" s="97" t="str">
        <f t="shared" si="38"/>
        <v/>
      </c>
      <c r="BN28" s="97">
        <f t="shared" si="39"/>
        <v>0</v>
      </c>
      <c r="BO28" s="97">
        <f t="shared" si="40"/>
        <v>0</v>
      </c>
      <c r="BP28" s="102">
        <f t="shared" si="41"/>
        <v>0</v>
      </c>
      <c r="BQ28" s="101" t="str">
        <f t="shared" si="42"/>
        <v/>
      </c>
      <c r="BR28" s="97" t="str">
        <f t="shared" si="43"/>
        <v/>
      </c>
      <c r="BS28" s="97">
        <f t="shared" si="44"/>
        <v>0</v>
      </c>
      <c r="BT28" s="97">
        <f t="shared" si="45"/>
        <v>0</v>
      </c>
      <c r="BU28" s="102">
        <f t="shared" si="46"/>
        <v>0</v>
      </c>
      <c r="BV28" s="101" t="str">
        <f t="shared" si="47"/>
        <v/>
      </c>
      <c r="BW28" s="97" t="str">
        <f t="shared" si="48"/>
        <v/>
      </c>
      <c r="BX28" s="97">
        <f t="shared" si="49"/>
        <v>0</v>
      </c>
      <c r="BY28" s="97">
        <f t="shared" si="50"/>
        <v>0</v>
      </c>
      <c r="BZ28" s="102">
        <f t="shared" si="51"/>
        <v>0</v>
      </c>
      <c r="CA28" s="101" t="str">
        <f t="shared" si="52"/>
        <v/>
      </c>
      <c r="CB28" s="97" t="str">
        <f t="shared" si="53"/>
        <v/>
      </c>
      <c r="CC28" s="97">
        <f t="shared" si="54"/>
        <v>0</v>
      </c>
      <c r="CD28" s="97">
        <f t="shared" si="55"/>
        <v>0</v>
      </c>
      <c r="CE28" s="102">
        <f t="shared" si="56"/>
        <v>0</v>
      </c>
      <c r="CF28" s="101" t="str">
        <f t="shared" si="57"/>
        <v/>
      </c>
      <c r="CG28" s="97" t="str">
        <f t="shared" si="58"/>
        <v/>
      </c>
      <c r="CH28" s="97">
        <f t="shared" si="59"/>
        <v>0</v>
      </c>
      <c r="CI28" s="97">
        <f t="shared" si="60"/>
        <v>0</v>
      </c>
      <c r="CJ28" s="102">
        <f t="shared" si="61"/>
        <v>0</v>
      </c>
      <c r="CK28" s="101" t="str">
        <f t="shared" si="62"/>
        <v/>
      </c>
      <c r="CL28" s="97" t="str">
        <f t="shared" si="63"/>
        <v/>
      </c>
      <c r="CM28" s="97">
        <f t="shared" si="64"/>
        <v>0</v>
      </c>
      <c r="CN28" s="97">
        <f t="shared" si="65"/>
        <v>0</v>
      </c>
      <c r="CO28" s="102">
        <f t="shared" si="66"/>
        <v>0</v>
      </c>
      <c r="CP28" s="101" t="str">
        <f t="shared" si="67"/>
        <v/>
      </c>
      <c r="CQ28" s="97" t="str">
        <f t="shared" si="68"/>
        <v/>
      </c>
      <c r="CR28" s="97">
        <f t="shared" si="69"/>
        <v>0</v>
      </c>
      <c r="CS28" s="97">
        <f t="shared" si="70"/>
        <v>0</v>
      </c>
      <c r="CT28" s="102">
        <f t="shared" si="71"/>
        <v>0</v>
      </c>
      <c r="CU28" s="101" t="str">
        <f t="shared" si="72"/>
        <v/>
      </c>
      <c r="CV28" s="97" t="str">
        <f t="shared" si="73"/>
        <v/>
      </c>
      <c r="CW28" s="97">
        <f t="shared" si="74"/>
        <v>0</v>
      </c>
      <c r="CX28" s="97">
        <f t="shared" si="75"/>
        <v>0</v>
      </c>
      <c r="CY28" s="102">
        <f t="shared" si="76"/>
        <v>0</v>
      </c>
      <c r="CZ28" s="101" t="str">
        <f t="shared" si="77"/>
        <v/>
      </c>
      <c r="DA28" s="97" t="str">
        <f t="shared" si="78"/>
        <v/>
      </c>
      <c r="DB28" s="97">
        <f t="shared" si="79"/>
        <v>0</v>
      </c>
      <c r="DC28" s="97">
        <f t="shared" si="80"/>
        <v>0</v>
      </c>
      <c r="DD28" s="102">
        <f t="shared" si="81"/>
        <v>0</v>
      </c>
      <c r="DE28" s="101" t="str">
        <f t="shared" si="82"/>
        <v/>
      </c>
      <c r="DF28" s="97" t="str">
        <f t="shared" si="83"/>
        <v/>
      </c>
      <c r="DG28" s="97">
        <f t="shared" si="84"/>
        <v>0</v>
      </c>
      <c r="DH28" s="97">
        <f t="shared" si="85"/>
        <v>0</v>
      </c>
      <c r="DI28" s="102">
        <f t="shared" si="86"/>
        <v>0</v>
      </c>
      <c r="DJ28" s="101" t="str">
        <f t="shared" si="215"/>
        <v/>
      </c>
      <c r="DK28" s="97" t="str">
        <f t="shared" si="88"/>
        <v/>
      </c>
      <c r="DL28" s="97">
        <f t="shared" si="89"/>
        <v>0</v>
      </c>
      <c r="DM28" s="97">
        <f t="shared" si="90"/>
        <v>0</v>
      </c>
      <c r="DN28" s="102">
        <f t="shared" si="91"/>
        <v>0</v>
      </c>
      <c r="DO28" s="101" t="str">
        <f t="shared" si="216"/>
        <v/>
      </c>
      <c r="DP28" s="97" t="str">
        <f t="shared" si="93"/>
        <v/>
      </c>
      <c r="DQ28" s="97">
        <f t="shared" si="94"/>
        <v>0</v>
      </c>
      <c r="DR28" s="97">
        <f t="shared" si="95"/>
        <v>0</v>
      </c>
      <c r="DS28" s="102">
        <f t="shared" si="96"/>
        <v>0</v>
      </c>
      <c r="DT28" s="101" t="str">
        <f t="shared" si="97"/>
        <v/>
      </c>
      <c r="DU28" s="97" t="str">
        <f t="shared" si="98"/>
        <v/>
      </c>
      <c r="DV28" s="97">
        <f t="shared" si="99"/>
        <v>0</v>
      </c>
      <c r="DW28" s="97">
        <f t="shared" si="100"/>
        <v>0</v>
      </c>
      <c r="DX28" s="102">
        <f t="shared" si="101"/>
        <v>0</v>
      </c>
      <c r="DY28" s="101" t="str">
        <f t="shared" si="102"/>
        <v/>
      </c>
      <c r="DZ28" s="97" t="str">
        <f t="shared" si="103"/>
        <v/>
      </c>
      <c r="EA28" s="97">
        <f t="shared" si="104"/>
        <v>0</v>
      </c>
      <c r="EB28" s="97">
        <f t="shared" si="105"/>
        <v>0</v>
      </c>
      <c r="EC28" s="102">
        <f t="shared" si="106"/>
        <v>0</v>
      </c>
      <c r="ED28" s="101" t="str">
        <f t="shared" si="107"/>
        <v/>
      </c>
      <c r="EE28" s="97" t="str">
        <f t="shared" si="108"/>
        <v/>
      </c>
      <c r="EF28" s="97">
        <f t="shared" si="109"/>
        <v>0</v>
      </c>
      <c r="EG28" s="97">
        <f t="shared" si="110"/>
        <v>0</v>
      </c>
      <c r="EH28" s="102">
        <f t="shared" si="111"/>
        <v>0</v>
      </c>
      <c r="EI28" s="101" t="str">
        <f t="shared" si="112"/>
        <v/>
      </c>
      <c r="EJ28" s="97" t="str">
        <f t="shared" si="113"/>
        <v/>
      </c>
      <c r="EK28" s="97">
        <f t="shared" si="114"/>
        <v>0</v>
      </c>
      <c r="EL28" s="97">
        <f t="shared" si="115"/>
        <v>0</v>
      </c>
      <c r="EM28" s="102">
        <f t="shared" si="116"/>
        <v>0</v>
      </c>
      <c r="EN28" s="101" t="str">
        <f t="shared" si="117"/>
        <v/>
      </c>
      <c r="EO28" s="97" t="str">
        <f t="shared" si="118"/>
        <v/>
      </c>
      <c r="EP28" s="97">
        <f t="shared" si="119"/>
        <v>0</v>
      </c>
      <c r="EQ28" s="97">
        <f t="shared" si="120"/>
        <v>0</v>
      </c>
      <c r="ER28" s="102">
        <f t="shared" si="121"/>
        <v>0</v>
      </c>
      <c r="ES28" s="101" t="str">
        <f t="shared" si="122"/>
        <v/>
      </c>
      <c r="ET28" s="97" t="str">
        <f t="shared" si="123"/>
        <v/>
      </c>
      <c r="EU28" s="97">
        <f t="shared" si="124"/>
        <v>0</v>
      </c>
      <c r="EV28" s="97">
        <f t="shared" si="125"/>
        <v>0</v>
      </c>
      <c r="EW28" s="102">
        <f t="shared" si="126"/>
        <v>0</v>
      </c>
      <c r="EX28" s="101" t="str">
        <f t="shared" si="127"/>
        <v/>
      </c>
      <c r="EY28" s="97" t="str">
        <f t="shared" si="128"/>
        <v/>
      </c>
      <c r="EZ28" s="97">
        <f t="shared" si="129"/>
        <v>0</v>
      </c>
      <c r="FA28" s="97">
        <f t="shared" si="130"/>
        <v>0</v>
      </c>
      <c r="FB28" s="102">
        <f t="shared" si="131"/>
        <v>0</v>
      </c>
      <c r="FC28" s="101" t="str">
        <f t="shared" si="132"/>
        <v/>
      </c>
      <c r="FD28" s="97" t="str">
        <f t="shared" si="133"/>
        <v/>
      </c>
      <c r="FE28" s="97">
        <f t="shared" si="134"/>
        <v>0</v>
      </c>
      <c r="FF28" s="97">
        <f t="shared" si="135"/>
        <v>0</v>
      </c>
      <c r="FG28" s="102">
        <f t="shared" si="136"/>
        <v>0</v>
      </c>
      <c r="FH28" s="101" t="str">
        <f t="shared" si="137"/>
        <v/>
      </c>
      <c r="FI28" s="97" t="str">
        <f t="shared" si="138"/>
        <v/>
      </c>
      <c r="FJ28" s="97">
        <f t="shared" si="139"/>
        <v>0</v>
      </c>
      <c r="FK28" s="97">
        <f t="shared" si="140"/>
        <v>0</v>
      </c>
      <c r="FL28" s="102">
        <f t="shared" si="141"/>
        <v>0</v>
      </c>
      <c r="FM28" s="101" t="str">
        <f t="shared" si="142"/>
        <v/>
      </c>
      <c r="FN28" s="97" t="str">
        <f t="shared" si="143"/>
        <v/>
      </c>
      <c r="FO28" s="97">
        <f t="shared" si="144"/>
        <v>0</v>
      </c>
      <c r="FP28" s="97">
        <f t="shared" si="145"/>
        <v>0</v>
      </c>
      <c r="FQ28" s="102">
        <f t="shared" si="146"/>
        <v>0</v>
      </c>
      <c r="FR28" s="101" t="str">
        <f t="shared" si="147"/>
        <v/>
      </c>
      <c r="FS28" s="97" t="str">
        <f t="shared" si="148"/>
        <v/>
      </c>
      <c r="FT28" s="97">
        <f t="shared" si="149"/>
        <v>0</v>
      </c>
      <c r="FU28" s="97">
        <f t="shared" si="150"/>
        <v>0</v>
      </c>
      <c r="FV28" s="102">
        <f t="shared" si="151"/>
        <v>0</v>
      </c>
      <c r="FW28" s="101" t="str">
        <f t="shared" si="152"/>
        <v/>
      </c>
      <c r="FX28" s="97" t="str">
        <f t="shared" si="153"/>
        <v/>
      </c>
      <c r="FY28" s="97">
        <f t="shared" si="154"/>
        <v>0</v>
      </c>
      <c r="FZ28" s="97">
        <f t="shared" si="155"/>
        <v>0</v>
      </c>
      <c r="GA28" s="102">
        <f t="shared" si="156"/>
        <v>0</v>
      </c>
      <c r="GB28" s="101" t="str">
        <f t="shared" si="157"/>
        <v/>
      </c>
      <c r="GC28" s="97" t="str">
        <f t="shared" si="158"/>
        <v/>
      </c>
      <c r="GD28" s="97">
        <f t="shared" si="159"/>
        <v>0</v>
      </c>
      <c r="GE28" s="97">
        <f t="shared" si="160"/>
        <v>0</v>
      </c>
      <c r="GF28" s="102">
        <f t="shared" si="161"/>
        <v>0</v>
      </c>
      <c r="GG28" s="101" t="str">
        <f t="shared" si="162"/>
        <v/>
      </c>
      <c r="GH28" s="97" t="str">
        <f t="shared" si="163"/>
        <v/>
      </c>
      <c r="GI28" s="97">
        <f t="shared" si="164"/>
        <v>0</v>
      </c>
      <c r="GJ28" s="97">
        <f t="shared" si="165"/>
        <v>0</v>
      </c>
      <c r="GK28" s="102">
        <f t="shared" si="166"/>
        <v>0</v>
      </c>
      <c r="GL28" s="101" t="str">
        <f t="shared" si="167"/>
        <v/>
      </c>
      <c r="GM28" s="97" t="str">
        <f t="shared" si="168"/>
        <v/>
      </c>
      <c r="GN28" s="97">
        <f t="shared" si="169"/>
        <v>0</v>
      </c>
      <c r="GO28" s="97">
        <f t="shared" si="170"/>
        <v>0</v>
      </c>
      <c r="GP28" s="102">
        <f t="shared" si="171"/>
        <v>0</v>
      </c>
      <c r="GQ28" s="101" t="str">
        <f t="shared" si="172"/>
        <v/>
      </c>
      <c r="GR28" s="97" t="str">
        <f t="shared" si="173"/>
        <v/>
      </c>
      <c r="GS28" s="97">
        <f t="shared" si="174"/>
        <v>0</v>
      </c>
      <c r="GT28" s="97">
        <f t="shared" si="175"/>
        <v>0</v>
      </c>
      <c r="GU28" s="102">
        <f t="shared" si="176"/>
        <v>0</v>
      </c>
      <c r="GV28" s="101" t="str">
        <f t="shared" si="177"/>
        <v/>
      </c>
      <c r="GW28" s="97" t="str">
        <f t="shared" si="178"/>
        <v/>
      </c>
      <c r="GX28" s="102">
        <f t="shared" si="179"/>
        <v>0</v>
      </c>
      <c r="GY28" s="101" t="str">
        <f t="shared" si="180"/>
        <v/>
      </c>
      <c r="GZ28" s="97" t="str">
        <f t="shared" si="181"/>
        <v/>
      </c>
      <c r="HA28" s="102">
        <f t="shared" si="182"/>
        <v>0</v>
      </c>
      <c r="HB28" s="101" t="str">
        <f t="shared" si="183"/>
        <v/>
      </c>
      <c r="HC28" s="97" t="str">
        <f t="shared" si="212"/>
        <v/>
      </c>
      <c r="HD28" s="97" t="e">
        <f>VLOOKUP(HC28,#REF!,2,FALSE)</f>
        <v>#REF!</v>
      </c>
      <c r="HE28" s="97" t="str">
        <f t="shared" si="213"/>
        <v/>
      </c>
      <c r="HF28" s="97" t="str">
        <f t="shared" si="214"/>
        <v/>
      </c>
      <c r="HG28" s="97" t="e">
        <f>VLOOKUP($HC28,#REF!,3,FALSE)</f>
        <v>#REF!</v>
      </c>
      <c r="HH28" s="97" t="e">
        <f>VLOOKUP($HC28,#REF!,4,FALSE)</f>
        <v>#REF!</v>
      </c>
      <c r="HI28" s="97" t="e">
        <f>VLOOKUP($HC28,#REF!,5,FALSE)</f>
        <v>#REF!</v>
      </c>
      <c r="HJ28" s="97" t="e">
        <f>VLOOKUP($HC28,#REF!,6,FALSE)</f>
        <v>#REF!</v>
      </c>
      <c r="HK28" s="97" t="e">
        <f>VLOOKUP($HC28,#REF!,7,FALSE)</f>
        <v>#REF!</v>
      </c>
      <c r="HL28" s="97" t="e">
        <f>VLOOKUP($HC28,#REF!,8,FALSE)</f>
        <v>#REF!</v>
      </c>
      <c r="HM28" s="97" t="e">
        <f>VLOOKUP($HC28,#REF!,9,FALSE)</f>
        <v>#REF!</v>
      </c>
      <c r="HN28" s="97" t="e">
        <f>VLOOKUP($HC28,#REF!,10,FALSE)</f>
        <v>#REF!</v>
      </c>
      <c r="HO28" s="97" t="e">
        <f>VLOOKUP($HC28,#REF!,11,FALSE)</f>
        <v>#REF!</v>
      </c>
      <c r="HP28" s="97" t="e">
        <f>VLOOKUP($HC28,#REF!,12,FALSE)</f>
        <v>#REF!</v>
      </c>
      <c r="HQ28" s="97" t="e">
        <f>VLOOKUP($HC28,#REF!,13,FALSE)</f>
        <v>#REF!</v>
      </c>
      <c r="HR28" s="97" t="e">
        <f>VLOOKUP($HC28,#REF!,14,FALSE)</f>
        <v>#REF!</v>
      </c>
      <c r="HS28" s="97" t="e">
        <f t="shared" si="184"/>
        <v>#REF!</v>
      </c>
      <c r="HT28" s="97" t="e">
        <f t="shared" si="185"/>
        <v>#REF!</v>
      </c>
      <c r="HU28" s="97" t="e">
        <f t="shared" si="186"/>
        <v>#REF!</v>
      </c>
      <c r="HV28" s="97" t="e">
        <f t="shared" si="187"/>
        <v>#REF!</v>
      </c>
      <c r="HW28" s="97" t="e">
        <f t="shared" si="188"/>
        <v>#REF!</v>
      </c>
      <c r="HX28" s="97" t="e">
        <f t="shared" si="189"/>
        <v>#REF!</v>
      </c>
      <c r="HY28" s="97" t="e">
        <f t="shared" si="190"/>
        <v>#REF!</v>
      </c>
      <c r="HZ28" s="97" t="e">
        <f t="shared" si="191"/>
        <v>#REF!</v>
      </c>
      <c r="IA28" s="97" t="e">
        <f t="shared" si="192"/>
        <v>#REF!</v>
      </c>
      <c r="IB28" s="97" t="e">
        <f t="shared" si="193"/>
        <v>#REF!</v>
      </c>
      <c r="IC28" s="97" t="e">
        <f t="shared" si="194"/>
        <v>#REF!</v>
      </c>
      <c r="ID28" s="97" t="e">
        <f t="shared" si="195"/>
        <v>#REF!</v>
      </c>
      <c r="IE28" s="97" t="str">
        <f t="shared" si="196"/>
        <v/>
      </c>
      <c r="IF28" s="97" t="str">
        <f t="shared" si="197"/>
        <v/>
      </c>
      <c r="IG28" s="97" t="str">
        <f t="shared" si="198"/>
        <v/>
      </c>
      <c r="IH28" s="97" t="str">
        <f t="shared" si="199"/>
        <v/>
      </c>
      <c r="II28" s="97" t="str">
        <f t="shared" si="200"/>
        <v/>
      </c>
      <c r="IJ28" s="97" t="str">
        <f t="shared" si="201"/>
        <v/>
      </c>
      <c r="IK28" s="97" t="str">
        <f t="shared" si="202"/>
        <v/>
      </c>
      <c r="IL28" s="97" t="str">
        <f t="shared" si="203"/>
        <v/>
      </c>
      <c r="IM28" s="97" t="str">
        <f t="shared" si="204"/>
        <v/>
      </c>
      <c r="IN28" s="97" t="str">
        <f t="shared" si="205"/>
        <v/>
      </c>
      <c r="IO28" s="97" t="str">
        <f t="shared" si="206"/>
        <v/>
      </c>
      <c r="IP28" s="102" t="str">
        <f t="shared" si="207"/>
        <v/>
      </c>
    </row>
    <row r="29" spans="1:250" ht="30" customHeight="1">
      <c r="A29" s="249"/>
      <c r="B29" s="250"/>
      <c r="C29" s="298"/>
      <c r="D29" s="250"/>
      <c r="E29" s="250"/>
      <c r="F29" s="251"/>
      <c r="G29" s="250"/>
      <c r="H29" s="250"/>
      <c r="I29" s="252"/>
      <c r="J29" s="266"/>
      <c r="K29" s="266"/>
      <c r="L29" s="266"/>
      <c r="M29" s="266"/>
      <c r="N29" s="266"/>
      <c r="O29" s="266"/>
      <c r="P29" s="266"/>
      <c r="Q29" s="266"/>
      <c r="R29" s="266"/>
      <c r="S29" s="266"/>
      <c r="T29" s="266"/>
      <c r="U29" s="266"/>
      <c r="V29" s="267">
        <f t="shared" si="208"/>
        <v>0</v>
      </c>
      <c r="X29" s="101" t="str">
        <f t="shared" si="209"/>
        <v/>
      </c>
      <c r="Y29" s="97" t="str">
        <f t="shared" si="210"/>
        <v/>
      </c>
      <c r="Z29" s="97">
        <f t="shared" si="0"/>
        <v>0</v>
      </c>
      <c r="AA29" s="97">
        <f t="shared" si="1"/>
        <v>0</v>
      </c>
      <c r="AB29" s="102">
        <f t="shared" si="211"/>
        <v>0</v>
      </c>
      <c r="AC29" s="101" t="str">
        <f t="shared" si="2"/>
        <v/>
      </c>
      <c r="AD29" s="97" t="str">
        <f t="shared" si="3"/>
        <v/>
      </c>
      <c r="AE29" s="97">
        <f t="shared" si="4"/>
        <v>0</v>
      </c>
      <c r="AF29" s="97">
        <f t="shared" si="5"/>
        <v>0</v>
      </c>
      <c r="AG29" s="102">
        <f t="shared" si="6"/>
        <v>0</v>
      </c>
      <c r="AH29" s="101" t="str">
        <f t="shared" si="7"/>
        <v/>
      </c>
      <c r="AI29" s="97" t="str">
        <f t="shared" si="8"/>
        <v/>
      </c>
      <c r="AJ29" s="97">
        <f t="shared" si="9"/>
        <v>0</v>
      </c>
      <c r="AK29" s="97">
        <f t="shared" si="10"/>
        <v>0</v>
      </c>
      <c r="AL29" s="102">
        <f t="shared" si="11"/>
        <v>0</v>
      </c>
      <c r="AM29" s="101" t="str">
        <f t="shared" si="12"/>
        <v/>
      </c>
      <c r="AN29" s="97" t="str">
        <f t="shared" si="13"/>
        <v/>
      </c>
      <c r="AO29" s="97">
        <f t="shared" si="14"/>
        <v>0</v>
      </c>
      <c r="AP29" s="97">
        <f t="shared" si="15"/>
        <v>0</v>
      </c>
      <c r="AQ29" s="102">
        <f t="shared" si="16"/>
        <v>0</v>
      </c>
      <c r="AR29" s="101" t="str">
        <f t="shared" si="17"/>
        <v/>
      </c>
      <c r="AS29" s="97" t="str">
        <f t="shared" si="18"/>
        <v/>
      </c>
      <c r="AT29" s="97">
        <f t="shared" si="19"/>
        <v>0</v>
      </c>
      <c r="AU29" s="97">
        <f t="shared" si="20"/>
        <v>0</v>
      </c>
      <c r="AV29" s="102">
        <f t="shared" si="21"/>
        <v>0</v>
      </c>
      <c r="AW29" s="101" t="str">
        <f t="shared" si="22"/>
        <v/>
      </c>
      <c r="AX29" s="97" t="str">
        <f t="shared" si="23"/>
        <v/>
      </c>
      <c r="AY29" s="97">
        <f t="shared" si="24"/>
        <v>0</v>
      </c>
      <c r="AZ29" s="97">
        <f t="shared" si="25"/>
        <v>0</v>
      </c>
      <c r="BA29" s="102">
        <f t="shared" si="26"/>
        <v>0</v>
      </c>
      <c r="BB29" s="101" t="str">
        <f t="shared" si="27"/>
        <v/>
      </c>
      <c r="BC29" s="97" t="str">
        <f t="shared" si="28"/>
        <v/>
      </c>
      <c r="BD29" s="97">
        <f t="shared" si="29"/>
        <v>0</v>
      </c>
      <c r="BE29" s="97">
        <f t="shared" si="30"/>
        <v>0</v>
      </c>
      <c r="BF29" s="102">
        <f t="shared" si="31"/>
        <v>0</v>
      </c>
      <c r="BG29" s="101" t="str">
        <f t="shared" si="32"/>
        <v/>
      </c>
      <c r="BH29" s="97" t="str">
        <f t="shared" si="33"/>
        <v/>
      </c>
      <c r="BI29" s="97">
        <f t="shared" si="34"/>
        <v>0</v>
      </c>
      <c r="BJ29" s="97">
        <f t="shared" si="35"/>
        <v>0</v>
      </c>
      <c r="BK29" s="102">
        <f t="shared" si="36"/>
        <v>0</v>
      </c>
      <c r="BL29" s="101" t="str">
        <f t="shared" si="37"/>
        <v/>
      </c>
      <c r="BM29" s="97" t="str">
        <f t="shared" si="38"/>
        <v/>
      </c>
      <c r="BN29" s="97">
        <f t="shared" si="39"/>
        <v>0</v>
      </c>
      <c r="BO29" s="97">
        <f t="shared" si="40"/>
        <v>0</v>
      </c>
      <c r="BP29" s="102">
        <f t="shared" si="41"/>
        <v>0</v>
      </c>
      <c r="BQ29" s="101" t="str">
        <f t="shared" si="42"/>
        <v/>
      </c>
      <c r="BR29" s="97" t="str">
        <f t="shared" si="43"/>
        <v/>
      </c>
      <c r="BS29" s="97">
        <f t="shared" si="44"/>
        <v>0</v>
      </c>
      <c r="BT29" s="97">
        <f t="shared" si="45"/>
        <v>0</v>
      </c>
      <c r="BU29" s="102">
        <f t="shared" si="46"/>
        <v>0</v>
      </c>
      <c r="BV29" s="101" t="str">
        <f t="shared" si="47"/>
        <v/>
      </c>
      <c r="BW29" s="97" t="str">
        <f t="shared" si="48"/>
        <v/>
      </c>
      <c r="BX29" s="97">
        <f t="shared" si="49"/>
        <v>0</v>
      </c>
      <c r="BY29" s="97">
        <f t="shared" si="50"/>
        <v>0</v>
      </c>
      <c r="BZ29" s="102">
        <f t="shared" si="51"/>
        <v>0</v>
      </c>
      <c r="CA29" s="101" t="str">
        <f t="shared" si="52"/>
        <v/>
      </c>
      <c r="CB29" s="97" t="str">
        <f t="shared" si="53"/>
        <v/>
      </c>
      <c r="CC29" s="97">
        <f t="shared" si="54"/>
        <v>0</v>
      </c>
      <c r="CD29" s="97">
        <f t="shared" si="55"/>
        <v>0</v>
      </c>
      <c r="CE29" s="102">
        <f t="shared" si="56"/>
        <v>0</v>
      </c>
      <c r="CF29" s="101" t="str">
        <f t="shared" si="57"/>
        <v/>
      </c>
      <c r="CG29" s="97" t="str">
        <f t="shared" si="58"/>
        <v/>
      </c>
      <c r="CH29" s="97">
        <f t="shared" si="59"/>
        <v>0</v>
      </c>
      <c r="CI29" s="97">
        <f t="shared" si="60"/>
        <v>0</v>
      </c>
      <c r="CJ29" s="102">
        <f t="shared" si="61"/>
        <v>0</v>
      </c>
      <c r="CK29" s="101" t="str">
        <f t="shared" si="62"/>
        <v/>
      </c>
      <c r="CL29" s="97" t="str">
        <f t="shared" si="63"/>
        <v/>
      </c>
      <c r="CM29" s="97">
        <f t="shared" si="64"/>
        <v>0</v>
      </c>
      <c r="CN29" s="97">
        <f t="shared" si="65"/>
        <v>0</v>
      </c>
      <c r="CO29" s="102">
        <f t="shared" si="66"/>
        <v>0</v>
      </c>
      <c r="CP29" s="101" t="str">
        <f t="shared" si="67"/>
        <v/>
      </c>
      <c r="CQ29" s="97" t="str">
        <f t="shared" si="68"/>
        <v/>
      </c>
      <c r="CR29" s="97">
        <f t="shared" si="69"/>
        <v>0</v>
      </c>
      <c r="CS29" s="97">
        <f t="shared" si="70"/>
        <v>0</v>
      </c>
      <c r="CT29" s="102">
        <f t="shared" si="71"/>
        <v>0</v>
      </c>
      <c r="CU29" s="101" t="str">
        <f t="shared" si="72"/>
        <v/>
      </c>
      <c r="CV29" s="97" t="str">
        <f t="shared" si="73"/>
        <v/>
      </c>
      <c r="CW29" s="97">
        <f t="shared" si="74"/>
        <v>0</v>
      </c>
      <c r="CX29" s="97">
        <f t="shared" si="75"/>
        <v>0</v>
      </c>
      <c r="CY29" s="102">
        <f t="shared" si="76"/>
        <v>0</v>
      </c>
      <c r="CZ29" s="101" t="str">
        <f t="shared" si="77"/>
        <v/>
      </c>
      <c r="DA29" s="97" t="str">
        <f t="shared" si="78"/>
        <v/>
      </c>
      <c r="DB29" s="97">
        <f t="shared" si="79"/>
        <v>0</v>
      </c>
      <c r="DC29" s="97">
        <f t="shared" si="80"/>
        <v>0</v>
      </c>
      <c r="DD29" s="102">
        <f t="shared" si="81"/>
        <v>0</v>
      </c>
      <c r="DE29" s="101" t="str">
        <f t="shared" si="82"/>
        <v/>
      </c>
      <c r="DF29" s="97" t="str">
        <f t="shared" si="83"/>
        <v/>
      </c>
      <c r="DG29" s="97">
        <f t="shared" si="84"/>
        <v>0</v>
      </c>
      <c r="DH29" s="97">
        <f t="shared" si="85"/>
        <v>0</v>
      </c>
      <c r="DI29" s="102">
        <f t="shared" si="86"/>
        <v>0</v>
      </c>
      <c r="DJ29" s="101" t="str">
        <f t="shared" si="215"/>
        <v/>
      </c>
      <c r="DK29" s="97" t="str">
        <f t="shared" si="88"/>
        <v/>
      </c>
      <c r="DL29" s="97">
        <f t="shared" si="89"/>
        <v>0</v>
      </c>
      <c r="DM29" s="97">
        <f t="shared" si="90"/>
        <v>0</v>
      </c>
      <c r="DN29" s="102">
        <f t="shared" si="91"/>
        <v>0</v>
      </c>
      <c r="DO29" s="101" t="str">
        <f t="shared" si="216"/>
        <v/>
      </c>
      <c r="DP29" s="97" t="str">
        <f t="shared" si="93"/>
        <v/>
      </c>
      <c r="DQ29" s="97">
        <f t="shared" si="94"/>
        <v>0</v>
      </c>
      <c r="DR29" s="97">
        <f t="shared" si="95"/>
        <v>0</v>
      </c>
      <c r="DS29" s="102">
        <f t="shared" si="96"/>
        <v>0</v>
      </c>
      <c r="DT29" s="101" t="str">
        <f t="shared" si="97"/>
        <v/>
      </c>
      <c r="DU29" s="97" t="str">
        <f t="shared" si="98"/>
        <v/>
      </c>
      <c r="DV29" s="97">
        <f t="shared" si="99"/>
        <v>0</v>
      </c>
      <c r="DW29" s="97">
        <f t="shared" si="100"/>
        <v>0</v>
      </c>
      <c r="DX29" s="102">
        <f t="shared" si="101"/>
        <v>0</v>
      </c>
      <c r="DY29" s="101" t="str">
        <f t="shared" si="102"/>
        <v/>
      </c>
      <c r="DZ29" s="97" t="str">
        <f t="shared" si="103"/>
        <v/>
      </c>
      <c r="EA29" s="97">
        <f t="shared" si="104"/>
        <v>0</v>
      </c>
      <c r="EB29" s="97">
        <f t="shared" si="105"/>
        <v>0</v>
      </c>
      <c r="EC29" s="102">
        <f t="shared" si="106"/>
        <v>0</v>
      </c>
      <c r="ED29" s="101" t="str">
        <f t="shared" si="107"/>
        <v/>
      </c>
      <c r="EE29" s="97" t="str">
        <f t="shared" si="108"/>
        <v/>
      </c>
      <c r="EF29" s="97">
        <f t="shared" si="109"/>
        <v>0</v>
      </c>
      <c r="EG29" s="97">
        <f t="shared" si="110"/>
        <v>0</v>
      </c>
      <c r="EH29" s="102">
        <f t="shared" si="111"/>
        <v>0</v>
      </c>
      <c r="EI29" s="101" t="str">
        <f t="shared" si="112"/>
        <v/>
      </c>
      <c r="EJ29" s="97" t="str">
        <f t="shared" si="113"/>
        <v/>
      </c>
      <c r="EK29" s="97">
        <f t="shared" si="114"/>
        <v>0</v>
      </c>
      <c r="EL29" s="97">
        <f t="shared" si="115"/>
        <v>0</v>
      </c>
      <c r="EM29" s="102">
        <f t="shared" si="116"/>
        <v>0</v>
      </c>
      <c r="EN29" s="101" t="str">
        <f t="shared" si="117"/>
        <v/>
      </c>
      <c r="EO29" s="97" t="str">
        <f t="shared" si="118"/>
        <v/>
      </c>
      <c r="EP29" s="97">
        <f t="shared" si="119"/>
        <v>0</v>
      </c>
      <c r="EQ29" s="97">
        <f t="shared" si="120"/>
        <v>0</v>
      </c>
      <c r="ER29" s="102">
        <f t="shared" si="121"/>
        <v>0</v>
      </c>
      <c r="ES29" s="101" t="str">
        <f t="shared" si="122"/>
        <v/>
      </c>
      <c r="ET29" s="97" t="str">
        <f t="shared" si="123"/>
        <v/>
      </c>
      <c r="EU29" s="97">
        <f t="shared" si="124"/>
        <v>0</v>
      </c>
      <c r="EV29" s="97">
        <f t="shared" si="125"/>
        <v>0</v>
      </c>
      <c r="EW29" s="102">
        <f t="shared" si="126"/>
        <v>0</v>
      </c>
      <c r="EX29" s="101" t="str">
        <f t="shared" si="127"/>
        <v/>
      </c>
      <c r="EY29" s="97" t="str">
        <f t="shared" si="128"/>
        <v/>
      </c>
      <c r="EZ29" s="97">
        <f t="shared" si="129"/>
        <v>0</v>
      </c>
      <c r="FA29" s="97">
        <f t="shared" si="130"/>
        <v>0</v>
      </c>
      <c r="FB29" s="102">
        <f t="shared" si="131"/>
        <v>0</v>
      </c>
      <c r="FC29" s="101" t="str">
        <f t="shared" si="132"/>
        <v/>
      </c>
      <c r="FD29" s="97" t="str">
        <f t="shared" si="133"/>
        <v/>
      </c>
      <c r="FE29" s="97">
        <f t="shared" si="134"/>
        <v>0</v>
      </c>
      <c r="FF29" s="97">
        <f t="shared" si="135"/>
        <v>0</v>
      </c>
      <c r="FG29" s="102">
        <f t="shared" si="136"/>
        <v>0</v>
      </c>
      <c r="FH29" s="101" t="str">
        <f t="shared" si="137"/>
        <v/>
      </c>
      <c r="FI29" s="97" t="str">
        <f t="shared" si="138"/>
        <v/>
      </c>
      <c r="FJ29" s="97">
        <f t="shared" si="139"/>
        <v>0</v>
      </c>
      <c r="FK29" s="97">
        <f t="shared" si="140"/>
        <v>0</v>
      </c>
      <c r="FL29" s="102">
        <f t="shared" si="141"/>
        <v>0</v>
      </c>
      <c r="FM29" s="101" t="str">
        <f t="shared" si="142"/>
        <v/>
      </c>
      <c r="FN29" s="97" t="str">
        <f t="shared" si="143"/>
        <v/>
      </c>
      <c r="FO29" s="97">
        <f t="shared" si="144"/>
        <v>0</v>
      </c>
      <c r="FP29" s="97">
        <f t="shared" si="145"/>
        <v>0</v>
      </c>
      <c r="FQ29" s="102">
        <f t="shared" si="146"/>
        <v>0</v>
      </c>
      <c r="FR29" s="101" t="str">
        <f t="shared" si="147"/>
        <v/>
      </c>
      <c r="FS29" s="97" t="str">
        <f t="shared" si="148"/>
        <v/>
      </c>
      <c r="FT29" s="97">
        <f t="shared" si="149"/>
        <v>0</v>
      </c>
      <c r="FU29" s="97">
        <f t="shared" si="150"/>
        <v>0</v>
      </c>
      <c r="FV29" s="102">
        <f t="shared" si="151"/>
        <v>0</v>
      </c>
      <c r="FW29" s="101" t="str">
        <f t="shared" si="152"/>
        <v/>
      </c>
      <c r="FX29" s="97" t="str">
        <f t="shared" si="153"/>
        <v/>
      </c>
      <c r="FY29" s="97">
        <f t="shared" si="154"/>
        <v>0</v>
      </c>
      <c r="FZ29" s="97">
        <f t="shared" si="155"/>
        <v>0</v>
      </c>
      <c r="GA29" s="102">
        <f t="shared" si="156"/>
        <v>0</v>
      </c>
      <c r="GB29" s="101" t="str">
        <f t="shared" si="157"/>
        <v/>
      </c>
      <c r="GC29" s="97" t="str">
        <f t="shared" si="158"/>
        <v/>
      </c>
      <c r="GD29" s="97">
        <f t="shared" si="159"/>
        <v>0</v>
      </c>
      <c r="GE29" s="97">
        <f t="shared" si="160"/>
        <v>0</v>
      </c>
      <c r="GF29" s="102">
        <f t="shared" si="161"/>
        <v>0</v>
      </c>
      <c r="GG29" s="101" t="str">
        <f t="shared" si="162"/>
        <v/>
      </c>
      <c r="GH29" s="97" t="str">
        <f t="shared" si="163"/>
        <v/>
      </c>
      <c r="GI29" s="97">
        <f t="shared" si="164"/>
        <v>0</v>
      </c>
      <c r="GJ29" s="97">
        <f t="shared" si="165"/>
        <v>0</v>
      </c>
      <c r="GK29" s="102">
        <f t="shared" si="166"/>
        <v>0</v>
      </c>
      <c r="GL29" s="101" t="str">
        <f t="shared" si="167"/>
        <v/>
      </c>
      <c r="GM29" s="97" t="str">
        <f t="shared" si="168"/>
        <v/>
      </c>
      <c r="GN29" s="97">
        <f t="shared" si="169"/>
        <v>0</v>
      </c>
      <c r="GO29" s="97">
        <f t="shared" si="170"/>
        <v>0</v>
      </c>
      <c r="GP29" s="102">
        <f t="shared" si="171"/>
        <v>0</v>
      </c>
      <c r="GQ29" s="101" t="str">
        <f t="shared" si="172"/>
        <v/>
      </c>
      <c r="GR29" s="97" t="str">
        <f t="shared" si="173"/>
        <v/>
      </c>
      <c r="GS29" s="97">
        <f t="shared" si="174"/>
        <v>0</v>
      </c>
      <c r="GT29" s="97">
        <f t="shared" si="175"/>
        <v>0</v>
      </c>
      <c r="GU29" s="102">
        <f t="shared" si="176"/>
        <v>0</v>
      </c>
      <c r="GV29" s="101" t="str">
        <f t="shared" si="177"/>
        <v/>
      </c>
      <c r="GW29" s="97" t="str">
        <f t="shared" si="178"/>
        <v/>
      </c>
      <c r="GX29" s="102">
        <f t="shared" si="179"/>
        <v>0</v>
      </c>
      <c r="GY29" s="101" t="str">
        <f t="shared" si="180"/>
        <v/>
      </c>
      <c r="GZ29" s="97" t="str">
        <f t="shared" si="181"/>
        <v/>
      </c>
      <c r="HA29" s="102">
        <f t="shared" si="182"/>
        <v>0</v>
      </c>
      <c r="HB29" s="101" t="str">
        <f t="shared" si="183"/>
        <v/>
      </c>
      <c r="HC29" s="97" t="str">
        <f t="shared" si="212"/>
        <v/>
      </c>
      <c r="HD29" s="97" t="e">
        <f>VLOOKUP(HC29,#REF!,2,FALSE)</f>
        <v>#REF!</v>
      </c>
      <c r="HE29" s="97" t="str">
        <f t="shared" si="213"/>
        <v/>
      </c>
      <c r="HF29" s="97" t="str">
        <f t="shared" si="214"/>
        <v/>
      </c>
      <c r="HG29" s="97" t="e">
        <f>VLOOKUP($HC29,#REF!,3,FALSE)</f>
        <v>#REF!</v>
      </c>
      <c r="HH29" s="97" t="e">
        <f>VLOOKUP($HC29,#REF!,4,FALSE)</f>
        <v>#REF!</v>
      </c>
      <c r="HI29" s="97" t="e">
        <f>VLOOKUP($HC29,#REF!,5,FALSE)</f>
        <v>#REF!</v>
      </c>
      <c r="HJ29" s="97" t="e">
        <f>VLOOKUP($HC29,#REF!,6,FALSE)</f>
        <v>#REF!</v>
      </c>
      <c r="HK29" s="97" t="e">
        <f>VLOOKUP($HC29,#REF!,7,FALSE)</f>
        <v>#REF!</v>
      </c>
      <c r="HL29" s="97" t="e">
        <f>VLOOKUP($HC29,#REF!,8,FALSE)</f>
        <v>#REF!</v>
      </c>
      <c r="HM29" s="97" t="e">
        <f>VLOOKUP($HC29,#REF!,9,FALSE)</f>
        <v>#REF!</v>
      </c>
      <c r="HN29" s="97" t="e">
        <f>VLOOKUP($HC29,#REF!,10,FALSE)</f>
        <v>#REF!</v>
      </c>
      <c r="HO29" s="97" t="e">
        <f>VLOOKUP($HC29,#REF!,11,FALSE)</f>
        <v>#REF!</v>
      </c>
      <c r="HP29" s="97" t="e">
        <f>VLOOKUP($HC29,#REF!,12,FALSE)</f>
        <v>#REF!</v>
      </c>
      <c r="HQ29" s="97" t="e">
        <f>VLOOKUP($HC29,#REF!,13,FALSE)</f>
        <v>#REF!</v>
      </c>
      <c r="HR29" s="97" t="e">
        <f>VLOOKUP($HC29,#REF!,14,FALSE)</f>
        <v>#REF!</v>
      </c>
      <c r="HS29" s="97" t="e">
        <f t="shared" si="184"/>
        <v>#REF!</v>
      </c>
      <c r="HT29" s="97" t="e">
        <f t="shared" si="185"/>
        <v>#REF!</v>
      </c>
      <c r="HU29" s="97" t="e">
        <f t="shared" si="186"/>
        <v>#REF!</v>
      </c>
      <c r="HV29" s="97" t="e">
        <f t="shared" si="187"/>
        <v>#REF!</v>
      </c>
      <c r="HW29" s="97" t="e">
        <f t="shared" si="188"/>
        <v>#REF!</v>
      </c>
      <c r="HX29" s="97" t="e">
        <f t="shared" si="189"/>
        <v>#REF!</v>
      </c>
      <c r="HY29" s="97" t="e">
        <f t="shared" si="190"/>
        <v>#REF!</v>
      </c>
      <c r="HZ29" s="97" t="e">
        <f t="shared" si="191"/>
        <v>#REF!</v>
      </c>
      <c r="IA29" s="97" t="e">
        <f t="shared" si="192"/>
        <v>#REF!</v>
      </c>
      <c r="IB29" s="97" t="e">
        <f t="shared" si="193"/>
        <v>#REF!</v>
      </c>
      <c r="IC29" s="97" t="e">
        <f t="shared" si="194"/>
        <v>#REF!</v>
      </c>
      <c r="ID29" s="97" t="e">
        <f t="shared" si="195"/>
        <v>#REF!</v>
      </c>
      <c r="IE29" s="97" t="str">
        <f t="shared" si="196"/>
        <v/>
      </c>
      <c r="IF29" s="97" t="str">
        <f t="shared" si="197"/>
        <v/>
      </c>
      <c r="IG29" s="97" t="str">
        <f t="shared" si="198"/>
        <v/>
      </c>
      <c r="IH29" s="97" t="str">
        <f t="shared" si="199"/>
        <v/>
      </c>
      <c r="II29" s="97" t="str">
        <f t="shared" si="200"/>
        <v/>
      </c>
      <c r="IJ29" s="97" t="str">
        <f t="shared" si="201"/>
        <v/>
      </c>
      <c r="IK29" s="97" t="str">
        <f t="shared" si="202"/>
        <v/>
      </c>
      <c r="IL29" s="97" t="str">
        <f t="shared" si="203"/>
        <v/>
      </c>
      <c r="IM29" s="97" t="str">
        <f t="shared" si="204"/>
        <v/>
      </c>
      <c r="IN29" s="97" t="str">
        <f t="shared" si="205"/>
        <v/>
      </c>
      <c r="IO29" s="97" t="str">
        <f t="shared" si="206"/>
        <v/>
      </c>
      <c r="IP29" s="102" t="str">
        <f t="shared" si="207"/>
        <v/>
      </c>
    </row>
    <row r="30" spans="1:250" s="274" customFormat="1" ht="20.100000000000001" customHeight="1">
      <c r="A30" s="275" t="s">
        <v>510</v>
      </c>
      <c r="B30" s="276"/>
      <c r="C30" s="276"/>
      <c r="D30" s="276"/>
      <c r="E30" s="276"/>
      <c r="F30" s="276"/>
      <c r="G30" s="276"/>
      <c r="H30" s="276"/>
      <c r="I30" s="277"/>
      <c r="J30" s="278"/>
      <c r="K30" s="278"/>
      <c r="L30" s="278"/>
      <c r="M30" s="278"/>
      <c r="N30" s="278"/>
      <c r="O30" s="278"/>
      <c r="P30" s="278"/>
      <c r="Q30" s="278"/>
      <c r="R30" s="278"/>
      <c r="S30" s="278"/>
      <c r="T30" s="278"/>
      <c r="U30" s="278"/>
      <c r="V30" s="279"/>
      <c r="W30" s="270"/>
      <c r="X30" s="271"/>
      <c r="Y30" s="272"/>
      <c r="Z30" s="272"/>
      <c r="AA30" s="272"/>
      <c r="AB30" s="273"/>
      <c r="AC30" s="271"/>
      <c r="AD30" s="272"/>
      <c r="AE30" s="272"/>
      <c r="AF30" s="272"/>
      <c r="AG30" s="273"/>
      <c r="AH30" s="271"/>
      <c r="AI30" s="272"/>
      <c r="AJ30" s="272"/>
      <c r="AK30" s="272"/>
      <c r="AL30" s="273"/>
      <c r="AM30" s="271"/>
      <c r="AN30" s="272"/>
      <c r="AO30" s="272"/>
      <c r="AP30" s="272"/>
      <c r="AQ30" s="273"/>
      <c r="AR30" s="271"/>
      <c r="AS30" s="272"/>
      <c r="AT30" s="272"/>
      <c r="AU30" s="272"/>
      <c r="AV30" s="273"/>
      <c r="AW30" s="271"/>
      <c r="AX30" s="272"/>
      <c r="AY30" s="272"/>
      <c r="AZ30" s="272"/>
      <c r="BA30" s="273"/>
      <c r="BB30" s="271"/>
      <c r="BC30" s="272"/>
      <c r="BD30" s="272"/>
      <c r="BE30" s="272"/>
      <c r="BF30" s="273"/>
      <c r="BG30" s="271"/>
      <c r="BH30" s="272"/>
      <c r="BI30" s="272"/>
      <c r="BJ30" s="272"/>
      <c r="BK30" s="273"/>
      <c r="BL30" s="271"/>
      <c r="BM30" s="272"/>
      <c r="BN30" s="272"/>
      <c r="BO30" s="272"/>
      <c r="BP30" s="273"/>
      <c r="BQ30" s="271"/>
      <c r="BR30" s="272"/>
      <c r="BS30" s="272"/>
      <c r="BT30" s="272"/>
      <c r="BU30" s="273"/>
      <c r="BV30" s="271"/>
      <c r="BW30" s="272"/>
      <c r="BX30" s="272"/>
      <c r="BY30" s="272"/>
      <c r="BZ30" s="273"/>
      <c r="CA30" s="271"/>
      <c r="CB30" s="272"/>
      <c r="CC30" s="272"/>
      <c r="CD30" s="272"/>
      <c r="CE30" s="273"/>
      <c r="CF30" s="271"/>
      <c r="CG30" s="272"/>
      <c r="CH30" s="272"/>
      <c r="CI30" s="272"/>
      <c r="CJ30" s="273"/>
      <c r="CK30" s="271"/>
      <c r="CL30" s="272"/>
      <c r="CM30" s="272"/>
      <c r="CN30" s="272"/>
      <c r="CO30" s="273"/>
      <c r="CP30" s="271"/>
      <c r="CQ30" s="272"/>
      <c r="CR30" s="272"/>
      <c r="CS30" s="272"/>
      <c r="CT30" s="273"/>
      <c r="CU30" s="271"/>
      <c r="CV30" s="272"/>
      <c r="CW30" s="272"/>
      <c r="CX30" s="272"/>
      <c r="CY30" s="273"/>
      <c r="CZ30" s="271"/>
      <c r="DA30" s="272"/>
      <c r="DB30" s="272"/>
      <c r="DC30" s="272"/>
      <c r="DD30" s="273"/>
      <c r="DE30" s="271"/>
      <c r="DF30" s="272"/>
      <c r="DG30" s="272"/>
      <c r="DH30" s="272"/>
      <c r="DI30" s="273"/>
      <c r="DJ30" s="271"/>
      <c r="DK30" s="272"/>
      <c r="DL30" s="272"/>
      <c r="DM30" s="272"/>
      <c r="DN30" s="273"/>
      <c r="DO30" s="271"/>
      <c r="DP30" s="272"/>
      <c r="DQ30" s="272"/>
      <c r="DR30" s="272"/>
      <c r="DS30" s="273"/>
      <c r="DT30" s="271"/>
      <c r="DU30" s="272"/>
      <c r="DV30" s="272"/>
      <c r="DW30" s="272"/>
      <c r="DX30" s="273"/>
      <c r="DY30" s="271"/>
      <c r="DZ30" s="272"/>
      <c r="EA30" s="272"/>
      <c r="EB30" s="272"/>
      <c r="EC30" s="273"/>
      <c r="ED30" s="271"/>
      <c r="EE30" s="272"/>
      <c r="EF30" s="272"/>
      <c r="EG30" s="272"/>
      <c r="EH30" s="273"/>
      <c r="EI30" s="271"/>
      <c r="EJ30" s="272"/>
      <c r="EK30" s="272"/>
      <c r="EL30" s="272"/>
      <c r="EM30" s="273"/>
      <c r="EN30" s="271"/>
      <c r="EO30" s="272"/>
      <c r="EP30" s="272"/>
      <c r="EQ30" s="272"/>
      <c r="ER30" s="273"/>
      <c r="ES30" s="271"/>
      <c r="ET30" s="272"/>
      <c r="EU30" s="272"/>
      <c r="EV30" s="272"/>
      <c r="EW30" s="273"/>
      <c r="EX30" s="271"/>
      <c r="EY30" s="272"/>
      <c r="EZ30" s="272"/>
      <c r="FA30" s="272"/>
      <c r="FB30" s="273"/>
      <c r="FC30" s="271"/>
      <c r="FD30" s="272"/>
      <c r="FE30" s="272"/>
      <c r="FF30" s="272"/>
      <c r="FG30" s="273"/>
      <c r="FH30" s="271"/>
      <c r="FI30" s="272"/>
      <c r="FJ30" s="272"/>
      <c r="FK30" s="272"/>
      <c r="FL30" s="273"/>
      <c r="FM30" s="271"/>
      <c r="FN30" s="272"/>
      <c r="FO30" s="272"/>
      <c r="FP30" s="272"/>
      <c r="FQ30" s="273"/>
      <c r="FR30" s="271"/>
      <c r="FS30" s="272"/>
      <c r="FT30" s="272"/>
      <c r="FU30" s="272"/>
      <c r="FV30" s="273"/>
      <c r="FW30" s="271"/>
      <c r="FX30" s="272"/>
      <c r="FY30" s="272"/>
      <c r="FZ30" s="272"/>
      <c r="GA30" s="273"/>
      <c r="GB30" s="271"/>
      <c r="GC30" s="272"/>
      <c r="GD30" s="272"/>
      <c r="GE30" s="272"/>
      <c r="GF30" s="273"/>
      <c r="GG30" s="271"/>
      <c r="GH30" s="272"/>
      <c r="GI30" s="272"/>
      <c r="GJ30" s="272"/>
      <c r="GK30" s="273"/>
      <c r="GL30" s="271"/>
      <c r="GM30" s="272"/>
      <c r="GN30" s="272"/>
      <c r="GO30" s="272"/>
      <c r="GP30" s="273"/>
      <c r="GQ30" s="271"/>
      <c r="GR30" s="272"/>
      <c r="GS30" s="272"/>
      <c r="GT30" s="272"/>
      <c r="GU30" s="273"/>
      <c r="GV30" s="271"/>
      <c r="GW30" s="272"/>
      <c r="GX30" s="273"/>
      <c r="GY30" s="271"/>
      <c r="GZ30" s="272"/>
      <c r="HA30" s="273"/>
      <c r="HB30" s="271"/>
      <c r="HC30" s="272"/>
      <c r="HD30" s="272"/>
      <c r="HE30" s="272"/>
      <c r="HF30" s="272"/>
      <c r="HG30" s="272"/>
      <c r="HH30" s="272"/>
      <c r="HI30" s="272"/>
      <c r="HJ30" s="272"/>
      <c r="HK30" s="272"/>
      <c r="HL30" s="272"/>
      <c r="HM30" s="27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3"/>
    </row>
    <row r="31" spans="1:250" ht="30" customHeight="1">
      <c r="A31" s="249"/>
      <c r="B31" s="250"/>
      <c r="C31" s="250"/>
      <c r="D31" s="250"/>
      <c r="E31" s="250"/>
      <c r="F31" s="251"/>
      <c r="G31" s="250"/>
      <c r="H31" s="250"/>
      <c r="I31" s="252"/>
      <c r="J31" s="266"/>
      <c r="K31" s="266"/>
      <c r="L31" s="266"/>
      <c r="M31" s="266"/>
      <c r="N31" s="266"/>
      <c r="O31" s="266"/>
      <c r="P31" s="266"/>
      <c r="Q31" s="266"/>
      <c r="R31" s="266"/>
      <c r="S31" s="266"/>
      <c r="T31" s="266"/>
      <c r="U31" s="266"/>
      <c r="V31" s="267">
        <f t="shared" si="208"/>
        <v>0</v>
      </c>
      <c r="X31" s="101" t="str">
        <f t="shared" si="209"/>
        <v/>
      </c>
      <c r="Y31" s="97" t="str">
        <f t="shared" si="210"/>
        <v/>
      </c>
      <c r="Z31" s="97">
        <f t="shared" si="0"/>
        <v>0</v>
      </c>
      <c r="AA31" s="97">
        <f>IF(Y31="",0,VLOOKUP(Y31,Y$55:AA$56,3,FALSE))</f>
        <v>0</v>
      </c>
      <c r="AB31" s="102">
        <f t="shared" si="211"/>
        <v>0</v>
      </c>
      <c r="AC31" s="101" t="str">
        <f t="shared" si="2"/>
        <v/>
      </c>
      <c r="AD31" s="97" t="str">
        <f t="shared" si="3"/>
        <v/>
      </c>
      <c r="AE31" s="97">
        <f t="shared" si="4"/>
        <v>0</v>
      </c>
      <c r="AF31" s="97">
        <f>IF(AD31="",0,VLOOKUP(AD31,AD$55:AF$56,3,FALSE))</f>
        <v>0</v>
      </c>
      <c r="AG31" s="102">
        <f t="shared" si="6"/>
        <v>0</v>
      </c>
      <c r="AH31" s="101" t="str">
        <f t="shared" si="7"/>
        <v/>
      </c>
      <c r="AI31" s="97" t="str">
        <f t="shared" si="8"/>
        <v/>
      </c>
      <c r="AJ31" s="97">
        <f t="shared" si="9"/>
        <v>0</v>
      </c>
      <c r="AK31" s="97">
        <f>IF(AI31="",0,VLOOKUP(AI31,AI$55:AK$56,3,FALSE))</f>
        <v>0</v>
      </c>
      <c r="AL31" s="102">
        <f t="shared" si="11"/>
        <v>0</v>
      </c>
      <c r="AM31" s="101" t="str">
        <f t="shared" si="12"/>
        <v/>
      </c>
      <c r="AN31" s="97" t="str">
        <f t="shared" si="13"/>
        <v/>
      </c>
      <c r="AO31" s="97">
        <f t="shared" si="14"/>
        <v>0</v>
      </c>
      <c r="AP31" s="97">
        <f>IF(AN31="",0,VLOOKUP(AN31,AN$55:AP$56,3,FALSE))</f>
        <v>0</v>
      </c>
      <c r="AQ31" s="102">
        <f t="shared" si="16"/>
        <v>0</v>
      </c>
      <c r="AR31" s="101" t="str">
        <f t="shared" si="17"/>
        <v/>
      </c>
      <c r="AS31" s="97" t="str">
        <f t="shared" si="18"/>
        <v/>
      </c>
      <c r="AT31" s="97">
        <f t="shared" si="19"/>
        <v>0</v>
      </c>
      <c r="AU31" s="97">
        <f>IF(AS31="",0,VLOOKUP(AS31,AS$55:AU$56,3,FALSE))</f>
        <v>0</v>
      </c>
      <c r="AV31" s="102">
        <f t="shared" si="21"/>
        <v>0</v>
      </c>
      <c r="AW31" s="101" t="str">
        <f t="shared" si="22"/>
        <v/>
      </c>
      <c r="AX31" s="97" t="str">
        <f t="shared" si="23"/>
        <v/>
      </c>
      <c r="AY31" s="97">
        <f t="shared" si="24"/>
        <v>0</v>
      </c>
      <c r="AZ31" s="97">
        <f>IF(AX31="",0,VLOOKUP(AX31,AX$55:AZ$56,3,FALSE))</f>
        <v>0</v>
      </c>
      <c r="BA31" s="102">
        <f t="shared" si="26"/>
        <v>0</v>
      </c>
      <c r="BB31" s="101" t="str">
        <f t="shared" si="27"/>
        <v/>
      </c>
      <c r="BC31" s="97" t="str">
        <f t="shared" si="28"/>
        <v/>
      </c>
      <c r="BD31" s="97">
        <f t="shared" si="29"/>
        <v>0</v>
      </c>
      <c r="BE31" s="97">
        <f>IF(BC31="",0,VLOOKUP(BC31,BC$55:BE$56,3,FALSE))</f>
        <v>0</v>
      </c>
      <c r="BF31" s="102">
        <f t="shared" si="31"/>
        <v>0</v>
      </c>
      <c r="BG31" s="101" t="str">
        <f t="shared" si="32"/>
        <v/>
      </c>
      <c r="BH31" s="97" t="str">
        <f t="shared" si="33"/>
        <v/>
      </c>
      <c r="BI31" s="97">
        <f t="shared" si="34"/>
        <v>0</v>
      </c>
      <c r="BJ31" s="97">
        <f>IF(BH31="",0,VLOOKUP(BH31,BH$55:BJ$56,3,FALSE))</f>
        <v>0</v>
      </c>
      <c r="BK31" s="102">
        <f t="shared" si="36"/>
        <v>0</v>
      </c>
      <c r="BL31" s="101" t="str">
        <f t="shared" si="37"/>
        <v/>
      </c>
      <c r="BM31" s="97" t="str">
        <f t="shared" si="38"/>
        <v/>
      </c>
      <c r="BN31" s="97">
        <f t="shared" si="39"/>
        <v>0</v>
      </c>
      <c r="BO31" s="97">
        <f>IF(BM31="",0,VLOOKUP(BM31,BM$55:BO$56,3,FALSE))</f>
        <v>0</v>
      </c>
      <c r="BP31" s="102">
        <f t="shared" si="41"/>
        <v>0</v>
      </c>
      <c r="BQ31" s="101" t="str">
        <f t="shared" si="42"/>
        <v/>
      </c>
      <c r="BR31" s="97" t="str">
        <f t="shared" si="43"/>
        <v/>
      </c>
      <c r="BS31" s="97">
        <f t="shared" si="44"/>
        <v>0</v>
      </c>
      <c r="BT31" s="97">
        <f>IF(BR31="",0,VLOOKUP(BR31,BR$55:BT$56,3,FALSE))</f>
        <v>0</v>
      </c>
      <c r="BU31" s="102">
        <f t="shared" si="46"/>
        <v>0</v>
      </c>
      <c r="BV31" s="101" t="str">
        <f t="shared" si="47"/>
        <v/>
      </c>
      <c r="BW31" s="97" t="str">
        <f t="shared" si="48"/>
        <v/>
      </c>
      <c r="BX31" s="97">
        <f t="shared" si="49"/>
        <v>0</v>
      </c>
      <c r="BY31" s="97">
        <f>IF(BW31="",0,VLOOKUP(BW31,BW$55:BY$56,3,FALSE))</f>
        <v>0</v>
      </c>
      <c r="BZ31" s="102">
        <f t="shared" si="51"/>
        <v>0</v>
      </c>
      <c r="CA31" s="101" t="str">
        <f t="shared" si="52"/>
        <v/>
      </c>
      <c r="CB31" s="97" t="str">
        <f t="shared" si="53"/>
        <v/>
      </c>
      <c r="CC31" s="97">
        <f t="shared" si="54"/>
        <v>0</v>
      </c>
      <c r="CD31" s="97">
        <f>IF(CB31="",0,VLOOKUP(CB31,CB$55:CD$56,3,FALSE))</f>
        <v>0</v>
      </c>
      <c r="CE31" s="102">
        <f t="shared" si="56"/>
        <v>0</v>
      </c>
      <c r="CF31" s="101" t="str">
        <f t="shared" si="57"/>
        <v/>
      </c>
      <c r="CG31" s="97" t="str">
        <f t="shared" si="58"/>
        <v/>
      </c>
      <c r="CH31" s="97">
        <f t="shared" si="59"/>
        <v>0</v>
      </c>
      <c r="CI31" s="97">
        <f>IF(CG31="",0,VLOOKUP(CG31,CG$55:CI$56,3,FALSE))</f>
        <v>0</v>
      </c>
      <c r="CJ31" s="102">
        <f t="shared" si="61"/>
        <v>0</v>
      </c>
      <c r="CK31" s="101" t="str">
        <f t="shared" si="62"/>
        <v/>
      </c>
      <c r="CL31" s="97" t="str">
        <f t="shared" si="63"/>
        <v/>
      </c>
      <c r="CM31" s="97">
        <f t="shared" si="64"/>
        <v>0</v>
      </c>
      <c r="CN31" s="97">
        <f>IF(CL31="",0,VLOOKUP(CL31,CL$55:CN$58,3,FALSE))</f>
        <v>0</v>
      </c>
      <c r="CO31" s="102">
        <f t="shared" si="66"/>
        <v>0</v>
      </c>
      <c r="CP31" s="101" t="str">
        <f t="shared" si="67"/>
        <v/>
      </c>
      <c r="CQ31" s="97" t="str">
        <f t="shared" si="68"/>
        <v/>
      </c>
      <c r="CR31" s="97">
        <f t="shared" si="69"/>
        <v>0</v>
      </c>
      <c r="CS31" s="97">
        <f>IF(CQ31="",0,VLOOKUP(CQ31,CQ$55:CS$58,3,FALSE))</f>
        <v>0</v>
      </c>
      <c r="CT31" s="102">
        <f t="shared" si="71"/>
        <v>0</v>
      </c>
      <c r="CU31" s="101" t="str">
        <f t="shared" si="72"/>
        <v/>
      </c>
      <c r="CV31" s="97" t="str">
        <f t="shared" si="73"/>
        <v/>
      </c>
      <c r="CW31" s="97">
        <f t="shared" si="74"/>
        <v>0</v>
      </c>
      <c r="CX31" s="97">
        <f>IF(CV31="",0,VLOOKUP(CV31,CV$55:CX$58,3,FALSE))</f>
        <v>0</v>
      </c>
      <c r="CY31" s="102">
        <f t="shared" si="76"/>
        <v>0</v>
      </c>
      <c r="CZ31" s="101" t="str">
        <f t="shared" si="77"/>
        <v/>
      </c>
      <c r="DA31" s="97" t="str">
        <f t="shared" si="78"/>
        <v/>
      </c>
      <c r="DB31" s="97">
        <f t="shared" si="79"/>
        <v>0</v>
      </c>
      <c r="DC31" s="97">
        <f>IF(DA31="",0,VLOOKUP(DA31,DA$55:DC$58,3,FALSE))</f>
        <v>0</v>
      </c>
      <c r="DD31" s="102">
        <f t="shared" si="81"/>
        <v>0</v>
      </c>
      <c r="DE31" s="101" t="str">
        <f t="shared" si="82"/>
        <v/>
      </c>
      <c r="DF31" s="97" t="str">
        <f t="shared" si="83"/>
        <v/>
      </c>
      <c r="DG31" s="97">
        <f t="shared" si="84"/>
        <v>0</v>
      </c>
      <c r="DH31" s="97">
        <f>IF(DF31="",0,VLOOKUP(DF31,DF$55:DH$58,3,FALSE))</f>
        <v>0</v>
      </c>
      <c r="DI31" s="102">
        <f t="shared" si="86"/>
        <v>0</v>
      </c>
      <c r="DJ31" s="101" t="str">
        <f t="shared" si="215"/>
        <v/>
      </c>
      <c r="DK31" s="97" t="str">
        <f t="shared" si="88"/>
        <v/>
      </c>
      <c r="DL31" s="97">
        <f t="shared" si="89"/>
        <v>0</v>
      </c>
      <c r="DM31" s="97">
        <f>IF(DK31="",0,VLOOKUP(DK31,DK$55:DM$58,3,FALSE))</f>
        <v>0</v>
      </c>
      <c r="DN31" s="102">
        <f t="shared" si="91"/>
        <v>0</v>
      </c>
      <c r="DO31" s="101" t="str">
        <f t="shared" si="216"/>
        <v/>
      </c>
      <c r="DP31" s="97" t="str">
        <f t="shared" si="93"/>
        <v/>
      </c>
      <c r="DQ31" s="97">
        <f t="shared" si="94"/>
        <v>0</v>
      </c>
      <c r="DR31" s="97">
        <f>IF(DP31="",0,VLOOKUP(DP31,DP$55:DR$58,3,FALSE))</f>
        <v>0</v>
      </c>
      <c r="DS31" s="102">
        <f t="shared" si="96"/>
        <v>0</v>
      </c>
      <c r="DT31" s="101" t="str">
        <f t="shared" si="97"/>
        <v/>
      </c>
      <c r="DU31" s="97" t="str">
        <f t="shared" si="98"/>
        <v/>
      </c>
      <c r="DV31" s="97">
        <f t="shared" si="99"/>
        <v>0</v>
      </c>
      <c r="DW31" s="97">
        <f>IF(DU31="",0,VLOOKUP(DU31,DU$55:DW$58,3,FALSE))</f>
        <v>0</v>
      </c>
      <c r="DX31" s="102">
        <f t="shared" si="101"/>
        <v>0</v>
      </c>
      <c r="DY31" s="101" t="str">
        <f t="shared" si="102"/>
        <v/>
      </c>
      <c r="DZ31" s="97" t="str">
        <f t="shared" si="103"/>
        <v/>
      </c>
      <c r="EA31" s="97">
        <f t="shared" si="104"/>
        <v>0</v>
      </c>
      <c r="EB31" s="97">
        <f>IF(DZ31="",0,VLOOKUP(DZ31,DZ$55:EB$58,3,FALSE))</f>
        <v>0</v>
      </c>
      <c r="EC31" s="102">
        <f t="shared" si="106"/>
        <v>0</v>
      </c>
      <c r="ED31" s="101" t="str">
        <f t="shared" si="107"/>
        <v/>
      </c>
      <c r="EE31" s="97" t="str">
        <f t="shared" si="108"/>
        <v/>
      </c>
      <c r="EF31" s="97">
        <f t="shared" si="109"/>
        <v>0</v>
      </c>
      <c r="EG31" s="97">
        <f>IF(EE31="",0,VLOOKUP(EE31,EE$55:EG$58,3,FALSE))</f>
        <v>0</v>
      </c>
      <c r="EH31" s="102">
        <f t="shared" si="111"/>
        <v>0</v>
      </c>
      <c r="EI31" s="101" t="str">
        <f t="shared" si="112"/>
        <v/>
      </c>
      <c r="EJ31" s="97" t="str">
        <f t="shared" si="113"/>
        <v/>
      </c>
      <c r="EK31" s="97">
        <f t="shared" si="114"/>
        <v>0</v>
      </c>
      <c r="EL31" s="97">
        <f>IF(EJ31="",0,VLOOKUP(EJ31,EJ$55:EL$58,3,FALSE))</f>
        <v>0</v>
      </c>
      <c r="EM31" s="102">
        <f t="shared" si="116"/>
        <v>0</v>
      </c>
      <c r="EN31" s="101" t="str">
        <f t="shared" si="117"/>
        <v/>
      </c>
      <c r="EO31" s="97" t="str">
        <f t="shared" si="118"/>
        <v/>
      </c>
      <c r="EP31" s="97">
        <f t="shared" si="119"/>
        <v>0</v>
      </c>
      <c r="EQ31" s="97">
        <f>IF(EO31="",0,VLOOKUP(EO31,EO$55:EQ$58,3,FALSE))</f>
        <v>0</v>
      </c>
      <c r="ER31" s="102">
        <f t="shared" si="121"/>
        <v>0</v>
      </c>
      <c r="ES31" s="101" t="str">
        <f t="shared" si="122"/>
        <v/>
      </c>
      <c r="ET31" s="97" t="str">
        <f t="shared" si="123"/>
        <v/>
      </c>
      <c r="EU31" s="97">
        <f t="shared" si="124"/>
        <v>0</v>
      </c>
      <c r="EV31" s="97">
        <f>IF(ET31="",0,VLOOKUP(ET31,ET$55:EV$58,3,FALSE))</f>
        <v>0</v>
      </c>
      <c r="EW31" s="102">
        <f t="shared" si="126"/>
        <v>0</v>
      </c>
      <c r="EX31" s="101" t="str">
        <f t="shared" si="127"/>
        <v/>
      </c>
      <c r="EY31" s="97" t="str">
        <f t="shared" si="128"/>
        <v/>
      </c>
      <c r="EZ31" s="97">
        <f t="shared" si="129"/>
        <v>0</v>
      </c>
      <c r="FA31" s="97">
        <f>IF(EY31="",0,VLOOKUP(EY31,EY$55:FA$58,3,FALSE))</f>
        <v>0</v>
      </c>
      <c r="FB31" s="102">
        <f t="shared" si="131"/>
        <v>0</v>
      </c>
      <c r="FC31" s="101" t="str">
        <f t="shared" si="132"/>
        <v/>
      </c>
      <c r="FD31" s="97" t="str">
        <f t="shared" si="133"/>
        <v/>
      </c>
      <c r="FE31" s="97">
        <f t="shared" si="134"/>
        <v>0</v>
      </c>
      <c r="FF31" s="97">
        <f>IF(FD31="",0,VLOOKUP(FD31,FD$55:FF$58,3,FALSE))</f>
        <v>0</v>
      </c>
      <c r="FG31" s="102">
        <f t="shared" si="136"/>
        <v>0</v>
      </c>
      <c r="FH31" s="101" t="str">
        <f t="shared" si="137"/>
        <v/>
      </c>
      <c r="FI31" s="97" t="str">
        <f t="shared" si="138"/>
        <v/>
      </c>
      <c r="FJ31" s="97">
        <f t="shared" si="139"/>
        <v>0</v>
      </c>
      <c r="FK31" s="97">
        <f>IF(FI31="",0,VLOOKUP(FI31,FI$55:FK$58,3,FALSE))</f>
        <v>0</v>
      </c>
      <c r="FL31" s="102">
        <f t="shared" si="141"/>
        <v>0</v>
      </c>
      <c r="FM31" s="101" t="str">
        <f t="shared" si="142"/>
        <v/>
      </c>
      <c r="FN31" s="97" t="str">
        <f t="shared" si="143"/>
        <v/>
      </c>
      <c r="FO31" s="97">
        <f t="shared" si="144"/>
        <v>0</v>
      </c>
      <c r="FP31" s="97">
        <f>IF(FN31="",0,VLOOKUP(FN31,FN$55:FP$58,3,FALSE))</f>
        <v>0</v>
      </c>
      <c r="FQ31" s="102">
        <f t="shared" si="146"/>
        <v>0</v>
      </c>
      <c r="FR31" s="101" t="str">
        <f t="shared" si="147"/>
        <v/>
      </c>
      <c r="FS31" s="97" t="str">
        <f t="shared" si="148"/>
        <v/>
      </c>
      <c r="FT31" s="97">
        <f t="shared" si="149"/>
        <v>0</v>
      </c>
      <c r="FU31" s="97">
        <f>IF(FS31="",0,VLOOKUP(FS31,FS$55:FU$58,3,FALSE))</f>
        <v>0</v>
      </c>
      <c r="FV31" s="102">
        <f t="shared" si="151"/>
        <v>0</v>
      </c>
      <c r="FW31" s="101" t="str">
        <f t="shared" si="152"/>
        <v/>
      </c>
      <c r="FX31" s="97" t="str">
        <f t="shared" si="153"/>
        <v/>
      </c>
      <c r="FY31" s="97">
        <f t="shared" si="154"/>
        <v>0</v>
      </c>
      <c r="FZ31" s="97">
        <f>IF(FX31="",0,VLOOKUP(FX31,FX$55:FZ$58,3,FALSE))</f>
        <v>0</v>
      </c>
      <c r="GA31" s="102">
        <f t="shared" si="156"/>
        <v>0</v>
      </c>
      <c r="GB31" s="101" t="str">
        <f t="shared" si="157"/>
        <v/>
      </c>
      <c r="GC31" s="97" t="str">
        <f t="shared" si="158"/>
        <v/>
      </c>
      <c r="GD31" s="97">
        <f t="shared" si="159"/>
        <v>0</v>
      </c>
      <c r="GE31" s="97">
        <f>IF(GC31="",0,VLOOKUP(GC31,GC$55:GE$58,3,FALSE))</f>
        <v>0</v>
      </c>
      <c r="GF31" s="102">
        <f t="shared" si="161"/>
        <v>0</v>
      </c>
      <c r="GG31" s="101" t="str">
        <f t="shared" si="162"/>
        <v/>
      </c>
      <c r="GH31" s="97" t="str">
        <f t="shared" si="163"/>
        <v/>
      </c>
      <c r="GI31" s="97">
        <f t="shared" si="164"/>
        <v>0</v>
      </c>
      <c r="GJ31" s="97">
        <f>IF(GH31="",0,VLOOKUP(GH31,GH$55:GJ$58,3,FALSE))</f>
        <v>0</v>
      </c>
      <c r="GK31" s="102">
        <f t="shared" si="166"/>
        <v>0</v>
      </c>
      <c r="GL31" s="101" t="str">
        <f t="shared" si="167"/>
        <v/>
      </c>
      <c r="GM31" s="97" t="str">
        <f t="shared" si="168"/>
        <v/>
      </c>
      <c r="GN31" s="97">
        <f t="shared" si="169"/>
        <v>0</v>
      </c>
      <c r="GO31" s="97">
        <f>IF(GM31="",0,VLOOKUP(GM31,GM$55:GO$58,3,FALSE))</f>
        <v>0</v>
      </c>
      <c r="GP31" s="102">
        <f t="shared" si="171"/>
        <v>0</v>
      </c>
      <c r="GQ31" s="101" t="str">
        <f t="shared" si="172"/>
        <v/>
      </c>
      <c r="GR31" s="97" t="str">
        <f t="shared" si="173"/>
        <v/>
      </c>
      <c r="GS31" s="97">
        <f t="shared" si="174"/>
        <v>0</v>
      </c>
      <c r="GT31" s="97">
        <f>IF(GR31="",0,VLOOKUP(GR31,GR$55:GT$58,3,FALSE))</f>
        <v>0</v>
      </c>
      <c r="GU31" s="102">
        <f t="shared" si="176"/>
        <v>0</v>
      </c>
      <c r="GV31" s="101" t="str">
        <f t="shared" si="177"/>
        <v/>
      </c>
      <c r="GW31" s="97" t="str">
        <f t="shared" si="178"/>
        <v/>
      </c>
      <c r="GX31" s="102">
        <f t="shared" si="179"/>
        <v>0</v>
      </c>
      <c r="GY31" s="101" t="str">
        <f t="shared" si="180"/>
        <v/>
      </c>
      <c r="GZ31" s="97" t="str">
        <f t="shared" si="181"/>
        <v/>
      </c>
      <c r="HA31" s="102">
        <f t="shared" si="182"/>
        <v>0</v>
      </c>
      <c r="HB31" s="101" t="str">
        <f t="shared" si="183"/>
        <v/>
      </c>
      <c r="HC31" s="97" t="str">
        <f t="shared" si="212"/>
        <v/>
      </c>
      <c r="HD31" s="97" t="e">
        <f>VLOOKUP(HC31,#REF!,2,FALSE)</f>
        <v>#REF!</v>
      </c>
      <c r="HE31" s="97" t="str">
        <f t="shared" si="213"/>
        <v/>
      </c>
      <c r="HF31" s="97" t="str">
        <f t="shared" si="214"/>
        <v/>
      </c>
      <c r="HG31" s="97" t="e">
        <f>VLOOKUP($HC31,#REF!,3,FALSE)</f>
        <v>#REF!</v>
      </c>
      <c r="HH31" s="97" t="e">
        <f>VLOOKUP($HC31,#REF!,4,FALSE)</f>
        <v>#REF!</v>
      </c>
      <c r="HI31" s="97" t="e">
        <f>VLOOKUP($HC31,#REF!,5,FALSE)</f>
        <v>#REF!</v>
      </c>
      <c r="HJ31" s="97" t="e">
        <f>VLOOKUP($HC31,#REF!,6,FALSE)</f>
        <v>#REF!</v>
      </c>
      <c r="HK31" s="97" t="e">
        <f>VLOOKUP($HC31,#REF!,7,FALSE)</f>
        <v>#REF!</v>
      </c>
      <c r="HL31" s="97" t="e">
        <f>VLOOKUP($HC31,#REF!,8,FALSE)</f>
        <v>#REF!</v>
      </c>
      <c r="HM31" s="97" t="e">
        <f>VLOOKUP($HC31,#REF!,9,FALSE)</f>
        <v>#REF!</v>
      </c>
      <c r="HN31" s="97" t="e">
        <f>VLOOKUP($HC31,#REF!,10,FALSE)</f>
        <v>#REF!</v>
      </c>
      <c r="HO31" s="97" t="e">
        <f>VLOOKUP($HC31,#REF!,11,FALSE)</f>
        <v>#REF!</v>
      </c>
      <c r="HP31" s="97" t="e">
        <f>VLOOKUP($HC31,#REF!,12,FALSE)</f>
        <v>#REF!</v>
      </c>
      <c r="HQ31" s="97" t="e">
        <f>VLOOKUP($HC31,#REF!,13,FALSE)</f>
        <v>#REF!</v>
      </c>
      <c r="HR31" s="97" t="e">
        <f>VLOOKUP($HC31,#REF!,14,FALSE)</f>
        <v>#REF!</v>
      </c>
      <c r="HS31" s="97" t="e">
        <f t="shared" si="184"/>
        <v>#REF!</v>
      </c>
      <c r="HT31" s="97" t="e">
        <f t="shared" si="185"/>
        <v>#REF!</v>
      </c>
      <c r="HU31" s="97" t="e">
        <f t="shared" si="186"/>
        <v>#REF!</v>
      </c>
      <c r="HV31" s="97" t="e">
        <f t="shared" si="187"/>
        <v>#REF!</v>
      </c>
      <c r="HW31" s="97" t="e">
        <f t="shared" si="188"/>
        <v>#REF!</v>
      </c>
      <c r="HX31" s="97" t="e">
        <f t="shared" si="189"/>
        <v>#REF!</v>
      </c>
      <c r="HY31" s="97" t="e">
        <f t="shared" si="190"/>
        <v>#REF!</v>
      </c>
      <c r="HZ31" s="97" t="e">
        <f t="shared" si="191"/>
        <v>#REF!</v>
      </c>
      <c r="IA31" s="97" t="e">
        <f t="shared" si="192"/>
        <v>#REF!</v>
      </c>
      <c r="IB31" s="97" t="e">
        <f t="shared" si="193"/>
        <v>#REF!</v>
      </c>
      <c r="IC31" s="97" t="e">
        <f t="shared" si="194"/>
        <v>#REF!</v>
      </c>
      <c r="ID31" s="97" t="e">
        <f t="shared" si="195"/>
        <v>#REF!</v>
      </c>
      <c r="IE31" s="97" t="str">
        <f t="shared" si="196"/>
        <v/>
      </c>
      <c r="IF31" s="97" t="str">
        <f t="shared" si="197"/>
        <v/>
      </c>
      <c r="IG31" s="97" t="str">
        <f t="shared" si="198"/>
        <v/>
      </c>
      <c r="IH31" s="97" t="str">
        <f t="shared" si="199"/>
        <v/>
      </c>
      <c r="II31" s="97" t="str">
        <f t="shared" si="200"/>
        <v/>
      </c>
      <c r="IJ31" s="97" t="str">
        <f t="shared" si="201"/>
        <v/>
      </c>
      <c r="IK31" s="97" t="str">
        <f t="shared" si="202"/>
        <v/>
      </c>
      <c r="IL31" s="97" t="str">
        <f t="shared" si="203"/>
        <v/>
      </c>
      <c r="IM31" s="97" t="str">
        <f t="shared" si="204"/>
        <v/>
      </c>
      <c r="IN31" s="97" t="str">
        <f t="shared" si="205"/>
        <v/>
      </c>
      <c r="IO31" s="97" t="str">
        <f t="shared" si="206"/>
        <v/>
      </c>
      <c r="IP31" s="102" t="str">
        <f t="shared" si="207"/>
        <v/>
      </c>
    </row>
    <row r="32" spans="1:250" ht="30" customHeight="1">
      <c r="A32" s="249"/>
      <c r="B32" s="250"/>
      <c r="C32" s="250"/>
      <c r="D32" s="250"/>
      <c r="E32" s="250"/>
      <c r="F32" s="251"/>
      <c r="G32" s="250"/>
      <c r="H32" s="250"/>
      <c r="I32" s="252"/>
      <c r="J32" s="266"/>
      <c r="K32" s="266"/>
      <c r="L32" s="266"/>
      <c r="M32" s="266"/>
      <c r="N32" s="266"/>
      <c r="O32" s="266"/>
      <c r="P32" s="266"/>
      <c r="Q32" s="266"/>
      <c r="R32" s="266"/>
      <c r="S32" s="266"/>
      <c r="T32" s="266"/>
      <c r="U32" s="266"/>
      <c r="V32" s="267">
        <f t="shared" si="208"/>
        <v>0</v>
      </c>
      <c r="X32" s="101" t="str">
        <f t="shared" si="209"/>
        <v/>
      </c>
      <c r="Y32" s="97" t="str">
        <f t="shared" si="210"/>
        <v/>
      </c>
      <c r="Z32" s="97">
        <f t="shared" si="0"/>
        <v>0</v>
      </c>
      <c r="AA32" s="97">
        <f>IF(Y32="",0,VLOOKUP(Y32,Y$55:AA$56,3,FALSE))</f>
        <v>0</v>
      </c>
      <c r="AB32" s="102">
        <f t="shared" si="211"/>
        <v>0</v>
      </c>
      <c r="AC32" s="101" t="str">
        <f t="shared" si="2"/>
        <v/>
      </c>
      <c r="AD32" s="97" t="str">
        <f t="shared" si="3"/>
        <v/>
      </c>
      <c r="AE32" s="97">
        <f t="shared" si="4"/>
        <v>0</v>
      </c>
      <c r="AF32" s="97">
        <f>IF(AD32="",0,VLOOKUP(AD32,AD$55:AF$56,3,FALSE))</f>
        <v>0</v>
      </c>
      <c r="AG32" s="102">
        <f t="shared" si="6"/>
        <v>0</v>
      </c>
      <c r="AH32" s="101" t="str">
        <f t="shared" si="7"/>
        <v/>
      </c>
      <c r="AI32" s="97" t="str">
        <f t="shared" si="8"/>
        <v/>
      </c>
      <c r="AJ32" s="97">
        <f t="shared" si="9"/>
        <v>0</v>
      </c>
      <c r="AK32" s="97">
        <f>IF(AI32="",0,VLOOKUP(AI32,AI$55:AK$56,3,FALSE))</f>
        <v>0</v>
      </c>
      <c r="AL32" s="102">
        <f t="shared" si="11"/>
        <v>0</v>
      </c>
      <c r="AM32" s="101" t="str">
        <f t="shared" si="12"/>
        <v/>
      </c>
      <c r="AN32" s="97" t="str">
        <f t="shared" si="13"/>
        <v/>
      </c>
      <c r="AO32" s="97">
        <f t="shared" si="14"/>
        <v>0</v>
      </c>
      <c r="AP32" s="97">
        <f>IF(AN32="",0,VLOOKUP(AN32,AN$55:AP$56,3,FALSE))</f>
        <v>0</v>
      </c>
      <c r="AQ32" s="102">
        <f t="shared" si="16"/>
        <v>0</v>
      </c>
      <c r="AR32" s="101" t="str">
        <f t="shared" si="17"/>
        <v/>
      </c>
      <c r="AS32" s="97" t="str">
        <f t="shared" si="18"/>
        <v/>
      </c>
      <c r="AT32" s="97">
        <f t="shared" si="19"/>
        <v>0</v>
      </c>
      <c r="AU32" s="97">
        <f>IF(AS32="",0,VLOOKUP(AS32,AS$55:AU$56,3,FALSE))</f>
        <v>0</v>
      </c>
      <c r="AV32" s="102">
        <f t="shared" si="21"/>
        <v>0</v>
      </c>
      <c r="AW32" s="101" t="str">
        <f t="shared" si="22"/>
        <v/>
      </c>
      <c r="AX32" s="97" t="str">
        <f t="shared" si="23"/>
        <v/>
      </c>
      <c r="AY32" s="97">
        <f t="shared" si="24"/>
        <v>0</v>
      </c>
      <c r="AZ32" s="97">
        <f>IF(AX32="",0,VLOOKUP(AX32,AX$55:AZ$56,3,FALSE))</f>
        <v>0</v>
      </c>
      <c r="BA32" s="102">
        <f t="shared" si="26"/>
        <v>0</v>
      </c>
      <c r="BB32" s="101" t="str">
        <f t="shared" si="27"/>
        <v/>
      </c>
      <c r="BC32" s="97" t="str">
        <f t="shared" si="28"/>
        <v/>
      </c>
      <c r="BD32" s="97">
        <f t="shared" si="29"/>
        <v>0</v>
      </c>
      <c r="BE32" s="97">
        <f>IF(BC32="",0,VLOOKUP(BC32,BC$55:BE$56,3,FALSE))</f>
        <v>0</v>
      </c>
      <c r="BF32" s="102">
        <f t="shared" si="31"/>
        <v>0</v>
      </c>
      <c r="BG32" s="101" t="str">
        <f t="shared" si="32"/>
        <v/>
      </c>
      <c r="BH32" s="97" t="str">
        <f t="shared" si="33"/>
        <v/>
      </c>
      <c r="BI32" s="97">
        <f t="shared" si="34"/>
        <v>0</v>
      </c>
      <c r="BJ32" s="97">
        <f>IF(BH32="",0,VLOOKUP(BH32,BH$55:BJ$56,3,FALSE))</f>
        <v>0</v>
      </c>
      <c r="BK32" s="102">
        <f t="shared" si="36"/>
        <v>0</v>
      </c>
      <c r="BL32" s="101" t="str">
        <f t="shared" si="37"/>
        <v/>
      </c>
      <c r="BM32" s="97" t="str">
        <f t="shared" si="38"/>
        <v/>
      </c>
      <c r="BN32" s="97">
        <f t="shared" si="39"/>
        <v>0</v>
      </c>
      <c r="BO32" s="97">
        <f>IF(BM32="",0,VLOOKUP(BM32,BM$55:BO$56,3,FALSE))</f>
        <v>0</v>
      </c>
      <c r="BP32" s="102">
        <f t="shared" si="41"/>
        <v>0</v>
      </c>
      <c r="BQ32" s="101" t="str">
        <f t="shared" si="42"/>
        <v/>
      </c>
      <c r="BR32" s="97" t="str">
        <f t="shared" si="43"/>
        <v/>
      </c>
      <c r="BS32" s="97">
        <f t="shared" si="44"/>
        <v>0</v>
      </c>
      <c r="BT32" s="97">
        <f>IF(BR32="",0,VLOOKUP(BR32,BR$55:BT$56,3,FALSE))</f>
        <v>0</v>
      </c>
      <c r="BU32" s="102">
        <f t="shared" si="46"/>
        <v>0</v>
      </c>
      <c r="BV32" s="101" t="str">
        <f t="shared" si="47"/>
        <v/>
      </c>
      <c r="BW32" s="97" t="str">
        <f t="shared" si="48"/>
        <v/>
      </c>
      <c r="BX32" s="97">
        <f t="shared" si="49"/>
        <v>0</v>
      </c>
      <c r="BY32" s="97">
        <f>IF(BW32="",0,VLOOKUP(BW32,BW$55:BY$56,3,FALSE))</f>
        <v>0</v>
      </c>
      <c r="BZ32" s="102">
        <f t="shared" si="51"/>
        <v>0</v>
      </c>
      <c r="CA32" s="101" t="str">
        <f t="shared" si="52"/>
        <v/>
      </c>
      <c r="CB32" s="97" t="str">
        <f t="shared" si="53"/>
        <v/>
      </c>
      <c r="CC32" s="97">
        <f t="shared" si="54"/>
        <v>0</v>
      </c>
      <c r="CD32" s="97">
        <f>IF(CB32="",0,VLOOKUP(CB32,CB$55:CD$56,3,FALSE))</f>
        <v>0</v>
      </c>
      <c r="CE32" s="102">
        <f t="shared" si="56"/>
        <v>0</v>
      </c>
      <c r="CF32" s="101" t="str">
        <f t="shared" si="57"/>
        <v/>
      </c>
      <c r="CG32" s="97" t="str">
        <f t="shared" si="58"/>
        <v/>
      </c>
      <c r="CH32" s="97">
        <f t="shared" si="59"/>
        <v>0</v>
      </c>
      <c r="CI32" s="97">
        <f>IF(CG32="",0,VLOOKUP(CG32,CG$55:CI$56,3,FALSE))</f>
        <v>0</v>
      </c>
      <c r="CJ32" s="102">
        <f t="shared" si="61"/>
        <v>0</v>
      </c>
      <c r="CK32" s="101" t="str">
        <f t="shared" si="62"/>
        <v/>
      </c>
      <c r="CL32" s="97" t="str">
        <f t="shared" si="63"/>
        <v/>
      </c>
      <c r="CM32" s="97">
        <f t="shared" si="64"/>
        <v>0</v>
      </c>
      <c r="CN32" s="97">
        <f>IF(CL32="",0,VLOOKUP(CL32,CL$55:CN$58,3,FALSE))</f>
        <v>0</v>
      </c>
      <c r="CO32" s="102">
        <f t="shared" si="66"/>
        <v>0</v>
      </c>
      <c r="CP32" s="101" t="str">
        <f t="shared" si="67"/>
        <v/>
      </c>
      <c r="CQ32" s="97" t="str">
        <f t="shared" si="68"/>
        <v/>
      </c>
      <c r="CR32" s="97">
        <f t="shared" si="69"/>
        <v>0</v>
      </c>
      <c r="CS32" s="97">
        <f>IF(CQ32="",0,VLOOKUP(CQ32,CQ$55:CS$58,3,FALSE))</f>
        <v>0</v>
      </c>
      <c r="CT32" s="102">
        <f t="shared" si="71"/>
        <v>0</v>
      </c>
      <c r="CU32" s="101" t="str">
        <f t="shared" si="72"/>
        <v/>
      </c>
      <c r="CV32" s="97" t="str">
        <f t="shared" si="73"/>
        <v/>
      </c>
      <c r="CW32" s="97">
        <f t="shared" si="74"/>
        <v>0</v>
      </c>
      <c r="CX32" s="97">
        <f>IF(CV32="",0,VLOOKUP(CV32,CV$55:CX$58,3,FALSE))</f>
        <v>0</v>
      </c>
      <c r="CY32" s="102">
        <f t="shared" si="76"/>
        <v>0</v>
      </c>
      <c r="CZ32" s="101" t="str">
        <f t="shared" si="77"/>
        <v/>
      </c>
      <c r="DA32" s="97" t="str">
        <f t="shared" si="78"/>
        <v/>
      </c>
      <c r="DB32" s="97">
        <f t="shared" si="79"/>
        <v>0</v>
      </c>
      <c r="DC32" s="97">
        <f>IF(DA32="",0,VLOOKUP(DA32,DA$55:DC$58,3,FALSE))</f>
        <v>0</v>
      </c>
      <c r="DD32" s="102">
        <f t="shared" si="81"/>
        <v>0</v>
      </c>
      <c r="DE32" s="101" t="str">
        <f t="shared" si="82"/>
        <v/>
      </c>
      <c r="DF32" s="97" t="str">
        <f t="shared" si="83"/>
        <v/>
      </c>
      <c r="DG32" s="97">
        <f t="shared" si="84"/>
        <v>0</v>
      </c>
      <c r="DH32" s="97">
        <f>IF(DF32="",0,VLOOKUP(DF32,DF$55:DH$58,3,FALSE))</f>
        <v>0</v>
      </c>
      <c r="DI32" s="102">
        <f t="shared" si="86"/>
        <v>0</v>
      </c>
      <c r="DJ32" s="101" t="str">
        <f t="shared" si="215"/>
        <v/>
      </c>
      <c r="DK32" s="97" t="str">
        <f t="shared" si="88"/>
        <v/>
      </c>
      <c r="DL32" s="97">
        <f t="shared" si="89"/>
        <v>0</v>
      </c>
      <c r="DM32" s="97">
        <f>IF(DK32="",0,VLOOKUP(DK32,DK$55:DM$58,3,FALSE))</f>
        <v>0</v>
      </c>
      <c r="DN32" s="102">
        <f t="shared" si="91"/>
        <v>0</v>
      </c>
      <c r="DO32" s="101" t="str">
        <f t="shared" si="216"/>
        <v/>
      </c>
      <c r="DP32" s="97" t="str">
        <f t="shared" si="93"/>
        <v/>
      </c>
      <c r="DQ32" s="97">
        <f t="shared" si="94"/>
        <v>0</v>
      </c>
      <c r="DR32" s="97">
        <f>IF(DP32="",0,VLOOKUP(DP32,DP$55:DR$58,3,FALSE))</f>
        <v>0</v>
      </c>
      <c r="DS32" s="102">
        <f t="shared" si="96"/>
        <v>0</v>
      </c>
      <c r="DT32" s="101" t="str">
        <f t="shared" si="97"/>
        <v/>
      </c>
      <c r="DU32" s="97" t="str">
        <f t="shared" si="98"/>
        <v/>
      </c>
      <c r="DV32" s="97">
        <f t="shared" si="99"/>
        <v>0</v>
      </c>
      <c r="DW32" s="97">
        <f>IF(DU32="",0,VLOOKUP(DU32,DU$55:DW$58,3,FALSE))</f>
        <v>0</v>
      </c>
      <c r="DX32" s="102">
        <f t="shared" si="101"/>
        <v>0</v>
      </c>
      <c r="DY32" s="101" t="str">
        <f t="shared" si="102"/>
        <v/>
      </c>
      <c r="DZ32" s="97" t="str">
        <f t="shared" si="103"/>
        <v/>
      </c>
      <c r="EA32" s="97">
        <f t="shared" si="104"/>
        <v>0</v>
      </c>
      <c r="EB32" s="97">
        <f>IF(DZ32="",0,VLOOKUP(DZ32,DZ$55:EB$58,3,FALSE))</f>
        <v>0</v>
      </c>
      <c r="EC32" s="102">
        <f t="shared" si="106"/>
        <v>0</v>
      </c>
      <c r="ED32" s="101" t="str">
        <f t="shared" si="107"/>
        <v/>
      </c>
      <c r="EE32" s="97" t="str">
        <f t="shared" si="108"/>
        <v/>
      </c>
      <c r="EF32" s="97">
        <f t="shared" si="109"/>
        <v>0</v>
      </c>
      <c r="EG32" s="97">
        <f>IF(EE32="",0,VLOOKUP(EE32,EE$55:EG$58,3,FALSE))</f>
        <v>0</v>
      </c>
      <c r="EH32" s="102">
        <f t="shared" si="111"/>
        <v>0</v>
      </c>
      <c r="EI32" s="101" t="str">
        <f t="shared" si="112"/>
        <v/>
      </c>
      <c r="EJ32" s="97" t="str">
        <f t="shared" si="113"/>
        <v/>
      </c>
      <c r="EK32" s="97">
        <f t="shared" si="114"/>
        <v>0</v>
      </c>
      <c r="EL32" s="97">
        <f>IF(EJ32="",0,VLOOKUP(EJ32,EJ$55:EL$58,3,FALSE))</f>
        <v>0</v>
      </c>
      <c r="EM32" s="102">
        <f t="shared" si="116"/>
        <v>0</v>
      </c>
      <c r="EN32" s="101" t="str">
        <f t="shared" si="117"/>
        <v/>
      </c>
      <c r="EO32" s="97" t="str">
        <f t="shared" si="118"/>
        <v/>
      </c>
      <c r="EP32" s="97">
        <f t="shared" si="119"/>
        <v>0</v>
      </c>
      <c r="EQ32" s="97">
        <f>IF(EO32="",0,VLOOKUP(EO32,EO$55:EQ$58,3,FALSE))</f>
        <v>0</v>
      </c>
      <c r="ER32" s="102">
        <f t="shared" si="121"/>
        <v>0</v>
      </c>
      <c r="ES32" s="101" t="str">
        <f t="shared" si="122"/>
        <v/>
      </c>
      <c r="ET32" s="97" t="str">
        <f t="shared" si="123"/>
        <v/>
      </c>
      <c r="EU32" s="97">
        <f t="shared" si="124"/>
        <v>0</v>
      </c>
      <c r="EV32" s="97">
        <f>IF(ET32="",0,VLOOKUP(ET32,ET$55:EV$58,3,FALSE))</f>
        <v>0</v>
      </c>
      <c r="EW32" s="102">
        <f t="shared" si="126"/>
        <v>0</v>
      </c>
      <c r="EX32" s="101" t="str">
        <f t="shared" si="127"/>
        <v/>
      </c>
      <c r="EY32" s="97" t="str">
        <f t="shared" si="128"/>
        <v/>
      </c>
      <c r="EZ32" s="97">
        <f t="shared" si="129"/>
        <v>0</v>
      </c>
      <c r="FA32" s="97">
        <f>IF(EY32="",0,VLOOKUP(EY32,EY$55:FA$58,3,FALSE))</f>
        <v>0</v>
      </c>
      <c r="FB32" s="102">
        <f t="shared" si="131"/>
        <v>0</v>
      </c>
      <c r="FC32" s="101" t="str">
        <f t="shared" si="132"/>
        <v/>
      </c>
      <c r="FD32" s="97" t="str">
        <f t="shared" si="133"/>
        <v/>
      </c>
      <c r="FE32" s="97">
        <f t="shared" si="134"/>
        <v>0</v>
      </c>
      <c r="FF32" s="97">
        <f>IF(FD32="",0,VLOOKUP(FD32,FD$55:FF$58,3,FALSE))</f>
        <v>0</v>
      </c>
      <c r="FG32" s="102">
        <f t="shared" si="136"/>
        <v>0</v>
      </c>
      <c r="FH32" s="101" t="str">
        <f t="shared" si="137"/>
        <v/>
      </c>
      <c r="FI32" s="97" t="str">
        <f t="shared" si="138"/>
        <v/>
      </c>
      <c r="FJ32" s="97">
        <f t="shared" si="139"/>
        <v>0</v>
      </c>
      <c r="FK32" s="97">
        <f>IF(FI32="",0,VLOOKUP(FI32,FI$55:FK$58,3,FALSE))</f>
        <v>0</v>
      </c>
      <c r="FL32" s="102">
        <f t="shared" si="141"/>
        <v>0</v>
      </c>
      <c r="FM32" s="101" t="str">
        <f t="shared" si="142"/>
        <v/>
      </c>
      <c r="FN32" s="97" t="str">
        <f t="shared" si="143"/>
        <v/>
      </c>
      <c r="FO32" s="97">
        <f t="shared" si="144"/>
        <v>0</v>
      </c>
      <c r="FP32" s="97">
        <f>IF(FN32="",0,VLOOKUP(FN32,FN$55:FP$58,3,FALSE))</f>
        <v>0</v>
      </c>
      <c r="FQ32" s="102">
        <f t="shared" si="146"/>
        <v>0</v>
      </c>
      <c r="FR32" s="101" t="str">
        <f t="shared" si="147"/>
        <v/>
      </c>
      <c r="FS32" s="97" t="str">
        <f t="shared" si="148"/>
        <v/>
      </c>
      <c r="FT32" s="97">
        <f t="shared" si="149"/>
        <v>0</v>
      </c>
      <c r="FU32" s="97">
        <f>IF(FS32="",0,VLOOKUP(FS32,FS$55:FU$58,3,FALSE))</f>
        <v>0</v>
      </c>
      <c r="FV32" s="102">
        <f t="shared" si="151"/>
        <v>0</v>
      </c>
      <c r="FW32" s="101" t="str">
        <f t="shared" si="152"/>
        <v/>
      </c>
      <c r="FX32" s="97" t="str">
        <f t="shared" si="153"/>
        <v/>
      </c>
      <c r="FY32" s="97">
        <f t="shared" si="154"/>
        <v>0</v>
      </c>
      <c r="FZ32" s="97">
        <f>IF(FX32="",0,VLOOKUP(FX32,FX$55:FZ$58,3,FALSE))</f>
        <v>0</v>
      </c>
      <c r="GA32" s="102">
        <f t="shared" si="156"/>
        <v>0</v>
      </c>
      <c r="GB32" s="101" t="str">
        <f t="shared" si="157"/>
        <v/>
      </c>
      <c r="GC32" s="97" t="str">
        <f t="shared" si="158"/>
        <v/>
      </c>
      <c r="GD32" s="97">
        <f t="shared" si="159"/>
        <v>0</v>
      </c>
      <c r="GE32" s="97">
        <f>IF(GC32="",0,VLOOKUP(GC32,GC$55:GE$58,3,FALSE))</f>
        <v>0</v>
      </c>
      <c r="GF32" s="102">
        <f t="shared" si="161"/>
        <v>0</v>
      </c>
      <c r="GG32" s="101" t="str">
        <f t="shared" si="162"/>
        <v/>
      </c>
      <c r="GH32" s="97" t="str">
        <f t="shared" si="163"/>
        <v/>
      </c>
      <c r="GI32" s="97">
        <f t="shared" si="164"/>
        <v>0</v>
      </c>
      <c r="GJ32" s="97">
        <f>IF(GH32="",0,VLOOKUP(GH32,GH$55:GJ$58,3,FALSE))</f>
        <v>0</v>
      </c>
      <c r="GK32" s="102">
        <f t="shared" si="166"/>
        <v>0</v>
      </c>
      <c r="GL32" s="101" t="str">
        <f t="shared" si="167"/>
        <v/>
      </c>
      <c r="GM32" s="97" t="str">
        <f t="shared" si="168"/>
        <v/>
      </c>
      <c r="GN32" s="97">
        <f t="shared" si="169"/>
        <v>0</v>
      </c>
      <c r="GO32" s="97">
        <f>IF(GM32="",0,VLOOKUP(GM32,GM$55:GO$58,3,FALSE))</f>
        <v>0</v>
      </c>
      <c r="GP32" s="102">
        <f t="shared" si="171"/>
        <v>0</v>
      </c>
      <c r="GQ32" s="101" t="str">
        <f t="shared" si="172"/>
        <v/>
      </c>
      <c r="GR32" s="97" t="str">
        <f t="shared" si="173"/>
        <v/>
      </c>
      <c r="GS32" s="97">
        <f t="shared" si="174"/>
        <v>0</v>
      </c>
      <c r="GT32" s="97">
        <f>IF(GR32="",0,VLOOKUP(GR32,GR$55:GT$58,3,FALSE))</f>
        <v>0</v>
      </c>
      <c r="GU32" s="102">
        <f t="shared" si="176"/>
        <v>0</v>
      </c>
      <c r="GV32" s="101" t="str">
        <f t="shared" si="177"/>
        <v/>
      </c>
      <c r="GW32" s="97" t="str">
        <f t="shared" si="178"/>
        <v/>
      </c>
      <c r="GX32" s="102">
        <f t="shared" si="179"/>
        <v>0</v>
      </c>
      <c r="GY32" s="101" t="str">
        <f t="shared" si="180"/>
        <v/>
      </c>
      <c r="GZ32" s="97" t="str">
        <f t="shared" si="181"/>
        <v/>
      </c>
      <c r="HA32" s="102">
        <f t="shared" si="182"/>
        <v>0</v>
      </c>
      <c r="HB32" s="101" t="str">
        <f t="shared" si="183"/>
        <v/>
      </c>
      <c r="HC32" s="97" t="str">
        <f t="shared" si="212"/>
        <v/>
      </c>
      <c r="HD32" s="97" t="e">
        <f>VLOOKUP(HC32,#REF!,2,FALSE)</f>
        <v>#REF!</v>
      </c>
      <c r="HE32" s="97" t="str">
        <f t="shared" si="213"/>
        <v/>
      </c>
      <c r="HF32" s="97" t="str">
        <f t="shared" si="214"/>
        <v/>
      </c>
      <c r="HG32" s="97" t="e">
        <f>VLOOKUP($HC32,#REF!,3,FALSE)</f>
        <v>#REF!</v>
      </c>
      <c r="HH32" s="97" t="e">
        <f>VLOOKUP($HC32,#REF!,4,FALSE)</f>
        <v>#REF!</v>
      </c>
      <c r="HI32" s="97" t="e">
        <f>VLOOKUP($HC32,#REF!,5,FALSE)</f>
        <v>#REF!</v>
      </c>
      <c r="HJ32" s="97" t="e">
        <f>VLOOKUP($HC32,#REF!,6,FALSE)</f>
        <v>#REF!</v>
      </c>
      <c r="HK32" s="97" t="e">
        <f>VLOOKUP($HC32,#REF!,7,FALSE)</f>
        <v>#REF!</v>
      </c>
      <c r="HL32" s="97" t="e">
        <f>VLOOKUP($HC32,#REF!,8,FALSE)</f>
        <v>#REF!</v>
      </c>
      <c r="HM32" s="97" t="e">
        <f>VLOOKUP($HC32,#REF!,9,FALSE)</f>
        <v>#REF!</v>
      </c>
      <c r="HN32" s="97" t="e">
        <f>VLOOKUP($HC32,#REF!,10,FALSE)</f>
        <v>#REF!</v>
      </c>
      <c r="HO32" s="97" t="e">
        <f>VLOOKUP($HC32,#REF!,11,FALSE)</f>
        <v>#REF!</v>
      </c>
      <c r="HP32" s="97" t="e">
        <f>VLOOKUP($HC32,#REF!,12,FALSE)</f>
        <v>#REF!</v>
      </c>
      <c r="HQ32" s="97" t="e">
        <f>VLOOKUP($HC32,#REF!,13,FALSE)</f>
        <v>#REF!</v>
      </c>
      <c r="HR32" s="97" t="e">
        <f>VLOOKUP($HC32,#REF!,14,FALSE)</f>
        <v>#REF!</v>
      </c>
      <c r="HS32" s="97" t="e">
        <f t="shared" si="184"/>
        <v>#REF!</v>
      </c>
      <c r="HT32" s="97" t="e">
        <f t="shared" si="185"/>
        <v>#REF!</v>
      </c>
      <c r="HU32" s="97" t="e">
        <f t="shared" si="186"/>
        <v>#REF!</v>
      </c>
      <c r="HV32" s="97" t="e">
        <f t="shared" si="187"/>
        <v>#REF!</v>
      </c>
      <c r="HW32" s="97" t="e">
        <f t="shared" si="188"/>
        <v>#REF!</v>
      </c>
      <c r="HX32" s="97" t="e">
        <f t="shared" si="189"/>
        <v>#REF!</v>
      </c>
      <c r="HY32" s="97" t="e">
        <f t="shared" si="190"/>
        <v>#REF!</v>
      </c>
      <c r="HZ32" s="97" t="e">
        <f t="shared" si="191"/>
        <v>#REF!</v>
      </c>
      <c r="IA32" s="97" t="e">
        <f t="shared" si="192"/>
        <v>#REF!</v>
      </c>
      <c r="IB32" s="97" t="e">
        <f t="shared" si="193"/>
        <v>#REF!</v>
      </c>
      <c r="IC32" s="97" t="e">
        <f t="shared" si="194"/>
        <v>#REF!</v>
      </c>
      <c r="ID32" s="97" t="e">
        <f t="shared" si="195"/>
        <v>#REF!</v>
      </c>
      <c r="IE32" s="97" t="str">
        <f t="shared" si="196"/>
        <v/>
      </c>
      <c r="IF32" s="97" t="str">
        <f t="shared" si="197"/>
        <v/>
      </c>
      <c r="IG32" s="97" t="str">
        <f t="shared" si="198"/>
        <v/>
      </c>
      <c r="IH32" s="97" t="str">
        <f t="shared" si="199"/>
        <v/>
      </c>
      <c r="II32" s="97" t="str">
        <f t="shared" si="200"/>
        <v/>
      </c>
      <c r="IJ32" s="97" t="str">
        <f t="shared" si="201"/>
        <v/>
      </c>
      <c r="IK32" s="97" t="str">
        <f t="shared" si="202"/>
        <v/>
      </c>
      <c r="IL32" s="97" t="str">
        <f t="shared" si="203"/>
        <v/>
      </c>
      <c r="IM32" s="97" t="str">
        <f t="shared" si="204"/>
        <v/>
      </c>
      <c r="IN32" s="97" t="str">
        <f t="shared" si="205"/>
        <v/>
      </c>
      <c r="IO32" s="97" t="str">
        <f t="shared" si="206"/>
        <v/>
      </c>
      <c r="IP32" s="102" t="str">
        <f t="shared" si="207"/>
        <v/>
      </c>
    </row>
    <row r="33" spans="1:250" ht="30" customHeight="1">
      <c r="A33" s="249"/>
      <c r="B33" s="250"/>
      <c r="C33" s="250"/>
      <c r="D33" s="250"/>
      <c r="E33" s="250"/>
      <c r="F33" s="251"/>
      <c r="G33" s="250"/>
      <c r="H33" s="250"/>
      <c r="I33" s="252"/>
      <c r="J33" s="266"/>
      <c r="K33" s="266"/>
      <c r="L33" s="266"/>
      <c r="M33" s="266"/>
      <c r="N33" s="266"/>
      <c r="O33" s="266"/>
      <c r="P33" s="266"/>
      <c r="Q33" s="266"/>
      <c r="R33" s="266"/>
      <c r="S33" s="266"/>
      <c r="T33" s="266"/>
      <c r="U33" s="266"/>
      <c r="V33" s="267">
        <f t="shared" si="208"/>
        <v>0</v>
      </c>
      <c r="X33" s="101" t="str">
        <f t="shared" si="209"/>
        <v/>
      </c>
      <c r="Y33" s="97" t="str">
        <f t="shared" si="210"/>
        <v/>
      </c>
      <c r="Z33" s="97">
        <f t="shared" si="0"/>
        <v>0</v>
      </c>
      <c r="AA33" s="97">
        <f>IF(Y33="",0,VLOOKUP(Y33,Y$55:AA$56,3,FALSE))</f>
        <v>0</v>
      </c>
      <c r="AB33" s="102">
        <f t="shared" si="211"/>
        <v>0</v>
      </c>
      <c r="AC33" s="101" t="str">
        <f t="shared" si="2"/>
        <v/>
      </c>
      <c r="AD33" s="97" t="str">
        <f t="shared" si="3"/>
        <v/>
      </c>
      <c r="AE33" s="97">
        <f t="shared" si="4"/>
        <v>0</v>
      </c>
      <c r="AF33" s="97">
        <f>IF(AD33="",0,VLOOKUP(AD33,AD$55:AF$56,3,FALSE))</f>
        <v>0</v>
      </c>
      <c r="AG33" s="102">
        <f t="shared" si="6"/>
        <v>0</v>
      </c>
      <c r="AH33" s="101" t="str">
        <f t="shared" si="7"/>
        <v/>
      </c>
      <c r="AI33" s="97" t="str">
        <f t="shared" si="8"/>
        <v/>
      </c>
      <c r="AJ33" s="97">
        <f t="shared" si="9"/>
        <v>0</v>
      </c>
      <c r="AK33" s="97">
        <f>IF(AI33="",0,VLOOKUP(AI33,AI$55:AK$56,3,FALSE))</f>
        <v>0</v>
      </c>
      <c r="AL33" s="102">
        <f t="shared" si="11"/>
        <v>0</v>
      </c>
      <c r="AM33" s="101" t="str">
        <f t="shared" si="12"/>
        <v/>
      </c>
      <c r="AN33" s="97" t="str">
        <f t="shared" si="13"/>
        <v/>
      </c>
      <c r="AO33" s="97">
        <f t="shared" si="14"/>
        <v>0</v>
      </c>
      <c r="AP33" s="97">
        <f>IF(AN33="",0,VLOOKUP(AN33,AN$55:AP$56,3,FALSE))</f>
        <v>0</v>
      </c>
      <c r="AQ33" s="102">
        <f t="shared" si="16"/>
        <v>0</v>
      </c>
      <c r="AR33" s="101" t="str">
        <f t="shared" si="17"/>
        <v/>
      </c>
      <c r="AS33" s="97" t="str">
        <f t="shared" si="18"/>
        <v/>
      </c>
      <c r="AT33" s="97">
        <f t="shared" si="19"/>
        <v>0</v>
      </c>
      <c r="AU33" s="97">
        <f>IF(AS33="",0,VLOOKUP(AS33,AS$55:AU$56,3,FALSE))</f>
        <v>0</v>
      </c>
      <c r="AV33" s="102">
        <f t="shared" si="21"/>
        <v>0</v>
      </c>
      <c r="AW33" s="101" t="str">
        <f t="shared" si="22"/>
        <v/>
      </c>
      <c r="AX33" s="97" t="str">
        <f t="shared" si="23"/>
        <v/>
      </c>
      <c r="AY33" s="97">
        <f t="shared" si="24"/>
        <v>0</v>
      </c>
      <c r="AZ33" s="97">
        <f>IF(AX33="",0,VLOOKUP(AX33,AX$55:AZ$56,3,FALSE))</f>
        <v>0</v>
      </c>
      <c r="BA33" s="102">
        <f t="shared" si="26"/>
        <v>0</v>
      </c>
      <c r="BB33" s="101" t="str">
        <f t="shared" si="27"/>
        <v/>
      </c>
      <c r="BC33" s="97" t="str">
        <f t="shared" si="28"/>
        <v/>
      </c>
      <c r="BD33" s="97">
        <f t="shared" si="29"/>
        <v>0</v>
      </c>
      <c r="BE33" s="97">
        <f>IF(BC33="",0,VLOOKUP(BC33,BC$55:BE$56,3,FALSE))</f>
        <v>0</v>
      </c>
      <c r="BF33" s="102">
        <f t="shared" si="31"/>
        <v>0</v>
      </c>
      <c r="BG33" s="101" t="str">
        <f t="shared" si="32"/>
        <v/>
      </c>
      <c r="BH33" s="97" t="str">
        <f t="shared" si="33"/>
        <v/>
      </c>
      <c r="BI33" s="97">
        <f t="shared" si="34"/>
        <v>0</v>
      </c>
      <c r="BJ33" s="97">
        <f>IF(BH33="",0,VLOOKUP(BH33,BH$55:BJ$56,3,FALSE))</f>
        <v>0</v>
      </c>
      <c r="BK33" s="102">
        <f t="shared" si="36"/>
        <v>0</v>
      </c>
      <c r="BL33" s="101" t="str">
        <f t="shared" si="37"/>
        <v/>
      </c>
      <c r="BM33" s="97" t="str">
        <f t="shared" si="38"/>
        <v/>
      </c>
      <c r="BN33" s="97">
        <f t="shared" si="39"/>
        <v>0</v>
      </c>
      <c r="BO33" s="97">
        <f>IF(BM33="",0,VLOOKUP(BM33,BM$55:BO$56,3,FALSE))</f>
        <v>0</v>
      </c>
      <c r="BP33" s="102">
        <f t="shared" si="41"/>
        <v>0</v>
      </c>
      <c r="BQ33" s="101" t="str">
        <f t="shared" si="42"/>
        <v/>
      </c>
      <c r="BR33" s="97" t="str">
        <f t="shared" si="43"/>
        <v/>
      </c>
      <c r="BS33" s="97">
        <f t="shared" si="44"/>
        <v>0</v>
      </c>
      <c r="BT33" s="97">
        <f>IF(BR33="",0,VLOOKUP(BR33,BR$55:BT$56,3,FALSE))</f>
        <v>0</v>
      </c>
      <c r="BU33" s="102">
        <f t="shared" si="46"/>
        <v>0</v>
      </c>
      <c r="BV33" s="101" t="str">
        <f t="shared" si="47"/>
        <v/>
      </c>
      <c r="BW33" s="97" t="str">
        <f t="shared" si="48"/>
        <v/>
      </c>
      <c r="BX33" s="97">
        <f t="shared" si="49"/>
        <v>0</v>
      </c>
      <c r="BY33" s="97">
        <f>IF(BW33="",0,VLOOKUP(BW33,BW$55:BY$56,3,FALSE))</f>
        <v>0</v>
      </c>
      <c r="BZ33" s="102">
        <f t="shared" si="51"/>
        <v>0</v>
      </c>
      <c r="CA33" s="101" t="str">
        <f t="shared" si="52"/>
        <v/>
      </c>
      <c r="CB33" s="97" t="str">
        <f t="shared" si="53"/>
        <v/>
      </c>
      <c r="CC33" s="97">
        <f t="shared" si="54"/>
        <v>0</v>
      </c>
      <c r="CD33" s="97">
        <f>IF(CB33="",0,VLOOKUP(CB33,CB$55:CD$56,3,FALSE))</f>
        <v>0</v>
      </c>
      <c r="CE33" s="102">
        <f t="shared" si="56"/>
        <v>0</v>
      </c>
      <c r="CF33" s="101" t="str">
        <f t="shared" si="57"/>
        <v/>
      </c>
      <c r="CG33" s="97" t="str">
        <f t="shared" si="58"/>
        <v/>
      </c>
      <c r="CH33" s="97">
        <f t="shared" si="59"/>
        <v>0</v>
      </c>
      <c r="CI33" s="97">
        <f>IF(CG33="",0,VLOOKUP(CG33,CG$55:CI$56,3,FALSE))</f>
        <v>0</v>
      </c>
      <c r="CJ33" s="102">
        <f t="shared" si="61"/>
        <v>0</v>
      </c>
      <c r="CK33" s="101" t="str">
        <f t="shared" si="62"/>
        <v/>
      </c>
      <c r="CL33" s="97" t="str">
        <f t="shared" si="63"/>
        <v/>
      </c>
      <c r="CM33" s="97">
        <f t="shared" si="64"/>
        <v>0</v>
      </c>
      <c r="CN33" s="97">
        <f>IF(CL33="",0,VLOOKUP(CL33,CL$55:CN$58,3,FALSE))</f>
        <v>0</v>
      </c>
      <c r="CO33" s="102">
        <f t="shared" si="66"/>
        <v>0</v>
      </c>
      <c r="CP33" s="101" t="str">
        <f t="shared" si="67"/>
        <v/>
      </c>
      <c r="CQ33" s="97" t="str">
        <f t="shared" si="68"/>
        <v/>
      </c>
      <c r="CR33" s="97">
        <f t="shared" si="69"/>
        <v>0</v>
      </c>
      <c r="CS33" s="97">
        <f>IF(CQ33="",0,VLOOKUP(CQ33,CQ$55:CS$58,3,FALSE))</f>
        <v>0</v>
      </c>
      <c r="CT33" s="102">
        <f t="shared" si="71"/>
        <v>0</v>
      </c>
      <c r="CU33" s="101" t="str">
        <f t="shared" si="72"/>
        <v/>
      </c>
      <c r="CV33" s="97" t="str">
        <f t="shared" si="73"/>
        <v/>
      </c>
      <c r="CW33" s="97">
        <f t="shared" si="74"/>
        <v>0</v>
      </c>
      <c r="CX33" s="97">
        <f>IF(CV33="",0,VLOOKUP(CV33,CV$55:CX$58,3,FALSE))</f>
        <v>0</v>
      </c>
      <c r="CY33" s="102">
        <f t="shared" si="76"/>
        <v>0</v>
      </c>
      <c r="CZ33" s="101" t="str">
        <f t="shared" si="77"/>
        <v/>
      </c>
      <c r="DA33" s="97" t="str">
        <f t="shared" si="78"/>
        <v/>
      </c>
      <c r="DB33" s="97">
        <f t="shared" si="79"/>
        <v>0</v>
      </c>
      <c r="DC33" s="97">
        <f>IF(DA33="",0,VLOOKUP(DA33,DA$55:DC$58,3,FALSE))</f>
        <v>0</v>
      </c>
      <c r="DD33" s="102">
        <f t="shared" si="81"/>
        <v>0</v>
      </c>
      <c r="DE33" s="101" t="str">
        <f t="shared" si="82"/>
        <v/>
      </c>
      <c r="DF33" s="97" t="str">
        <f t="shared" si="83"/>
        <v/>
      </c>
      <c r="DG33" s="97">
        <f t="shared" si="84"/>
        <v>0</v>
      </c>
      <c r="DH33" s="97">
        <f>IF(DF33="",0,VLOOKUP(DF33,DF$55:DH$58,3,FALSE))</f>
        <v>0</v>
      </c>
      <c r="DI33" s="102">
        <f t="shared" si="86"/>
        <v>0</v>
      </c>
      <c r="DJ33" s="101" t="str">
        <f t="shared" si="215"/>
        <v/>
      </c>
      <c r="DK33" s="97" t="str">
        <f t="shared" si="88"/>
        <v/>
      </c>
      <c r="DL33" s="97">
        <f t="shared" si="89"/>
        <v>0</v>
      </c>
      <c r="DM33" s="97">
        <f>IF(DK33="",0,VLOOKUP(DK33,DK$55:DM$58,3,FALSE))</f>
        <v>0</v>
      </c>
      <c r="DN33" s="102">
        <f t="shared" si="91"/>
        <v>0</v>
      </c>
      <c r="DO33" s="101" t="str">
        <f t="shared" si="216"/>
        <v/>
      </c>
      <c r="DP33" s="97" t="str">
        <f t="shared" si="93"/>
        <v/>
      </c>
      <c r="DQ33" s="97">
        <f t="shared" si="94"/>
        <v>0</v>
      </c>
      <c r="DR33" s="97">
        <f>IF(DP33="",0,VLOOKUP(DP33,DP$55:DR$58,3,FALSE))</f>
        <v>0</v>
      </c>
      <c r="DS33" s="102">
        <f t="shared" si="96"/>
        <v>0</v>
      </c>
      <c r="DT33" s="101" t="str">
        <f t="shared" si="97"/>
        <v/>
      </c>
      <c r="DU33" s="97" t="str">
        <f t="shared" si="98"/>
        <v/>
      </c>
      <c r="DV33" s="97">
        <f t="shared" si="99"/>
        <v>0</v>
      </c>
      <c r="DW33" s="97">
        <f>IF(DU33="",0,VLOOKUP(DU33,DU$55:DW$58,3,FALSE))</f>
        <v>0</v>
      </c>
      <c r="DX33" s="102">
        <f t="shared" si="101"/>
        <v>0</v>
      </c>
      <c r="DY33" s="101" t="str">
        <f t="shared" si="102"/>
        <v/>
      </c>
      <c r="DZ33" s="97" t="str">
        <f t="shared" si="103"/>
        <v/>
      </c>
      <c r="EA33" s="97">
        <f t="shared" si="104"/>
        <v>0</v>
      </c>
      <c r="EB33" s="97">
        <f>IF(DZ33="",0,VLOOKUP(DZ33,DZ$55:EB$58,3,FALSE))</f>
        <v>0</v>
      </c>
      <c r="EC33" s="102">
        <f t="shared" si="106"/>
        <v>0</v>
      </c>
      <c r="ED33" s="101" t="str">
        <f t="shared" si="107"/>
        <v/>
      </c>
      <c r="EE33" s="97" t="str">
        <f t="shared" si="108"/>
        <v/>
      </c>
      <c r="EF33" s="97">
        <f t="shared" si="109"/>
        <v>0</v>
      </c>
      <c r="EG33" s="97">
        <f>IF(EE33="",0,VLOOKUP(EE33,EE$55:EG$58,3,FALSE))</f>
        <v>0</v>
      </c>
      <c r="EH33" s="102">
        <f t="shared" si="111"/>
        <v>0</v>
      </c>
      <c r="EI33" s="101" t="str">
        <f t="shared" si="112"/>
        <v/>
      </c>
      <c r="EJ33" s="97" t="str">
        <f t="shared" si="113"/>
        <v/>
      </c>
      <c r="EK33" s="97">
        <f t="shared" si="114"/>
        <v>0</v>
      </c>
      <c r="EL33" s="97">
        <f>IF(EJ33="",0,VLOOKUP(EJ33,EJ$55:EL$58,3,FALSE))</f>
        <v>0</v>
      </c>
      <c r="EM33" s="102">
        <f t="shared" si="116"/>
        <v>0</v>
      </c>
      <c r="EN33" s="101" t="str">
        <f t="shared" si="117"/>
        <v/>
      </c>
      <c r="EO33" s="97" t="str">
        <f t="shared" si="118"/>
        <v/>
      </c>
      <c r="EP33" s="97">
        <f t="shared" si="119"/>
        <v>0</v>
      </c>
      <c r="EQ33" s="97">
        <f>IF(EO33="",0,VLOOKUP(EO33,EO$55:EQ$58,3,FALSE))</f>
        <v>0</v>
      </c>
      <c r="ER33" s="102">
        <f t="shared" si="121"/>
        <v>0</v>
      </c>
      <c r="ES33" s="101" t="str">
        <f t="shared" si="122"/>
        <v/>
      </c>
      <c r="ET33" s="97" t="str">
        <f t="shared" si="123"/>
        <v/>
      </c>
      <c r="EU33" s="97">
        <f t="shared" si="124"/>
        <v>0</v>
      </c>
      <c r="EV33" s="97">
        <f>IF(ET33="",0,VLOOKUP(ET33,ET$55:EV$58,3,FALSE))</f>
        <v>0</v>
      </c>
      <c r="EW33" s="102">
        <f t="shared" si="126"/>
        <v>0</v>
      </c>
      <c r="EX33" s="101" t="str">
        <f t="shared" si="127"/>
        <v/>
      </c>
      <c r="EY33" s="97" t="str">
        <f t="shared" si="128"/>
        <v/>
      </c>
      <c r="EZ33" s="97">
        <f t="shared" si="129"/>
        <v>0</v>
      </c>
      <c r="FA33" s="97">
        <f>IF(EY33="",0,VLOOKUP(EY33,EY$55:FA$58,3,FALSE))</f>
        <v>0</v>
      </c>
      <c r="FB33" s="102">
        <f t="shared" si="131"/>
        <v>0</v>
      </c>
      <c r="FC33" s="101" t="str">
        <f t="shared" si="132"/>
        <v/>
      </c>
      <c r="FD33" s="97" t="str">
        <f t="shared" si="133"/>
        <v/>
      </c>
      <c r="FE33" s="97">
        <f t="shared" si="134"/>
        <v>0</v>
      </c>
      <c r="FF33" s="97">
        <f>IF(FD33="",0,VLOOKUP(FD33,FD$55:FF$58,3,FALSE))</f>
        <v>0</v>
      </c>
      <c r="FG33" s="102">
        <f t="shared" si="136"/>
        <v>0</v>
      </c>
      <c r="FH33" s="101" t="str">
        <f t="shared" si="137"/>
        <v/>
      </c>
      <c r="FI33" s="97" t="str">
        <f t="shared" si="138"/>
        <v/>
      </c>
      <c r="FJ33" s="97">
        <f t="shared" si="139"/>
        <v>0</v>
      </c>
      <c r="FK33" s="97">
        <f>IF(FI33="",0,VLOOKUP(FI33,FI$55:FK$58,3,FALSE))</f>
        <v>0</v>
      </c>
      <c r="FL33" s="102">
        <f t="shared" si="141"/>
        <v>0</v>
      </c>
      <c r="FM33" s="101" t="str">
        <f t="shared" si="142"/>
        <v/>
      </c>
      <c r="FN33" s="97" t="str">
        <f t="shared" si="143"/>
        <v/>
      </c>
      <c r="FO33" s="97">
        <f t="shared" si="144"/>
        <v>0</v>
      </c>
      <c r="FP33" s="97">
        <f>IF(FN33="",0,VLOOKUP(FN33,FN$55:FP$58,3,FALSE))</f>
        <v>0</v>
      </c>
      <c r="FQ33" s="102">
        <f t="shared" si="146"/>
        <v>0</v>
      </c>
      <c r="FR33" s="101" t="str">
        <f t="shared" si="147"/>
        <v/>
      </c>
      <c r="FS33" s="97" t="str">
        <f t="shared" si="148"/>
        <v/>
      </c>
      <c r="FT33" s="97">
        <f t="shared" si="149"/>
        <v>0</v>
      </c>
      <c r="FU33" s="97">
        <f>IF(FS33="",0,VLOOKUP(FS33,FS$55:FU$58,3,FALSE))</f>
        <v>0</v>
      </c>
      <c r="FV33" s="102">
        <f t="shared" si="151"/>
        <v>0</v>
      </c>
      <c r="FW33" s="101" t="str">
        <f t="shared" si="152"/>
        <v/>
      </c>
      <c r="FX33" s="97" t="str">
        <f t="shared" si="153"/>
        <v/>
      </c>
      <c r="FY33" s="97">
        <f t="shared" si="154"/>
        <v>0</v>
      </c>
      <c r="FZ33" s="97">
        <f>IF(FX33="",0,VLOOKUP(FX33,FX$55:FZ$58,3,FALSE))</f>
        <v>0</v>
      </c>
      <c r="GA33" s="102">
        <f t="shared" si="156"/>
        <v>0</v>
      </c>
      <c r="GB33" s="101" t="str">
        <f t="shared" si="157"/>
        <v/>
      </c>
      <c r="GC33" s="97" t="str">
        <f t="shared" si="158"/>
        <v/>
      </c>
      <c r="GD33" s="97">
        <f t="shared" si="159"/>
        <v>0</v>
      </c>
      <c r="GE33" s="97">
        <f>IF(GC33="",0,VLOOKUP(GC33,GC$55:GE$58,3,FALSE))</f>
        <v>0</v>
      </c>
      <c r="GF33" s="102">
        <f t="shared" si="161"/>
        <v>0</v>
      </c>
      <c r="GG33" s="101" t="str">
        <f t="shared" si="162"/>
        <v/>
      </c>
      <c r="GH33" s="97" t="str">
        <f t="shared" si="163"/>
        <v/>
      </c>
      <c r="GI33" s="97">
        <f t="shared" si="164"/>
        <v>0</v>
      </c>
      <c r="GJ33" s="97">
        <f>IF(GH33="",0,VLOOKUP(GH33,GH$55:GJ$58,3,FALSE))</f>
        <v>0</v>
      </c>
      <c r="GK33" s="102">
        <f t="shared" si="166"/>
        <v>0</v>
      </c>
      <c r="GL33" s="101" t="str">
        <f t="shared" si="167"/>
        <v/>
      </c>
      <c r="GM33" s="97" t="str">
        <f t="shared" si="168"/>
        <v/>
      </c>
      <c r="GN33" s="97">
        <f t="shared" si="169"/>
        <v>0</v>
      </c>
      <c r="GO33" s="97">
        <f>IF(GM33="",0,VLOOKUP(GM33,GM$55:GO$58,3,FALSE))</f>
        <v>0</v>
      </c>
      <c r="GP33" s="102">
        <f t="shared" si="171"/>
        <v>0</v>
      </c>
      <c r="GQ33" s="101" t="str">
        <f t="shared" si="172"/>
        <v/>
      </c>
      <c r="GR33" s="97" t="str">
        <f t="shared" si="173"/>
        <v/>
      </c>
      <c r="GS33" s="97">
        <f t="shared" si="174"/>
        <v>0</v>
      </c>
      <c r="GT33" s="97">
        <f>IF(GR33="",0,VLOOKUP(GR33,GR$55:GT$58,3,FALSE))</f>
        <v>0</v>
      </c>
      <c r="GU33" s="102">
        <f t="shared" si="176"/>
        <v>0</v>
      </c>
      <c r="GV33" s="101" t="str">
        <f t="shared" si="177"/>
        <v/>
      </c>
      <c r="GW33" s="97" t="str">
        <f t="shared" si="178"/>
        <v/>
      </c>
      <c r="GX33" s="102">
        <f t="shared" si="179"/>
        <v>0</v>
      </c>
      <c r="GY33" s="101" t="str">
        <f t="shared" si="180"/>
        <v/>
      </c>
      <c r="GZ33" s="97" t="str">
        <f t="shared" si="181"/>
        <v/>
      </c>
      <c r="HA33" s="102">
        <f t="shared" si="182"/>
        <v>0</v>
      </c>
      <c r="HB33" s="101" t="str">
        <f t="shared" si="183"/>
        <v/>
      </c>
      <c r="HC33" s="97" t="str">
        <f t="shared" si="212"/>
        <v/>
      </c>
      <c r="HD33" s="97" t="e">
        <f>VLOOKUP(HC33,#REF!,2,FALSE)</f>
        <v>#REF!</v>
      </c>
      <c r="HE33" s="97" t="str">
        <f t="shared" si="213"/>
        <v/>
      </c>
      <c r="HF33" s="97" t="str">
        <f t="shared" si="214"/>
        <v/>
      </c>
      <c r="HG33" s="97" t="e">
        <f>VLOOKUP($HC33,#REF!,3,FALSE)</f>
        <v>#REF!</v>
      </c>
      <c r="HH33" s="97" t="e">
        <f>VLOOKUP($HC33,#REF!,4,FALSE)</f>
        <v>#REF!</v>
      </c>
      <c r="HI33" s="97" t="e">
        <f>VLOOKUP($HC33,#REF!,5,FALSE)</f>
        <v>#REF!</v>
      </c>
      <c r="HJ33" s="97" t="e">
        <f>VLOOKUP($HC33,#REF!,6,FALSE)</f>
        <v>#REF!</v>
      </c>
      <c r="HK33" s="97" t="e">
        <f>VLOOKUP($HC33,#REF!,7,FALSE)</f>
        <v>#REF!</v>
      </c>
      <c r="HL33" s="97" t="e">
        <f>VLOOKUP($HC33,#REF!,8,FALSE)</f>
        <v>#REF!</v>
      </c>
      <c r="HM33" s="97" t="e">
        <f>VLOOKUP($HC33,#REF!,9,FALSE)</f>
        <v>#REF!</v>
      </c>
      <c r="HN33" s="97" t="e">
        <f>VLOOKUP($HC33,#REF!,10,FALSE)</f>
        <v>#REF!</v>
      </c>
      <c r="HO33" s="97" t="e">
        <f>VLOOKUP($HC33,#REF!,11,FALSE)</f>
        <v>#REF!</v>
      </c>
      <c r="HP33" s="97" t="e">
        <f>VLOOKUP($HC33,#REF!,12,FALSE)</f>
        <v>#REF!</v>
      </c>
      <c r="HQ33" s="97" t="e">
        <f>VLOOKUP($HC33,#REF!,13,FALSE)</f>
        <v>#REF!</v>
      </c>
      <c r="HR33" s="97" t="e">
        <f>VLOOKUP($HC33,#REF!,14,FALSE)</f>
        <v>#REF!</v>
      </c>
      <c r="HS33" s="97" t="e">
        <f t="shared" si="184"/>
        <v>#REF!</v>
      </c>
      <c r="HT33" s="97" t="e">
        <f t="shared" si="185"/>
        <v>#REF!</v>
      </c>
      <c r="HU33" s="97" t="e">
        <f t="shared" si="186"/>
        <v>#REF!</v>
      </c>
      <c r="HV33" s="97" t="e">
        <f t="shared" si="187"/>
        <v>#REF!</v>
      </c>
      <c r="HW33" s="97" t="e">
        <f t="shared" si="188"/>
        <v>#REF!</v>
      </c>
      <c r="HX33" s="97" t="e">
        <f t="shared" si="189"/>
        <v>#REF!</v>
      </c>
      <c r="HY33" s="97" t="e">
        <f t="shared" si="190"/>
        <v>#REF!</v>
      </c>
      <c r="HZ33" s="97" t="e">
        <f t="shared" si="191"/>
        <v>#REF!</v>
      </c>
      <c r="IA33" s="97" t="e">
        <f t="shared" si="192"/>
        <v>#REF!</v>
      </c>
      <c r="IB33" s="97" t="e">
        <f t="shared" si="193"/>
        <v>#REF!</v>
      </c>
      <c r="IC33" s="97" t="e">
        <f t="shared" si="194"/>
        <v>#REF!</v>
      </c>
      <c r="ID33" s="97" t="e">
        <f t="shared" si="195"/>
        <v>#REF!</v>
      </c>
      <c r="IE33" s="97" t="str">
        <f t="shared" si="196"/>
        <v/>
      </c>
      <c r="IF33" s="97" t="str">
        <f t="shared" si="197"/>
        <v/>
      </c>
      <c r="IG33" s="97" t="str">
        <f t="shared" si="198"/>
        <v/>
      </c>
      <c r="IH33" s="97" t="str">
        <f t="shared" si="199"/>
        <v/>
      </c>
      <c r="II33" s="97" t="str">
        <f t="shared" si="200"/>
        <v/>
      </c>
      <c r="IJ33" s="97" t="str">
        <f t="shared" si="201"/>
        <v/>
      </c>
      <c r="IK33" s="97" t="str">
        <f t="shared" si="202"/>
        <v/>
      </c>
      <c r="IL33" s="97" t="str">
        <f t="shared" si="203"/>
        <v/>
      </c>
      <c r="IM33" s="97" t="str">
        <f t="shared" si="204"/>
        <v/>
      </c>
      <c r="IN33" s="97" t="str">
        <f t="shared" si="205"/>
        <v/>
      </c>
      <c r="IO33" s="97" t="str">
        <f t="shared" si="206"/>
        <v/>
      </c>
      <c r="IP33" s="102" t="str">
        <f t="shared" si="207"/>
        <v/>
      </c>
    </row>
    <row r="34" spans="1:250" ht="30" customHeight="1">
      <c r="A34" s="249"/>
      <c r="B34" s="250"/>
      <c r="C34" s="250"/>
      <c r="D34" s="250"/>
      <c r="E34" s="250"/>
      <c r="F34" s="251"/>
      <c r="G34" s="250"/>
      <c r="H34" s="250"/>
      <c r="I34" s="252"/>
      <c r="J34" s="266"/>
      <c r="K34" s="266"/>
      <c r="L34" s="266"/>
      <c r="M34" s="266"/>
      <c r="N34" s="266"/>
      <c r="O34" s="266"/>
      <c r="P34" s="266"/>
      <c r="Q34" s="266"/>
      <c r="R34" s="266"/>
      <c r="S34" s="266"/>
      <c r="T34" s="266"/>
      <c r="U34" s="266"/>
      <c r="V34" s="267">
        <f t="shared" si="208"/>
        <v>0</v>
      </c>
      <c r="X34" s="101" t="str">
        <f t="shared" si="209"/>
        <v/>
      </c>
      <c r="Y34" s="97" t="str">
        <f t="shared" si="210"/>
        <v/>
      </c>
      <c r="Z34" s="97">
        <f t="shared" si="0"/>
        <v>0</v>
      </c>
      <c r="AA34" s="97">
        <f>IF(Y34="",0,VLOOKUP(Y34,Y$55:AA$56,3,FALSE))</f>
        <v>0</v>
      </c>
      <c r="AB34" s="102">
        <f t="shared" si="211"/>
        <v>0</v>
      </c>
      <c r="AC34" s="101" t="str">
        <f t="shared" si="2"/>
        <v/>
      </c>
      <c r="AD34" s="97" t="str">
        <f t="shared" si="3"/>
        <v/>
      </c>
      <c r="AE34" s="97">
        <f t="shared" si="4"/>
        <v>0</v>
      </c>
      <c r="AF34" s="97">
        <f>IF(AD34="",0,VLOOKUP(AD34,AD$55:AF$56,3,FALSE))</f>
        <v>0</v>
      </c>
      <c r="AG34" s="102">
        <f t="shared" si="6"/>
        <v>0</v>
      </c>
      <c r="AH34" s="101" t="str">
        <f t="shared" si="7"/>
        <v/>
      </c>
      <c r="AI34" s="97" t="str">
        <f t="shared" si="8"/>
        <v/>
      </c>
      <c r="AJ34" s="97">
        <f t="shared" si="9"/>
        <v>0</v>
      </c>
      <c r="AK34" s="97">
        <f>IF(AI34="",0,VLOOKUP(AI34,AI$55:AK$56,3,FALSE))</f>
        <v>0</v>
      </c>
      <c r="AL34" s="102">
        <f t="shared" si="11"/>
        <v>0</v>
      </c>
      <c r="AM34" s="101" t="str">
        <f t="shared" si="12"/>
        <v/>
      </c>
      <c r="AN34" s="97" t="str">
        <f t="shared" si="13"/>
        <v/>
      </c>
      <c r="AO34" s="97">
        <f t="shared" si="14"/>
        <v>0</v>
      </c>
      <c r="AP34" s="97">
        <f>IF(AN34="",0,VLOOKUP(AN34,AN$55:AP$56,3,FALSE))</f>
        <v>0</v>
      </c>
      <c r="AQ34" s="102">
        <f t="shared" si="16"/>
        <v>0</v>
      </c>
      <c r="AR34" s="101" t="str">
        <f t="shared" si="17"/>
        <v/>
      </c>
      <c r="AS34" s="97" t="str">
        <f t="shared" si="18"/>
        <v/>
      </c>
      <c r="AT34" s="97">
        <f t="shared" si="19"/>
        <v>0</v>
      </c>
      <c r="AU34" s="97">
        <f>IF(AS34="",0,VLOOKUP(AS34,AS$55:AU$56,3,FALSE))</f>
        <v>0</v>
      </c>
      <c r="AV34" s="102">
        <f t="shared" si="21"/>
        <v>0</v>
      </c>
      <c r="AW34" s="101" t="str">
        <f t="shared" si="22"/>
        <v/>
      </c>
      <c r="AX34" s="97" t="str">
        <f t="shared" si="23"/>
        <v/>
      </c>
      <c r="AY34" s="97">
        <f t="shared" si="24"/>
        <v>0</v>
      </c>
      <c r="AZ34" s="97">
        <f>IF(AX34="",0,VLOOKUP(AX34,AX$55:AZ$56,3,FALSE))</f>
        <v>0</v>
      </c>
      <c r="BA34" s="102">
        <f t="shared" si="26"/>
        <v>0</v>
      </c>
      <c r="BB34" s="101" t="str">
        <f t="shared" si="27"/>
        <v/>
      </c>
      <c r="BC34" s="97" t="str">
        <f t="shared" si="28"/>
        <v/>
      </c>
      <c r="BD34" s="97">
        <f t="shared" si="29"/>
        <v>0</v>
      </c>
      <c r="BE34" s="97">
        <f>IF(BC34="",0,VLOOKUP(BC34,BC$55:BE$56,3,FALSE))</f>
        <v>0</v>
      </c>
      <c r="BF34" s="102">
        <f t="shared" si="31"/>
        <v>0</v>
      </c>
      <c r="BG34" s="101" t="str">
        <f t="shared" si="32"/>
        <v/>
      </c>
      <c r="BH34" s="97" t="str">
        <f t="shared" si="33"/>
        <v/>
      </c>
      <c r="BI34" s="97">
        <f t="shared" si="34"/>
        <v>0</v>
      </c>
      <c r="BJ34" s="97">
        <f>IF(BH34="",0,VLOOKUP(BH34,BH$55:BJ$56,3,FALSE))</f>
        <v>0</v>
      </c>
      <c r="BK34" s="102">
        <f t="shared" si="36"/>
        <v>0</v>
      </c>
      <c r="BL34" s="101" t="str">
        <f t="shared" si="37"/>
        <v/>
      </c>
      <c r="BM34" s="97" t="str">
        <f t="shared" si="38"/>
        <v/>
      </c>
      <c r="BN34" s="97">
        <f t="shared" si="39"/>
        <v>0</v>
      </c>
      <c r="BO34" s="97">
        <f>IF(BM34="",0,VLOOKUP(BM34,BM$55:BO$56,3,FALSE))</f>
        <v>0</v>
      </c>
      <c r="BP34" s="102">
        <f t="shared" si="41"/>
        <v>0</v>
      </c>
      <c r="BQ34" s="101" t="str">
        <f t="shared" si="42"/>
        <v/>
      </c>
      <c r="BR34" s="97" t="str">
        <f t="shared" si="43"/>
        <v/>
      </c>
      <c r="BS34" s="97">
        <f t="shared" si="44"/>
        <v>0</v>
      </c>
      <c r="BT34" s="97">
        <f>IF(BR34="",0,VLOOKUP(BR34,BR$55:BT$56,3,FALSE))</f>
        <v>0</v>
      </c>
      <c r="BU34" s="102">
        <f t="shared" si="46"/>
        <v>0</v>
      </c>
      <c r="BV34" s="101" t="str">
        <f t="shared" si="47"/>
        <v/>
      </c>
      <c r="BW34" s="97" t="str">
        <f t="shared" si="48"/>
        <v/>
      </c>
      <c r="BX34" s="97">
        <f t="shared" si="49"/>
        <v>0</v>
      </c>
      <c r="BY34" s="97">
        <f>IF(BW34="",0,VLOOKUP(BW34,BW$55:BY$56,3,FALSE))</f>
        <v>0</v>
      </c>
      <c r="BZ34" s="102">
        <f t="shared" si="51"/>
        <v>0</v>
      </c>
      <c r="CA34" s="101" t="str">
        <f t="shared" si="52"/>
        <v/>
      </c>
      <c r="CB34" s="97" t="str">
        <f t="shared" si="53"/>
        <v/>
      </c>
      <c r="CC34" s="97">
        <f t="shared" si="54"/>
        <v>0</v>
      </c>
      <c r="CD34" s="97">
        <f>IF(CB34="",0,VLOOKUP(CB34,CB$55:CD$56,3,FALSE))</f>
        <v>0</v>
      </c>
      <c r="CE34" s="102">
        <f t="shared" si="56"/>
        <v>0</v>
      </c>
      <c r="CF34" s="101" t="str">
        <f t="shared" si="57"/>
        <v/>
      </c>
      <c r="CG34" s="97" t="str">
        <f t="shared" si="58"/>
        <v/>
      </c>
      <c r="CH34" s="97">
        <f t="shared" si="59"/>
        <v>0</v>
      </c>
      <c r="CI34" s="97">
        <f>IF(CG34="",0,VLOOKUP(CG34,CG$55:CI$56,3,FALSE))</f>
        <v>0</v>
      </c>
      <c r="CJ34" s="102">
        <f t="shared" si="61"/>
        <v>0</v>
      </c>
      <c r="CK34" s="101" t="str">
        <f t="shared" si="62"/>
        <v/>
      </c>
      <c r="CL34" s="97" t="str">
        <f t="shared" si="63"/>
        <v/>
      </c>
      <c r="CM34" s="97">
        <f t="shared" si="64"/>
        <v>0</v>
      </c>
      <c r="CN34" s="97">
        <f>IF(CL34="",0,VLOOKUP(CL34,CL$55:CN$58,3,FALSE))</f>
        <v>0</v>
      </c>
      <c r="CO34" s="102">
        <f t="shared" si="66"/>
        <v>0</v>
      </c>
      <c r="CP34" s="101" t="str">
        <f t="shared" si="67"/>
        <v/>
      </c>
      <c r="CQ34" s="97" t="str">
        <f t="shared" si="68"/>
        <v/>
      </c>
      <c r="CR34" s="97">
        <f t="shared" si="69"/>
        <v>0</v>
      </c>
      <c r="CS34" s="97">
        <f>IF(CQ34="",0,VLOOKUP(CQ34,CQ$55:CS$58,3,FALSE))</f>
        <v>0</v>
      </c>
      <c r="CT34" s="102">
        <f t="shared" si="71"/>
        <v>0</v>
      </c>
      <c r="CU34" s="101" t="str">
        <f t="shared" si="72"/>
        <v/>
      </c>
      <c r="CV34" s="97" t="str">
        <f t="shared" si="73"/>
        <v/>
      </c>
      <c r="CW34" s="97">
        <f t="shared" si="74"/>
        <v>0</v>
      </c>
      <c r="CX34" s="97">
        <f>IF(CV34="",0,VLOOKUP(CV34,CV$55:CX$58,3,FALSE))</f>
        <v>0</v>
      </c>
      <c r="CY34" s="102">
        <f t="shared" si="76"/>
        <v>0</v>
      </c>
      <c r="CZ34" s="101" t="str">
        <f t="shared" si="77"/>
        <v/>
      </c>
      <c r="DA34" s="97" t="str">
        <f t="shared" si="78"/>
        <v/>
      </c>
      <c r="DB34" s="97">
        <f t="shared" si="79"/>
        <v>0</v>
      </c>
      <c r="DC34" s="97">
        <f>IF(DA34="",0,VLOOKUP(DA34,DA$55:DC$58,3,FALSE))</f>
        <v>0</v>
      </c>
      <c r="DD34" s="102">
        <f t="shared" si="81"/>
        <v>0</v>
      </c>
      <c r="DE34" s="101" t="str">
        <f t="shared" si="82"/>
        <v/>
      </c>
      <c r="DF34" s="97" t="str">
        <f t="shared" si="83"/>
        <v/>
      </c>
      <c r="DG34" s="97">
        <f t="shared" si="84"/>
        <v>0</v>
      </c>
      <c r="DH34" s="97">
        <f>IF(DF34="",0,VLOOKUP(DF34,DF$55:DH$58,3,FALSE))</f>
        <v>0</v>
      </c>
      <c r="DI34" s="102">
        <f t="shared" si="86"/>
        <v>0</v>
      </c>
      <c r="DJ34" s="101" t="str">
        <f t="shared" si="215"/>
        <v/>
      </c>
      <c r="DK34" s="97" t="str">
        <f t="shared" si="88"/>
        <v/>
      </c>
      <c r="DL34" s="97">
        <f t="shared" si="89"/>
        <v>0</v>
      </c>
      <c r="DM34" s="97">
        <f>IF(DK34="",0,VLOOKUP(DK34,DK$55:DM$58,3,FALSE))</f>
        <v>0</v>
      </c>
      <c r="DN34" s="102">
        <f t="shared" si="91"/>
        <v>0</v>
      </c>
      <c r="DO34" s="101" t="str">
        <f t="shared" si="216"/>
        <v/>
      </c>
      <c r="DP34" s="97" t="str">
        <f t="shared" si="93"/>
        <v/>
      </c>
      <c r="DQ34" s="97">
        <f t="shared" si="94"/>
        <v>0</v>
      </c>
      <c r="DR34" s="97">
        <f>IF(DP34="",0,VLOOKUP(DP34,DP$55:DR$58,3,FALSE))</f>
        <v>0</v>
      </c>
      <c r="DS34" s="102">
        <f t="shared" si="96"/>
        <v>0</v>
      </c>
      <c r="DT34" s="101" t="str">
        <f t="shared" si="97"/>
        <v/>
      </c>
      <c r="DU34" s="97" t="str">
        <f t="shared" si="98"/>
        <v/>
      </c>
      <c r="DV34" s="97">
        <f t="shared" si="99"/>
        <v>0</v>
      </c>
      <c r="DW34" s="97">
        <f>IF(DU34="",0,VLOOKUP(DU34,DU$55:DW$58,3,FALSE))</f>
        <v>0</v>
      </c>
      <c r="DX34" s="102">
        <f t="shared" si="101"/>
        <v>0</v>
      </c>
      <c r="DY34" s="101" t="str">
        <f t="shared" si="102"/>
        <v/>
      </c>
      <c r="DZ34" s="97" t="str">
        <f t="shared" si="103"/>
        <v/>
      </c>
      <c r="EA34" s="97">
        <f t="shared" si="104"/>
        <v>0</v>
      </c>
      <c r="EB34" s="97">
        <f>IF(DZ34="",0,VLOOKUP(DZ34,DZ$55:EB$58,3,FALSE))</f>
        <v>0</v>
      </c>
      <c r="EC34" s="102">
        <f t="shared" si="106"/>
        <v>0</v>
      </c>
      <c r="ED34" s="101" t="str">
        <f t="shared" si="107"/>
        <v/>
      </c>
      <c r="EE34" s="97" t="str">
        <f t="shared" si="108"/>
        <v/>
      </c>
      <c r="EF34" s="97">
        <f t="shared" si="109"/>
        <v>0</v>
      </c>
      <c r="EG34" s="97">
        <f>IF(EE34="",0,VLOOKUP(EE34,EE$55:EG$58,3,FALSE))</f>
        <v>0</v>
      </c>
      <c r="EH34" s="102">
        <f t="shared" si="111"/>
        <v>0</v>
      </c>
      <c r="EI34" s="101" t="str">
        <f t="shared" si="112"/>
        <v/>
      </c>
      <c r="EJ34" s="97" t="str">
        <f t="shared" si="113"/>
        <v/>
      </c>
      <c r="EK34" s="97">
        <f t="shared" si="114"/>
        <v>0</v>
      </c>
      <c r="EL34" s="97">
        <f>IF(EJ34="",0,VLOOKUP(EJ34,EJ$55:EL$58,3,FALSE))</f>
        <v>0</v>
      </c>
      <c r="EM34" s="102">
        <f t="shared" si="116"/>
        <v>0</v>
      </c>
      <c r="EN34" s="101" t="str">
        <f t="shared" si="117"/>
        <v/>
      </c>
      <c r="EO34" s="97" t="str">
        <f t="shared" si="118"/>
        <v/>
      </c>
      <c r="EP34" s="97">
        <f t="shared" si="119"/>
        <v>0</v>
      </c>
      <c r="EQ34" s="97">
        <f>IF(EO34="",0,VLOOKUP(EO34,EO$55:EQ$58,3,FALSE))</f>
        <v>0</v>
      </c>
      <c r="ER34" s="102">
        <f t="shared" si="121"/>
        <v>0</v>
      </c>
      <c r="ES34" s="101" t="str">
        <f t="shared" si="122"/>
        <v/>
      </c>
      <c r="ET34" s="97" t="str">
        <f t="shared" si="123"/>
        <v/>
      </c>
      <c r="EU34" s="97">
        <f t="shared" si="124"/>
        <v>0</v>
      </c>
      <c r="EV34" s="97">
        <f>IF(ET34="",0,VLOOKUP(ET34,ET$55:EV$58,3,FALSE))</f>
        <v>0</v>
      </c>
      <c r="EW34" s="102">
        <f t="shared" si="126"/>
        <v>0</v>
      </c>
      <c r="EX34" s="101" t="str">
        <f t="shared" si="127"/>
        <v/>
      </c>
      <c r="EY34" s="97" t="str">
        <f t="shared" si="128"/>
        <v/>
      </c>
      <c r="EZ34" s="97">
        <f t="shared" si="129"/>
        <v>0</v>
      </c>
      <c r="FA34" s="97">
        <f>IF(EY34="",0,VLOOKUP(EY34,EY$55:FA$58,3,FALSE))</f>
        <v>0</v>
      </c>
      <c r="FB34" s="102">
        <f t="shared" si="131"/>
        <v>0</v>
      </c>
      <c r="FC34" s="101" t="str">
        <f t="shared" si="132"/>
        <v/>
      </c>
      <c r="FD34" s="97" t="str">
        <f t="shared" si="133"/>
        <v/>
      </c>
      <c r="FE34" s="97">
        <f t="shared" si="134"/>
        <v>0</v>
      </c>
      <c r="FF34" s="97">
        <f>IF(FD34="",0,VLOOKUP(FD34,FD$55:FF$58,3,FALSE))</f>
        <v>0</v>
      </c>
      <c r="FG34" s="102">
        <f t="shared" si="136"/>
        <v>0</v>
      </c>
      <c r="FH34" s="101" t="str">
        <f t="shared" si="137"/>
        <v/>
      </c>
      <c r="FI34" s="97" t="str">
        <f t="shared" si="138"/>
        <v/>
      </c>
      <c r="FJ34" s="97">
        <f t="shared" si="139"/>
        <v>0</v>
      </c>
      <c r="FK34" s="97">
        <f>IF(FI34="",0,VLOOKUP(FI34,FI$55:FK$58,3,FALSE))</f>
        <v>0</v>
      </c>
      <c r="FL34" s="102">
        <f t="shared" si="141"/>
        <v>0</v>
      </c>
      <c r="FM34" s="101" t="str">
        <f t="shared" si="142"/>
        <v/>
      </c>
      <c r="FN34" s="97" t="str">
        <f t="shared" si="143"/>
        <v/>
      </c>
      <c r="FO34" s="97">
        <f t="shared" si="144"/>
        <v>0</v>
      </c>
      <c r="FP34" s="97">
        <f>IF(FN34="",0,VLOOKUP(FN34,FN$55:FP$58,3,FALSE))</f>
        <v>0</v>
      </c>
      <c r="FQ34" s="102">
        <f t="shared" si="146"/>
        <v>0</v>
      </c>
      <c r="FR34" s="101" t="str">
        <f t="shared" si="147"/>
        <v/>
      </c>
      <c r="FS34" s="97" t="str">
        <f t="shared" si="148"/>
        <v/>
      </c>
      <c r="FT34" s="97">
        <f t="shared" si="149"/>
        <v>0</v>
      </c>
      <c r="FU34" s="97">
        <f>IF(FS34="",0,VLOOKUP(FS34,FS$55:FU$58,3,FALSE))</f>
        <v>0</v>
      </c>
      <c r="FV34" s="102">
        <f t="shared" si="151"/>
        <v>0</v>
      </c>
      <c r="FW34" s="101" t="str">
        <f t="shared" si="152"/>
        <v/>
      </c>
      <c r="FX34" s="97" t="str">
        <f t="shared" si="153"/>
        <v/>
      </c>
      <c r="FY34" s="97">
        <f t="shared" si="154"/>
        <v>0</v>
      </c>
      <c r="FZ34" s="97">
        <f>IF(FX34="",0,VLOOKUP(FX34,FX$55:FZ$58,3,FALSE))</f>
        <v>0</v>
      </c>
      <c r="GA34" s="102">
        <f t="shared" si="156"/>
        <v>0</v>
      </c>
      <c r="GB34" s="101" t="str">
        <f t="shared" si="157"/>
        <v/>
      </c>
      <c r="GC34" s="97" t="str">
        <f t="shared" si="158"/>
        <v/>
      </c>
      <c r="GD34" s="97">
        <f t="shared" si="159"/>
        <v>0</v>
      </c>
      <c r="GE34" s="97">
        <f>IF(GC34="",0,VLOOKUP(GC34,GC$55:GE$58,3,FALSE))</f>
        <v>0</v>
      </c>
      <c r="GF34" s="102">
        <f t="shared" si="161"/>
        <v>0</v>
      </c>
      <c r="GG34" s="101" t="str">
        <f t="shared" si="162"/>
        <v/>
      </c>
      <c r="GH34" s="97" t="str">
        <f t="shared" si="163"/>
        <v/>
      </c>
      <c r="GI34" s="97">
        <f t="shared" si="164"/>
        <v>0</v>
      </c>
      <c r="GJ34" s="97">
        <f>IF(GH34="",0,VLOOKUP(GH34,GH$55:GJ$58,3,FALSE))</f>
        <v>0</v>
      </c>
      <c r="GK34" s="102">
        <f t="shared" si="166"/>
        <v>0</v>
      </c>
      <c r="GL34" s="101" t="str">
        <f t="shared" si="167"/>
        <v/>
      </c>
      <c r="GM34" s="97" t="str">
        <f t="shared" si="168"/>
        <v/>
      </c>
      <c r="GN34" s="97">
        <f t="shared" si="169"/>
        <v>0</v>
      </c>
      <c r="GO34" s="97">
        <f>IF(GM34="",0,VLOOKUP(GM34,GM$55:GO$58,3,FALSE))</f>
        <v>0</v>
      </c>
      <c r="GP34" s="102">
        <f t="shared" si="171"/>
        <v>0</v>
      </c>
      <c r="GQ34" s="101" t="str">
        <f t="shared" si="172"/>
        <v/>
      </c>
      <c r="GR34" s="97" t="str">
        <f t="shared" si="173"/>
        <v/>
      </c>
      <c r="GS34" s="97">
        <f t="shared" si="174"/>
        <v>0</v>
      </c>
      <c r="GT34" s="97">
        <f>IF(GR34="",0,VLOOKUP(GR34,GR$55:GT$58,3,FALSE))</f>
        <v>0</v>
      </c>
      <c r="GU34" s="102">
        <f t="shared" si="176"/>
        <v>0</v>
      </c>
      <c r="GV34" s="101" t="str">
        <f t="shared" si="177"/>
        <v/>
      </c>
      <c r="GW34" s="97" t="str">
        <f t="shared" si="178"/>
        <v/>
      </c>
      <c r="GX34" s="102">
        <f t="shared" si="179"/>
        <v>0</v>
      </c>
      <c r="GY34" s="101" t="str">
        <f t="shared" si="180"/>
        <v/>
      </c>
      <c r="GZ34" s="97" t="str">
        <f t="shared" si="181"/>
        <v/>
      </c>
      <c r="HA34" s="102">
        <f t="shared" si="182"/>
        <v>0</v>
      </c>
      <c r="HB34" s="101" t="str">
        <f t="shared" si="183"/>
        <v/>
      </c>
      <c r="HC34" s="97" t="str">
        <f t="shared" si="212"/>
        <v/>
      </c>
      <c r="HD34" s="97" t="e">
        <f>VLOOKUP(HC34,#REF!,2,FALSE)</f>
        <v>#REF!</v>
      </c>
      <c r="HE34" s="97" t="str">
        <f t="shared" si="213"/>
        <v/>
      </c>
      <c r="HF34" s="97" t="str">
        <f t="shared" si="214"/>
        <v/>
      </c>
      <c r="HG34" s="97" t="e">
        <f>VLOOKUP($HC34,#REF!,3,FALSE)</f>
        <v>#REF!</v>
      </c>
      <c r="HH34" s="97" t="e">
        <f>VLOOKUP($HC34,#REF!,4,FALSE)</f>
        <v>#REF!</v>
      </c>
      <c r="HI34" s="97" t="e">
        <f>VLOOKUP($HC34,#REF!,5,FALSE)</f>
        <v>#REF!</v>
      </c>
      <c r="HJ34" s="97" t="e">
        <f>VLOOKUP($HC34,#REF!,6,FALSE)</f>
        <v>#REF!</v>
      </c>
      <c r="HK34" s="97" t="e">
        <f>VLOOKUP($HC34,#REF!,7,FALSE)</f>
        <v>#REF!</v>
      </c>
      <c r="HL34" s="97" t="e">
        <f>VLOOKUP($HC34,#REF!,8,FALSE)</f>
        <v>#REF!</v>
      </c>
      <c r="HM34" s="97" t="e">
        <f>VLOOKUP($HC34,#REF!,9,FALSE)</f>
        <v>#REF!</v>
      </c>
      <c r="HN34" s="97" t="e">
        <f>VLOOKUP($HC34,#REF!,10,FALSE)</f>
        <v>#REF!</v>
      </c>
      <c r="HO34" s="97" t="e">
        <f>VLOOKUP($HC34,#REF!,11,FALSE)</f>
        <v>#REF!</v>
      </c>
      <c r="HP34" s="97" t="e">
        <f>VLOOKUP($HC34,#REF!,12,FALSE)</f>
        <v>#REF!</v>
      </c>
      <c r="HQ34" s="97" t="e">
        <f>VLOOKUP($HC34,#REF!,13,FALSE)</f>
        <v>#REF!</v>
      </c>
      <c r="HR34" s="97" t="e">
        <f>VLOOKUP($HC34,#REF!,14,FALSE)</f>
        <v>#REF!</v>
      </c>
      <c r="HS34" s="97" t="e">
        <f t="shared" si="184"/>
        <v>#REF!</v>
      </c>
      <c r="HT34" s="97" t="e">
        <f t="shared" si="185"/>
        <v>#REF!</v>
      </c>
      <c r="HU34" s="97" t="e">
        <f t="shared" si="186"/>
        <v>#REF!</v>
      </c>
      <c r="HV34" s="97" t="e">
        <f t="shared" si="187"/>
        <v>#REF!</v>
      </c>
      <c r="HW34" s="97" t="e">
        <f t="shared" si="188"/>
        <v>#REF!</v>
      </c>
      <c r="HX34" s="97" t="e">
        <f t="shared" si="189"/>
        <v>#REF!</v>
      </c>
      <c r="HY34" s="97" t="e">
        <f t="shared" si="190"/>
        <v>#REF!</v>
      </c>
      <c r="HZ34" s="97" t="e">
        <f t="shared" si="191"/>
        <v>#REF!</v>
      </c>
      <c r="IA34" s="97" t="e">
        <f t="shared" si="192"/>
        <v>#REF!</v>
      </c>
      <c r="IB34" s="97" t="e">
        <f t="shared" si="193"/>
        <v>#REF!</v>
      </c>
      <c r="IC34" s="97" t="e">
        <f t="shared" si="194"/>
        <v>#REF!</v>
      </c>
      <c r="ID34" s="97" t="e">
        <f t="shared" si="195"/>
        <v>#REF!</v>
      </c>
      <c r="IE34" s="97" t="str">
        <f t="shared" si="196"/>
        <v/>
      </c>
      <c r="IF34" s="97" t="str">
        <f t="shared" si="197"/>
        <v/>
      </c>
      <c r="IG34" s="97" t="str">
        <f t="shared" si="198"/>
        <v/>
      </c>
      <c r="IH34" s="97" t="str">
        <f t="shared" si="199"/>
        <v/>
      </c>
      <c r="II34" s="97" t="str">
        <f t="shared" si="200"/>
        <v/>
      </c>
      <c r="IJ34" s="97" t="str">
        <f t="shared" si="201"/>
        <v/>
      </c>
      <c r="IK34" s="97" t="str">
        <f t="shared" si="202"/>
        <v/>
      </c>
      <c r="IL34" s="97" t="str">
        <f t="shared" si="203"/>
        <v/>
      </c>
      <c r="IM34" s="97" t="str">
        <f t="shared" si="204"/>
        <v/>
      </c>
      <c r="IN34" s="97" t="str">
        <f t="shared" si="205"/>
        <v/>
      </c>
      <c r="IO34" s="97" t="str">
        <f t="shared" si="206"/>
        <v/>
      </c>
      <c r="IP34" s="102" t="str">
        <f t="shared" si="207"/>
        <v/>
      </c>
    </row>
    <row r="35" spans="1:250" ht="30" customHeight="1">
      <c r="A35" s="249"/>
      <c r="B35" s="250"/>
      <c r="C35" s="250"/>
      <c r="D35" s="250"/>
      <c r="E35" s="250"/>
      <c r="F35" s="251"/>
      <c r="G35" s="250"/>
      <c r="H35" s="250"/>
      <c r="I35" s="252"/>
      <c r="J35" s="266"/>
      <c r="K35" s="266"/>
      <c r="L35" s="266"/>
      <c r="M35" s="266"/>
      <c r="N35" s="266"/>
      <c r="O35" s="266"/>
      <c r="P35" s="266"/>
      <c r="Q35" s="266"/>
      <c r="R35" s="266"/>
      <c r="S35" s="266"/>
      <c r="T35" s="266"/>
      <c r="U35" s="266"/>
      <c r="V35" s="267">
        <f t="shared" si="208"/>
        <v>0</v>
      </c>
      <c r="X35" s="101" t="str">
        <f t="shared" si="209"/>
        <v/>
      </c>
      <c r="Y35" s="97" t="str">
        <f t="shared" si="210"/>
        <v/>
      </c>
      <c r="Z35" s="97">
        <f t="shared" si="0"/>
        <v>0</v>
      </c>
      <c r="AA35" s="97">
        <f>IF(Y35="",0,VLOOKUP(Y35,Y$55:AA$56,3,FALSE))</f>
        <v>0</v>
      </c>
      <c r="AB35" s="102">
        <f t="shared" si="211"/>
        <v>0</v>
      </c>
      <c r="AC35" s="101" t="str">
        <f t="shared" si="2"/>
        <v/>
      </c>
      <c r="AD35" s="97" t="str">
        <f t="shared" si="3"/>
        <v/>
      </c>
      <c r="AE35" s="97">
        <f t="shared" si="4"/>
        <v>0</v>
      </c>
      <c r="AF35" s="97">
        <f>IF(AD35="",0,VLOOKUP(AD35,AD$55:AF$56,3,FALSE))</f>
        <v>0</v>
      </c>
      <c r="AG35" s="102">
        <f t="shared" si="6"/>
        <v>0</v>
      </c>
      <c r="AH35" s="101" t="str">
        <f t="shared" si="7"/>
        <v/>
      </c>
      <c r="AI35" s="97" t="str">
        <f t="shared" si="8"/>
        <v/>
      </c>
      <c r="AJ35" s="97">
        <f t="shared" si="9"/>
        <v>0</v>
      </c>
      <c r="AK35" s="97">
        <f>IF(AI35="",0,VLOOKUP(AI35,AI$55:AK$56,3,FALSE))</f>
        <v>0</v>
      </c>
      <c r="AL35" s="102">
        <f t="shared" si="11"/>
        <v>0</v>
      </c>
      <c r="AM35" s="101" t="str">
        <f t="shared" si="12"/>
        <v/>
      </c>
      <c r="AN35" s="97" t="str">
        <f t="shared" si="13"/>
        <v/>
      </c>
      <c r="AO35" s="97">
        <f t="shared" si="14"/>
        <v>0</v>
      </c>
      <c r="AP35" s="97">
        <f>IF(AN35="",0,VLOOKUP(AN35,AN$55:AP$56,3,FALSE))</f>
        <v>0</v>
      </c>
      <c r="AQ35" s="102">
        <f t="shared" si="16"/>
        <v>0</v>
      </c>
      <c r="AR35" s="101" t="str">
        <f t="shared" si="17"/>
        <v/>
      </c>
      <c r="AS35" s="97" t="str">
        <f t="shared" si="18"/>
        <v/>
      </c>
      <c r="AT35" s="97">
        <f t="shared" si="19"/>
        <v>0</v>
      </c>
      <c r="AU35" s="97">
        <f>IF(AS35="",0,VLOOKUP(AS35,AS$55:AU$56,3,FALSE))</f>
        <v>0</v>
      </c>
      <c r="AV35" s="102">
        <f t="shared" si="21"/>
        <v>0</v>
      </c>
      <c r="AW35" s="101" t="str">
        <f t="shared" si="22"/>
        <v/>
      </c>
      <c r="AX35" s="97" t="str">
        <f t="shared" si="23"/>
        <v/>
      </c>
      <c r="AY35" s="97">
        <f t="shared" si="24"/>
        <v>0</v>
      </c>
      <c r="AZ35" s="97">
        <f>IF(AX35="",0,VLOOKUP(AX35,AX$55:AZ$56,3,FALSE))</f>
        <v>0</v>
      </c>
      <c r="BA35" s="102">
        <f t="shared" si="26"/>
        <v>0</v>
      </c>
      <c r="BB35" s="101" t="str">
        <f t="shared" si="27"/>
        <v/>
      </c>
      <c r="BC35" s="97" t="str">
        <f t="shared" si="28"/>
        <v/>
      </c>
      <c r="BD35" s="97">
        <f t="shared" si="29"/>
        <v>0</v>
      </c>
      <c r="BE35" s="97">
        <f>IF(BC35="",0,VLOOKUP(BC35,BC$55:BE$56,3,FALSE))</f>
        <v>0</v>
      </c>
      <c r="BF35" s="102">
        <f t="shared" si="31"/>
        <v>0</v>
      </c>
      <c r="BG35" s="101" t="str">
        <f t="shared" si="32"/>
        <v/>
      </c>
      <c r="BH35" s="97" t="str">
        <f t="shared" si="33"/>
        <v/>
      </c>
      <c r="BI35" s="97">
        <f t="shared" si="34"/>
        <v>0</v>
      </c>
      <c r="BJ35" s="97">
        <f>IF(BH35="",0,VLOOKUP(BH35,BH$55:BJ$56,3,FALSE))</f>
        <v>0</v>
      </c>
      <c r="BK35" s="102">
        <f t="shared" si="36"/>
        <v>0</v>
      </c>
      <c r="BL35" s="101" t="str">
        <f t="shared" si="37"/>
        <v/>
      </c>
      <c r="BM35" s="97" t="str">
        <f t="shared" si="38"/>
        <v/>
      </c>
      <c r="BN35" s="97">
        <f t="shared" si="39"/>
        <v>0</v>
      </c>
      <c r="BO35" s="97">
        <f>IF(BM35="",0,VLOOKUP(BM35,BM$55:BO$56,3,FALSE))</f>
        <v>0</v>
      </c>
      <c r="BP35" s="102">
        <f t="shared" si="41"/>
        <v>0</v>
      </c>
      <c r="BQ35" s="101" t="str">
        <f t="shared" si="42"/>
        <v/>
      </c>
      <c r="BR35" s="97" t="str">
        <f t="shared" si="43"/>
        <v/>
      </c>
      <c r="BS35" s="97">
        <f t="shared" si="44"/>
        <v>0</v>
      </c>
      <c r="BT35" s="97">
        <f>IF(BR35="",0,VLOOKUP(BR35,BR$55:BT$56,3,FALSE))</f>
        <v>0</v>
      </c>
      <c r="BU35" s="102">
        <f t="shared" si="46"/>
        <v>0</v>
      </c>
      <c r="BV35" s="101" t="str">
        <f t="shared" si="47"/>
        <v/>
      </c>
      <c r="BW35" s="97" t="str">
        <f t="shared" si="48"/>
        <v/>
      </c>
      <c r="BX35" s="97">
        <f t="shared" si="49"/>
        <v>0</v>
      </c>
      <c r="BY35" s="97">
        <f>IF(BW35="",0,VLOOKUP(BW35,BW$55:BY$56,3,FALSE))</f>
        <v>0</v>
      </c>
      <c r="BZ35" s="102">
        <f t="shared" si="51"/>
        <v>0</v>
      </c>
      <c r="CA35" s="101" t="str">
        <f t="shared" si="52"/>
        <v/>
      </c>
      <c r="CB35" s="97" t="str">
        <f t="shared" si="53"/>
        <v/>
      </c>
      <c r="CC35" s="97">
        <f t="shared" si="54"/>
        <v>0</v>
      </c>
      <c r="CD35" s="97">
        <f>IF(CB35="",0,VLOOKUP(CB35,CB$55:CD$56,3,FALSE))</f>
        <v>0</v>
      </c>
      <c r="CE35" s="102">
        <f t="shared" si="56"/>
        <v>0</v>
      </c>
      <c r="CF35" s="101" t="str">
        <f t="shared" si="57"/>
        <v/>
      </c>
      <c r="CG35" s="97" t="str">
        <f t="shared" si="58"/>
        <v/>
      </c>
      <c r="CH35" s="97">
        <f t="shared" si="59"/>
        <v>0</v>
      </c>
      <c r="CI35" s="97">
        <f>IF(CG35="",0,VLOOKUP(CG35,CG$55:CI$56,3,FALSE))</f>
        <v>0</v>
      </c>
      <c r="CJ35" s="102">
        <f t="shared" si="61"/>
        <v>0</v>
      </c>
      <c r="CK35" s="101" t="str">
        <f t="shared" si="62"/>
        <v/>
      </c>
      <c r="CL35" s="97" t="str">
        <f t="shared" si="63"/>
        <v/>
      </c>
      <c r="CM35" s="97">
        <f t="shared" si="64"/>
        <v>0</v>
      </c>
      <c r="CN35" s="97">
        <f>IF(CL35="",0,VLOOKUP(CL35,CL$55:CN$58,3,FALSE))</f>
        <v>0</v>
      </c>
      <c r="CO35" s="102">
        <f t="shared" si="66"/>
        <v>0</v>
      </c>
      <c r="CP35" s="101" t="str">
        <f t="shared" si="67"/>
        <v/>
      </c>
      <c r="CQ35" s="97" t="str">
        <f t="shared" si="68"/>
        <v/>
      </c>
      <c r="CR35" s="97">
        <f t="shared" si="69"/>
        <v>0</v>
      </c>
      <c r="CS35" s="97">
        <f>IF(CQ35="",0,VLOOKUP(CQ35,CQ$55:CS$58,3,FALSE))</f>
        <v>0</v>
      </c>
      <c r="CT35" s="102">
        <f t="shared" si="71"/>
        <v>0</v>
      </c>
      <c r="CU35" s="101" t="str">
        <f t="shared" si="72"/>
        <v/>
      </c>
      <c r="CV35" s="97" t="str">
        <f t="shared" si="73"/>
        <v/>
      </c>
      <c r="CW35" s="97">
        <f t="shared" si="74"/>
        <v>0</v>
      </c>
      <c r="CX35" s="97">
        <f>IF(CV35="",0,VLOOKUP(CV35,CV$55:CX$58,3,FALSE))</f>
        <v>0</v>
      </c>
      <c r="CY35" s="102">
        <f t="shared" si="76"/>
        <v>0</v>
      </c>
      <c r="CZ35" s="101" t="str">
        <f t="shared" si="77"/>
        <v/>
      </c>
      <c r="DA35" s="97" t="str">
        <f t="shared" si="78"/>
        <v/>
      </c>
      <c r="DB35" s="97">
        <f t="shared" si="79"/>
        <v>0</v>
      </c>
      <c r="DC35" s="97">
        <f>IF(DA35="",0,VLOOKUP(DA35,DA$55:DC$58,3,FALSE))</f>
        <v>0</v>
      </c>
      <c r="DD35" s="102">
        <f t="shared" si="81"/>
        <v>0</v>
      </c>
      <c r="DE35" s="101" t="str">
        <f t="shared" si="82"/>
        <v/>
      </c>
      <c r="DF35" s="97" t="str">
        <f t="shared" si="83"/>
        <v/>
      </c>
      <c r="DG35" s="97">
        <f t="shared" si="84"/>
        <v>0</v>
      </c>
      <c r="DH35" s="97">
        <f>IF(DF35="",0,VLOOKUP(DF35,DF$55:DH$58,3,FALSE))</f>
        <v>0</v>
      </c>
      <c r="DI35" s="102">
        <f t="shared" si="86"/>
        <v>0</v>
      </c>
      <c r="DJ35" s="101" t="str">
        <f t="shared" si="215"/>
        <v/>
      </c>
      <c r="DK35" s="97" t="str">
        <f t="shared" si="88"/>
        <v/>
      </c>
      <c r="DL35" s="97">
        <f t="shared" si="89"/>
        <v>0</v>
      </c>
      <c r="DM35" s="97">
        <f>IF(DK35="",0,VLOOKUP(DK35,DK$55:DM$58,3,FALSE))</f>
        <v>0</v>
      </c>
      <c r="DN35" s="102">
        <f t="shared" si="91"/>
        <v>0</v>
      </c>
      <c r="DO35" s="101" t="str">
        <f t="shared" si="216"/>
        <v/>
      </c>
      <c r="DP35" s="97" t="str">
        <f t="shared" si="93"/>
        <v/>
      </c>
      <c r="DQ35" s="97">
        <f t="shared" si="94"/>
        <v>0</v>
      </c>
      <c r="DR35" s="97">
        <f>IF(DP35="",0,VLOOKUP(DP35,DP$55:DR$58,3,FALSE))</f>
        <v>0</v>
      </c>
      <c r="DS35" s="102">
        <f t="shared" si="96"/>
        <v>0</v>
      </c>
      <c r="DT35" s="101" t="str">
        <f t="shared" si="97"/>
        <v/>
      </c>
      <c r="DU35" s="97" t="str">
        <f t="shared" si="98"/>
        <v/>
      </c>
      <c r="DV35" s="97">
        <f t="shared" si="99"/>
        <v>0</v>
      </c>
      <c r="DW35" s="97">
        <f>IF(DU35="",0,VLOOKUP(DU35,DU$55:DW$58,3,FALSE))</f>
        <v>0</v>
      </c>
      <c r="DX35" s="102">
        <f t="shared" si="101"/>
        <v>0</v>
      </c>
      <c r="DY35" s="101" t="str">
        <f t="shared" si="102"/>
        <v/>
      </c>
      <c r="DZ35" s="97" t="str">
        <f t="shared" si="103"/>
        <v/>
      </c>
      <c r="EA35" s="97">
        <f t="shared" si="104"/>
        <v>0</v>
      </c>
      <c r="EB35" s="97">
        <f>IF(DZ35="",0,VLOOKUP(DZ35,DZ$55:EB$58,3,FALSE))</f>
        <v>0</v>
      </c>
      <c r="EC35" s="102">
        <f t="shared" si="106"/>
        <v>0</v>
      </c>
      <c r="ED35" s="101" t="str">
        <f t="shared" si="107"/>
        <v/>
      </c>
      <c r="EE35" s="97" t="str">
        <f t="shared" si="108"/>
        <v/>
      </c>
      <c r="EF35" s="97">
        <f t="shared" si="109"/>
        <v>0</v>
      </c>
      <c r="EG35" s="97">
        <f>IF(EE35="",0,VLOOKUP(EE35,EE$55:EG$58,3,FALSE))</f>
        <v>0</v>
      </c>
      <c r="EH35" s="102">
        <f t="shared" si="111"/>
        <v>0</v>
      </c>
      <c r="EI35" s="101" t="str">
        <f t="shared" si="112"/>
        <v/>
      </c>
      <c r="EJ35" s="97" t="str">
        <f t="shared" si="113"/>
        <v/>
      </c>
      <c r="EK35" s="97">
        <f t="shared" si="114"/>
        <v>0</v>
      </c>
      <c r="EL35" s="97">
        <f>IF(EJ35="",0,VLOOKUP(EJ35,EJ$55:EL$58,3,FALSE))</f>
        <v>0</v>
      </c>
      <c r="EM35" s="102">
        <f t="shared" si="116"/>
        <v>0</v>
      </c>
      <c r="EN35" s="101" t="str">
        <f t="shared" si="117"/>
        <v/>
      </c>
      <c r="EO35" s="97" t="str">
        <f t="shared" si="118"/>
        <v/>
      </c>
      <c r="EP35" s="97">
        <f t="shared" si="119"/>
        <v>0</v>
      </c>
      <c r="EQ35" s="97">
        <f>IF(EO35="",0,VLOOKUP(EO35,EO$55:EQ$58,3,FALSE))</f>
        <v>0</v>
      </c>
      <c r="ER35" s="102">
        <f t="shared" si="121"/>
        <v>0</v>
      </c>
      <c r="ES35" s="101" t="str">
        <f t="shared" si="122"/>
        <v/>
      </c>
      <c r="ET35" s="97" t="str">
        <f t="shared" si="123"/>
        <v/>
      </c>
      <c r="EU35" s="97">
        <f t="shared" si="124"/>
        <v>0</v>
      </c>
      <c r="EV35" s="97">
        <f>IF(ET35="",0,VLOOKUP(ET35,ET$55:EV$58,3,FALSE))</f>
        <v>0</v>
      </c>
      <c r="EW35" s="102">
        <f t="shared" si="126"/>
        <v>0</v>
      </c>
      <c r="EX35" s="101" t="str">
        <f t="shared" si="127"/>
        <v/>
      </c>
      <c r="EY35" s="97" t="str">
        <f t="shared" si="128"/>
        <v/>
      </c>
      <c r="EZ35" s="97">
        <f t="shared" si="129"/>
        <v>0</v>
      </c>
      <c r="FA35" s="97">
        <f>IF(EY35="",0,VLOOKUP(EY35,EY$55:FA$58,3,FALSE))</f>
        <v>0</v>
      </c>
      <c r="FB35" s="102">
        <f t="shared" si="131"/>
        <v>0</v>
      </c>
      <c r="FC35" s="101" t="str">
        <f t="shared" si="132"/>
        <v/>
      </c>
      <c r="FD35" s="97" t="str">
        <f t="shared" si="133"/>
        <v/>
      </c>
      <c r="FE35" s="97">
        <f t="shared" si="134"/>
        <v>0</v>
      </c>
      <c r="FF35" s="97">
        <f>IF(FD35="",0,VLOOKUP(FD35,FD$55:FF$58,3,FALSE))</f>
        <v>0</v>
      </c>
      <c r="FG35" s="102">
        <f t="shared" si="136"/>
        <v>0</v>
      </c>
      <c r="FH35" s="101" t="str">
        <f t="shared" si="137"/>
        <v/>
      </c>
      <c r="FI35" s="97" t="str">
        <f t="shared" si="138"/>
        <v/>
      </c>
      <c r="FJ35" s="97">
        <f t="shared" si="139"/>
        <v>0</v>
      </c>
      <c r="FK35" s="97">
        <f>IF(FI35="",0,VLOOKUP(FI35,FI$55:FK$58,3,FALSE))</f>
        <v>0</v>
      </c>
      <c r="FL35" s="102">
        <f t="shared" si="141"/>
        <v>0</v>
      </c>
      <c r="FM35" s="101" t="str">
        <f t="shared" si="142"/>
        <v/>
      </c>
      <c r="FN35" s="97" t="str">
        <f t="shared" si="143"/>
        <v/>
      </c>
      <c r="FO35" s="97">
        <f t="shared" si="144"/>
        <v>0</v>
      </c>
      <c r="FP35" s="97">
        <f>IF(FN35="",0,VLOOKUP(FN35,FN$55:FP$58,3,FALSE))</f>
        <v>0</v>
      </c>
      <c r="FQ35" s="102">
        <f t="shared" si="146"/>
        <v>0</v>
      </c>
      <c r="FR35" s="101" t="str">
        <f t="shared" si="147"/>
        <v/>
      </c>
      <c r="FS35" s="97" t="str">
        <f t="shared" si="148"/>
        <v/>
      </c>
      <c r="FT35" s="97">
        <f t="shared" si="149"/>
        <v>0</v>
      </c>
      <c r="FU35" s="97">
        <f>IF(FS35="",0,VLOOKUP(FS35,FS$55:FU$58,3,FALSE))</f>
        <v>0</v>
      </c>
      <c r="FV35" s="102">
        <f t="shared" si="151"/>
        <v>0</v>
      </c>
      <c r="FW35" s="101" t="str">
        <f t="shared" si="152"/>
        <v/>
      </c>
      <c r="FX35" s="97" t="str">
        <f t="shared" si="153"/>
        <v/>
      </c>
      <c r="FY35" s="97">
        <f t="shared" si="154"/>
        <v>0</v>
      </c>
      <c r="FZ35" s="97">
        <f>IF(FX35="",0,VLOOKUP(FX35,FX$55:FZ$58,3,FALSE))</f>
        <v>0</v>
      </c>
      <c r="GA35" s="102">
        <f t="shared" si="156"/>
        <v>0</v>
      </c>
      <c r="GB35" s="101" t="str">
        <f t="shared" si="157"/>
        <v/>
      </c>
      <c r="GC35" s="97" t="str">
        <f t="shared" si="158"/>
        <v/>
      </c>
      <c r="GD35" s="97">
        <f t="shared" si="159"/>
        <v>0</v>
      </c>
      <c r="GE35" s="97">
        <f>IF(GC35="",0,VLOOKUP(GC35,GC$55:GE$58,3,FALSE))</f>
        <v>0</v>
      </c>
      <c r="GF35" s="102">
        <f t="shared" si="161"/>
        <v>0</v>
      </c>
      <c r="GG35" s="101" t="str">
        <f t="shared" si="162"/>
        <v/>
      </c>
      <c r="GH35" s="97" t="str">
        <f t="shared" si="163"/>
        <v/>
      </c>
      <c r="GI35" s="97">
        <f t="shared" si="164"/>
        <v>0</v>
      </c>
      <c r="GJ35" s="97">
        <f>IF(GH35="",0,VLOOKUP(GH35,GH$55:GJ$58,3,FALSE))</f>
        <v>0</v>
      </c>
      <c r="GK35" s="102">
        <f t="shared" si="166"/>
        <v>0</v>
      </c>
      <c r="GL35" s="101" t="str">
        <f t="shared" si="167"/>
        <v/>
      </c>
      <c r="GM35" s="97" t="str">
        <f t="shared" si="168"/>
        <v/>
      </c>
      <c r="GN35" s="97">
        <f t="shared" si="169"/>
        <v>0</v>
      </c>
      <c r="GO35" s="97">
        <f>IF(GM35="",0,VLOOKUP(GM35,GM$55:GO$58,3,FALSE))</f>
        <v>0</v>
      </c>
      <c r="GP35" s="102">
        <f t="shared" si="171"/>
        <v>0</v>
      </c>
      <c r="GQ35" s="101" t="str">
        <f t="shared" si="172"/>
        <v/>
      </c>
      <c r="GR35" s="97" t="str">
        <f t="shared" si="173"/>
        <v/>
      </c>
      <c r="GS35" s="97">
        <f t="shared" si="174"/>
        <v>0</v>
      </c>
      <c r="GT35" s="97">
        <f>IF(GR35="",0,VLOOKUP(GR35,GR$55:GT$58,3,FALSE))</f>
        <v>0</v>
      </c>
      <c r="GU35" s="102">
        <f t="shared" si="176"/>
        <v>0</v>
      </c>
      <c r="GV35" s="101" t="str">
        <f t="shared" si="177"/>
        <v/>
      </c>
      <c r="GW35" s="97" t="str">
        <f t="shared" si="178"/>
        <v/>
      </c>
      <c r="GX35" s="102">
        <f t="shared" si="179"/>
        <v>0</v>
      </c>
      <c r="GY35" s="101" t="str">
        <f t="shared" si="180"/>
        <v/>
      </c>
      <c r="GZ35" s="97" t="str">
        <f t="shared" si="181"/>
        <v/>
      </c>
      <c r="HA35" s="102">
        <f t="shared" si="182"/>
        <v>0</v>
      </c>
      <c r="HB35" s="101" t="str">
        <f t="shared" si="183"/>
        <v/>
      </c>
      <c r="HC35" s="97" t="str">
        <f t="shared" si="212"/>
        <v/>
      </c>
      <c r="HD35" s="97" t="e">
        <f>VLOOKUP(HC35,#REF!,2,FALSE)</f>
        <v>#REF!</v>
      </c>
      <c r="HE35" s="97" t="str">
        <f t="shared" si="213"/>
        <v/>
      </c>
      <c r="HF35" s="97" t="str">
        <f t="shared" si="214"/>
        <v/>
      </c>
      <c r="HG35" s="97" t="e">
        <f>VLOOKUP($HC35,#REF!,3,FALSE)</f>
        <v>#REF!</v>
      </c>
      <c r="HH35" s="97" t="e">
        <f>VLOOKUP($HC35,#REF!,4,FALSE)</f>
        <v>#REF!</v>
      </c>
      <c r="HI35" s="97" t="e">
        <f>VLOOKUP($HC35,#REF!,5,FALSE)</f>
        <v>#REF!</v>
      </c>
      <c r="HJ35" s="97" t="e">
        <f>VLOOKUP($HC35,#REF!,6,FALSE)</f>
        <v>#REF!</v>
      </c>
      <c r="HK35" s="97" t="e">
        <f>VLOOKUP($HC35,#REF!,7,FALSE)</f>
        <v>#REF!</v>
      </c>
      <c r="HL35" s="97" t="e">
        <f>VLOOKUP($HC35,#REF!,8,FALSE)</f>
        <v>#REF!</v>
      </c>
      <c r="HM35" s="97" t="e">
        <f>VLOOKUP($HC35,#REF!,9,FALSE)</f>
        <v>#REF!</v>
      </c>
      <c r="HN35" s="97" t="e">
        <f>VLOOKUP($HC35,#REF!,10,FALSE)</f>
        <v>#REF!</v>
      </c>
      <c r="HO35" s="97" t="e">
        <f>VLOOKUP($HC35,#REF!,11,FALSE)</f>
        <v>#REF!</v>
      </c>
      <c r="HP35" s="97" t="e">
        <f>VLOOKUP($HC35,#REF!,12,FALSE)</f>
        <v>#REF!</v>
      </c>
      <c r="HQ35" s="97" t="e">
        <f>VLOOKUP($HC35,#REF!,13,FALSE)</f>
        <v>#REF!</v>
      </c>
      <c r="HR35" s="97" t="e">
        <f>VLOOKUP($HC35,#REF!,14,FALSE)</f>
        <v>#REF!</v>
      </c>
      <c r="HS35" s="97" t="e">
        <f t="shared" si="184"/>
        <v>#REF!</v>
      </c>
      <c r="HT35" s="97" t="e">
        <f t="shared" si="185"/>
        <v>#REF!</v>
      </c>
      <c r="HU35" s="97" t="e">
        <f t="shared" si="186"/>
        <v>#REF!</v>
      </c>
      <c r="HV35" s="97" t="e">
        <f t="shared" si="187"/>
        <v>#REF!</v>
      </c>
      <c r="HW35" s="97" t="e">
        <f t="shared" si="188"/>
        <v>#REF!</v>
      </c>
      <c r="HX35" s="97" t="e">
        <f t="shared" si="189"/>
        <v>#REF!</v>
      </c>
      <c r="HY35" s="97" t="e">
        <f t="shared" si="190"/>
        <v>#REF!</v>
      </c>
      <c r="HZ35" s="97" t="e">
        <f t="shared" si="191"/>
        <v>#REF!</v>
      </c>
      <c r="IA35" s="97" t="e">
        <f t="shared" si="192"/>
        <v>#REF!</v>
      </c>
      <c r="IB35" s="97" t="e">
        <f t="shared" si="193"/>
        <v>#REF!</v>
      </c>
      <c r="IC35" s="97" t="e">
        <f t="shared" si="194"/>
        <v>#REF!</v>
      </c>
      <c r="ID35" s="97" t="e">
        <f t="shared" si="195"/>
        <v>#REF!</v>
      </c>
      <c r="IE35" s="97" t="str">
        <f t="shared" si="196"/>
        <v/>
      </c>
      <c r="IF35" s="97" t="str">
        <f t="shared" si="197"/>
        <v/>
      </c>
      <c r="IG35" s="97" t="str">
        <f t="shared" si="198"/>
        <v/>
      </c>
      <c r="IH35" s="97" t="str">
        <f t="shared" si="199"/>
        <v/>
      </c>
      <c r="II35" s="97" t="str">
        <f t="shared" si="200"/>
        <v/>
      </c>
      <c r="IJ35" s="97" t="str">
        <f t="shared" si="201"/>
        <v/>
      </c>
      <c r="IK35" s="97" t="str">
        <f t="shared" si="202"/>
        <v/>
      </c>
      <c r="IL35" s="97" t="str">
        <f t="shared" si="203"/>
        <v/>
      </c>
      <c r="IM35" s="97" t="str">
        <f t="shared" si="204"/>
        <v/>
      </c>
      <c r="IN35" s="97" t="str">
        <f t="shared" si="205"/>
        <v/>
      </c>
      <c r="IO35" s="97" t="str">
        <f t="shared" si="206"/>
        <v/>
      </c>
      <c r="IP35" s="102" t="str">
        <f t="shared" si="207"/>
        <v/>
      </c>
    </row>
    <row r="36" spans="1:250" s="274" customFormat="1" ht="20.100000000000001" customHeight="1">
      <c r="A36" s="275" t="s">
        <v>539</v>
      </c>
      <c r="B36" s="276"/>
      <c r="C36" s="276"/>
      <c r="D36" s="276"/>
      <c r="E36" s="276"/>
      <c r="F36" s="276"/>
      <c r="G36" s="276"/>
      <c r="H36" s="276"/>
      <c r="I36" s="277"/>
      <c r="J36" s="278"/>
      <c r="K36" s="278"/>
      <c r="L36" s="278"/>
      <c r="M36" s="278"/>
      <c r="N36" s="278"/>
      <c r="O36" s="278"/>
      <c r="P36" s="278"/>
      <c r="Q36" s="278"/>
      <c r="R36" s="278"/>
      <c r="S36" s="278"/>
      <c r="T36" s="278"/>
      <c r="U36" s="278"/>
      <c r="V36" s="279"/>
      <c r="W36" s="270"/>
      <c r="X36" s="271"/>
      <c r="Y36" s="272"/>
      <c r="Z36" s="272"/>
      <c r="AA36" s="272"/>
      <c r="AB36" s="273"/>
      <c r="AC36" s="271"/>
      <c r="AD36" s="272"/>
      <c r="AE36" s="272"/>
      <c r="AF36" s="272"/>
      <c r="AG36" s="273"/>
      <c r="AH36" s="271"/>
      <c r="AI36" s="272"/>
      <c r="AJ36" s="272"/>
      <c r="AK36" s="272"/>
      <c r="AL36" s="273"/>
      <c r="AM36" s="271"/>
      <c r="AN36" s="272"/>
      <c r="AO36" s="272"/>
      <c r="AP36" s="272"/>
      <c r="AQ36" s="273"/>
      <c r="AR36" s="271"/>
      <c r="AS36" s="272"/>
      <c r="AT36" s="272"/>
      <c r="AU36" s="272"/>
      <c r="AV36" s="273"/>
      <c r="AW36" s="271"/>
      <c r="AX36" s="272"/>
      <c r="AY36" s="272"/>
      <c r="AZ36" s="272"/>
      <c r="BA36" s="273"/>
      <c r="BB36" s="271"/>
      <c r="BC36" s="272"/>
      <c r="BD36" s="272"/>
      <c r="BE36" s="272"/>
      <c r="BF36" s="273"/>
      <c r="BG36" s="271"/>
      <c r="BH36" s="272"/>
      <c r="BI36" s="272"/>
      <c r="BJ36" s="272"/>
      <c r="BK36" s="273"/>
      <c r="BL36" s="271"/>
      <c r="BM36" s="272"/>
      <c r="BN36" s="272"/>
      <c r="BO36" s="272"/>
      <c r="BP36" s="273"/>
      <c r="BQ36" s="271"/>
      <c r="BR36" s="272"/>
      <c r="BS36" s="272"/>
      <c r="BT36" s="272"/>
      <c r="BU36" s="273"/>
      <c r="BV36" s="271"/>
      <c r="BW36" s="272"/>
      <c r="BX36" s="272"/>
      <c r="BY36" s="272"/>
      <c r="BZ36" s="273"/>
      <c r="CA36" s="271"/>
      <c r="CB36" s="272"/>
      <c r="CC36" s="272"/>
      <c r="CD36" s="272"/>
      <c r="CE36" s="273"/>
      <c r="CF36" s="271"/>
      <c r="CG36" s="272"/>
      <c r="CH36" s="272"/>
      <c r="CI36" s="272"/>
      <c r="CJ36" s="273"/>
      <c r="CK36" s="271"/>
      <c r="CL36" s="272"/>
      <c r="CM36" s="272"/>
      <c r="CN36" s="272"/>
      <c r="CO36" s="273"/>
      <c r="CP36" s="271"/>
      <c r="CQ36" s="272"/>
      <c r="CR36" s="272"/>
      <c r="CS36" s="272"/>
      <c r="CT36" s="273"/>
      <c r="CU36" s="271"/>
      <c r="CV36" s="272"/>
      <c r="CW36" s="272"/>
      <c r="CX36" s="272"/>
      <c r="CY36" s="273"/>
      <c r="CZ36" s="271"/>
      <c r="DA36" s="272"/>
      <c r="DB36" s="272"/>
      <c r="DC36" s="272"/>
      <c r="DD36" s="273"/>
      <c r="DE36" s="271"/>
      <c r="DF36" s="272"/>
      <c r="DG36" s="272"/>
      <c r="DH36" s="272"/>
      <c r="DI36" s="273"/>
      <c r="DJ36" s="271"/>
      <c r="DK36" s="272"/>
      <c r="DL36" s="272"/>
      <c r="DM36" s="272"/>
      <c r="DN36" s="273"/>
      <c r="DO36" s="271"/>
      <c r="DP36" s="272"/>
      <c r="DQ36" s="272"/>
      <c r="DR36" s="272"/>
      <c r="DS36" s="273"/>
      <c r="DT36" s="271"/>
      <c r="DU36" s="272"/>
      <c r="DV36" s="272"/>
      <c r="DW36" s="272"/>
      <c r="DX36" s="273"/>
      <c r="DY36" s="271"/>
      <c r="DZ36" s="272"/>
      <c r="EA36" s="272"/>
      <c r="EB36" s="272"/>
      <c r="EC36" s="273"/>
      <c r="ED36" s="271"/>
      <c r="EE36" s="272"/>
      <c r="EF36" s="272"/>
      <c r="EG36" s="272"/>
      <c r="EH36" s="273"/>
      <c r="EI36" s="271"/>
      <c r="EJ36" s="272"/>
      <c r="EK36" s="272"/>
      <c r="EL36" s="272"/>
      <c r="EM36" s="273"/>
      <c r="EN36" s="271"/>
      <c r="EO36" s="272"/>
      <c r="EP36" s="272"/>
      <c r="EQ36" s="272"/>
      <c r="ER36" s="273"/>
      <c r="ES36" s="271"/>
      <c r="ET36" s="272"/>
      <c r="EU36" s="272"/>
      <c r="EV36" s="272"/>
      <c r="EW36" s="273"/>
      <c r="EX36" s="271"/>
      <c r="EY36" s="272"/>
      <c r="EZ36" s="272"/>
      <c r="FA36" s="272"/>
      <c r="FB36" s="273"/>
      <c r="FC36" s="271"/>
      <c r="FD36" s="272"/>
      <c r="FE36" s="272"/>
      <c r="FF36" s="272"/>
      <c r="FG36" s="273"/>
      <c r="FH36" s="271"/>
      <c r="FI36" s="272"/>
      <c r="FJ36" s="272"/>
      <c r="FK36" s="272"/>
      <c r="FL36" s="273"/>
      <c r="FM36" s="271"/>
      <c r="FN36" s="272"/>
      <c r="FO36" s="272"/>
      <c r="FP36" s="272"/>
      <c r="FQ36" s="273"/>
      <c r="FR36" s="271"/>
      <c r="FS36" s="272"/>
      <c r="FT36" s="272"/>
      <c r="FU36" s="272"/>
      <c r="FV36" s="273"/>
      <c r="FW36" s="271"/>
      <c r="FX36" s="272"/>
      <c r="FY36" s="272"/>
      <c r="FZ36" s="272"/>
      <c r="GA36" s="273"/>
      <c r="GB36" s="271"/>
      <c r="GC36" s="272"/>
      <c r="GD36" s="272"/>
      <c r="GE36" s="272"/>
      <c r="GF36" s="273"/>
      <c r="GG36" s="271"/>
      <c r="GH36" s="272"/>
      <c r="GI36" s="272"/>
      <c r="GJ36" s="272"/>
      <c r="GK36" s="273"/>
      <c r="GL36" s="271"/>
      <c r="GM36" s="272"/>
      <c r="GN36" s="272"/>
      <c r="GO36" s="272"/>
      <c r="GP36" s="273"/>
      <c r="GQ36" s="271"/>
      <c r="GR36" s="272"/>
      <c r="GS36" s="272"/>
      <c r="GT36" s="272"/>
      <c r="GU36" s="273"/>
      <c r="GV36" s="271"/>
      <c r="GW36" s="272"/>
      <c r="GX36" s="273"/>
      <c r="GY36" s="271"/>
      <c r="GZ36" s="272"/>
      <c r="HA36" s="273"/>
      <c r="HB36" s="271"/>
      <c r="HC36" s="272"/>
      <c r="HD36" s="272"/>
      <c r="HE36" s="272"/>
      <c r="HF36" s="272"/>
      <c r="HG36" s="272"/>
      <c r="HH36" s="272"/>
      <c r="HI36" s="272"/>
      <c r="HJ36" s="272"/>
      <c r="HK36" s="272"/>
      <c r="HL36" s="272"/>
      <c r="HM36" s="27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3"/>
    </row>
    <row r="37" spans="1:250" ht="30" customHeight="1">
      <c r="A37" s="249"/>
      <c r="B37" s="250"/>
      <c r="C37" s="250"/>
      <c r="D37" s="250"/>
      <c r="E37" s="250"/>
      <c r="F37" s="251"/>
      <c r="G37" s="250"/>
      <c r="H37" s="250"/>
      <c r="I37" s="252"/>
      <c r="J37" s="266"/>
      <c r="K37" s="266"/>
      <c r="L37" s="266"/>
      <c r="M37" s="266"/>
      <c r="N37" s="266"/>
      <c r="O37" s="266"/>
      <c r="P37" s="266"/>
      <c r="Q37" s="266"/>
      <c r="R37" s="266"/>
      <c r="S37" s="266"/>
      <c r="T37" s="266"/>
      <c r="U37" s="266"/>
      <c r="V37" s="267">
        <f t="shared" si="208"/>
        <v>0</v>
      </c>
      <c r="X37" s="101" t="str">
        <f t="shared" si="209"/>
        <v/>
      </c>
      <c r="Y37" s="97" t="str">
        <f t="shared" si="210"/>
        <v/>
      </c>
      <c r="Z37" s="97">
        <f t="shared" si="0"/>
        <v>0</v>
      </c>
      <c r="AA37" s="97">
        <f>IF(Y37="",0,VLOOKUP(Y37,Y$55:AA$56,3,FALSE))</f>
        <v>0</v>
      </c>
      <c r="AB37" s="102">
        <f t="shared" si="211"/>
        <v>0</v>
      </c>
      <c r="AC37" s="101" t="str">
        <f t="shared" si="2"/>
        <v/>
      </c>
      <c r="AD37" s="97" t="str">
        <f t="shared" si="3"/>
        <v/>
      </c>
      <c r="AE37" s="97">
        <f t="shared" si="4"/>
        <v>0</v>
      </c>
      <c r="AF37" s="97">
        <f>IF(AD37="",0,VLOOKUP(AD37,AD$55:AF$56,3,FALSE))</f>
        <v>0</v>
      </c>
      <c r="AG37" s="102">
        <f t="shared" si="6"/>
        <v>0</v>
      </c>
      <c r="AH37" s="101" t="str">
        <f t="shared" si="7"/>
        <v/>
      </c>
      <c r="AI37" s="97" t="str">
        <f t="shared" si="8"/>
        <v/>
      </c>
      <c r="AJ37" s="97">
        <f t="shared" si="9"/>
        <v>0</v>
      </c>
      <c r="AK37" s="97">
        <f>IF(AI37="",0,VLOOKUP(AI37,AI$55:AK$56,3,FALSE))</f>
        <v>0</v>
      </c>
      <c r="AL37" s="102">
        <f t="shared" si="11"/>
        <v>0</v>
      </c>
      <c r="AM37" s="101" t="str">
        <f t="shared" si="12"/>
        <v/>
      </c>
      <c r="AN37" s="97" t="str">
        <f t="shared" si="13"/>
        <v/>
      </c>
      <c r="AO37" s="97">
        <f t="shared" si="14"/>
        <v>0</v>
      </c>
      <c r="AP37" s="97">
        <f>IF(AN37="",0,VLOOKUP(AN37,AN$55:AP$56,3,FALSE))</f>
        <v>0</v>
      </c>
      <c r="AQ37" s="102">
        <f t="shared" si="16"/>
        <v>0</v>
      </c>
      <c r="AR37" s="101" t="str">
        <f t="shared" si="17"/>
        <v/>
      </c>
      <c r="AS37" s="97" t="str">
        <f t="shared" si="18"/>
        <v/>
      </c>
      <c r="AT37" s="97">
        <f t="shared" si="19"/>
        <v>0</v>
      </c>
      <c r="AU37" s="97">
        <f>IF(AS37="",0,VLOOKUP(AS37,AS$55:AU$56,3,FALSE))</f>
        <v>0</v>
      </c>
      <c r="AV37" s="102">
        <f t="shared" si="21"/>
        <v>0</v>
      </c>
      <c r="AW37" s="101" t="str">
        <f t="shared" si="22"/>
        <v/>
      </c>
      <c r="AX37" s="97" t="str">
        <f t="shared" si="23"/>
        <v/>
      </c>
      <c r="AY37" s="97">
        <f t="shared" si="24"/>
        <v>0</v>
      </c>
      <c r="AZ37" s="97">
        <f>IF(AX37="",0,VLOOKUP(AX37,AX$55:AZ$56,3,FALSE))</f>
        <v>0</v>
      </c>
      <c r="BA37" s="102">
        <f t="shared" si="26"/>
        <v>0</v>
      </c>
      <c r="BB37" s="101" t="str">
        <f t="shared" si="27"/>
        <v/>
      </c>
      <c r="BC37" s="97" t="str">
        <f t="shared" si="28"/>
        <v/>
      </c>
      <c r="BD37" s="97">
        <f t="shared" si="29"/>
        <v>0</v>
      </c>
      <c r="BE37" s="97">
        <f>IF(BC37="",0,VLOOKUP(BC37,BC$55:BE$56,3,FALSE))</f>
        <v>0</v>
      </c>
      <c r="BF37" s="102">
        <f t="shared" si="31"/>
        <v>0</v>
      </c>
      <c r="BG37" s="101" t="str">
        <f t="shared" si="32"/>
        <v/>
      </c>
      <c r="BH37" s="97" t="str">
        <f t="shared" si="33"/>
        <v/>
      </c>
      <c r="BI37" s="97">
        <f t="shared" si="34"/>
        <v>0</v>
      </c>
      <c r="BJ37" s="97">
        <f>IF(BH37="",0,VLOOKUP(BH37,BH$55:BJ$56,3,FALSE))</f>
        <v>0</v>
      </c>
      <c r="BK37" s="102">
        <f t="shared" si="36"/>
        <v>0</v>
      </c>
      <c r="BL37" s="101" t="str">
        <f t="shared" si="37"/>
        <v/>
      </c>
      <c r="BM37" s="97" t="str">
        <f t="shared" si="38"/>
        <v/>
      </c>
      <c r="BN37" s="97">
        <f t="shared" si="39"/>
        <v>0</v>
      </c>
      <c r="BO37" s="97">
        <f>IF(BM37="",0,VLOOKUP(BM37,BM$55:BO$56,3,FALSE))</f>
        <v>0</v>
      </c>
      <c r="BP37" s="102">
        <f t="shared" si="41"/>
        <v>0</v>
      </c>
      <c r="BQ37" s="101" t="str">
        <f t="shared" si="42"/>
        <v/>
      </c>
      <c r="BR37" s="97" t="str">
        <f t="shared" si="43"/>
        <v/>
      </c>
      <c r="BS37" s="97">
        <f t="shared" si="44"/>
        <v>0</v>
      </c>
      <c r="BT37" s="97">
        <f>IF(BR37="",0,VLOOKUP(BR37,BR$55:BT$56,3,FALSE))</f>
        <v>0</v>
      </c>
      <c r="BU37" s="102">
        <f t="shared" si="46"/>
        <v>0</v>
      </c>
      <c r="BV37" s="101" t="str">
        <f t="shared" si="47"/>
        <v/>
      </c>
      <c r="BW37" s="97" t="str">
        <f t="shared" si="48"/>
        <v/>
      </c>
      <c r="BX37" s="97">
        <f t="shared" si="49"/>
        <v>0</v>
      </c>
      <c r="BY37" s="97">
        <f>IF(BW37="",0,VLOOKUP(BW37,BW$55:BY$56,3,FALSE))</f>
        <v>0</v>
      </c>
      <c r="BZ37" s="102">
        <f t="shared" si="51"/>
        <v>0</v>
      </c>
      <c r="CA37" s="101" t="str">
        <f t="shared" si="52"/>
        <v/>
      </c>
      <c r="CB37" s="97" t="str">
        <f t="shared" si="53"/>
        <v/>
      </c>
      <c r="CC37" s="97">
        <f t="shared" si="54"/>
        <v>0</v>
      </c>
      <c r="CD37" s="97">
        <f>IF(CB37="",0,VLOOKUP(CB37,CB$55:CD$56,3,FALSE))</f>
        <v>0</v>
      </c>
      <c r="CE37" s="102">
        <f t="shared" si="56"/>
        <v>0</v>
      </c>
      <c r="CF37" s="101" t="str">
        <f t="shared" si="57"/>
        <v/>
      </c>
      <c r="CG37" s="97" t="str">
        <f t="shared" si="58"/>
        <v/>
      </c>
      <c r="CH37" s="97">
        <f t="shared" si="59"/>
        <v>0</v>
      </c>
      <c r="CI37" s="97">
        <f>IF(CG37="",0,VLOOKUP(CG37,CG$55:CI$56,3,FALSE))</f>
        <v>0</v>
      </c>
      <c r="CJ37" s="102">
        <f t="shared" si="61"/>
        <v>0</v>
      </c>
      <c r="CK37" s="101" t="str">
        <f t="shared" si="62"/>
        <v/>
      </c>
      <c r="CL37" s="97" t="str">
        <f t="shared" si="63"/>
        <v/>
      </c>
      <c r="CM37" s="97">
        <f t="shared" si="64"/>
        <v>0</v>
      </c>
      <c r="CN37" s="97">
        <f>IF(CL37="",0,VLOOKUP(CL37,CL$55:CN$58,3,FALSE))</f>
        <v>0</v>
      </c>
      <c r="CO37" s="102">
        <f t="shared" si="66"/>
        <v>0</v>
      </c>
      <c r="CP37" s="101" t="str">
        <f t="shared" si="67"/>
        <v/>
      </c>
      <c r="CQ37" s="97" t="str">
        <f t="shared" si="68"/>
        <v/>
      </c>
      <c r="CR37" s="97">
        <f t="shared" si="69"/>
        <v>0</v>
      </c>
      <c r="CS37" s="97">
        <f>IF(CQ37="",0,VLOOKUP(CQ37,CQ$55:CS$58,3,FALSE))</f>
        <v>0</v>
      </c>
      <c r="CT37" s="102">
        <f t="shared" si="71"/>
        <v>0</v>
      </c>
      <c r="CU37" s="101" t="str">
        <f t="shared" si="72"/>
        <v/>
      </c>
      <c r="CV37" s="97" t="str">
        <f t="shared" si="73"/>
        <v/>
      </c>
      <c r="CW37" s="97">
        <f t="shared" si="74"/>
        <v>0</v>
      </c>
      <c r="CX37" s="97">
        <f>IF(CV37="",0,VLOOKUP(CV37,CV$55:CX$58,3,FALSE))</f>
        <v>0</v>
      </c>
      <c r="CY37" s="102">
        <f t="shared" si="76"/>
        <v>0</v>
      </c>
      <c r="CZ37" s="101" t="str">
        <f t="shared" si="77"/>
        <v/>
      </c>
      <c r="DA37" s="97" t="str">
        <f t="shared" si="78"/>
        <v/>
      </c>
      <c r="DB37" s="97">
        <f t="shared" si="79"/>
        <v>0</v>
      </c>
      <c r="DC37" s="97">
        <f>IF(DA37="",0,VLOOKUP(DA37,DA$55:DC$58,3,FALSE))</f>
        <v>0</v>
      </c>
      <c r="DD37" s="102">
        <f t="shared" si="81"/>
        <v>0</v>
      </c>
      <c r="DE37" s="101" t="str">
        <f t="shared" si="82"/>
        <v/>
      </c>
      <c r="DF37" s="97" t="str">
        <f t="shared" si="83"/>
        <v/>
      </c>
      <c r="DG37" s="97">
        <f t="shared" si="84"/>
        <v>0</v>
      </c>
      <c r="DH37" s="97">
        <f>IF(DF37="",0,VLOOKUP(DF37,DF$55:DH$58,3,FALSE))</f>
        <v>0</v>
      </c>
      <c r="DI37" s="102">
        <f t="shared" si="86"/>
        <v>0</v>
      </c>
      <c r="DJ37" s="101" t="str">
        <f>IF($C37=DJ$6,$B37,"")</f>
        <v/>
      </c>
      <c r="DK37" s="97" t="str">
        <f t="shared" si="88"/>
        <v/>
      </c>
      <c r="DL37" s="97">
        <f t="shared" si="89"/>
        <v>0</v>
      </c>
      <c r="DM37" s="97">
        <f>IF(DK37="",0,VLOOKUP(DK37,DK$55:DM$58,3,FALSE))</f>
        <v>0</v>
      </c>
      <c r="DN37" s="102">
        <f t="shared" si="91"/>
        <v>0</v>
      </c>
      <c r="DO37" s="101" t="str">
        <f>IF($C37=DO$6,$B37,"")</f>
        <v/>
      </c>
      <c r="DP37" s="97" t="str">
        <f t="shared" si="93"/>
        <v/>
      </c>
      <c r="DQ37" s="97">
        <f t="shared" si="94"/>
        <v>0</v>
      </c>
      <c r="DR37" s="97">
        <f>IF(DP37="",0,VLOOKUP(DP37,DP$55:DR$58,3,FALSE))</f>
        <v>0</v>
      </c>
      <c r="DS37" s="102">
        <f t="shared" si="96"/>
        <v>0</v>
      </c>
      <c r="DT37" s="101" t="str">
        <f t="shared" si="97"/>
        <v/>
      </c>
      <c r="DU37" s="97" t="str">
        <f t="shared" si="98"/>
        <v/>
      </c>
      <c r="DV37" s="97">
        <f t="shared" si="99"/>
        <v>0</v>
      </c>
      <c r="DW37" s="97">
        <f>IF(DU37="",0,VLOOKUP(DU37,DU$55:DW$58,3,FALSE))</f>
        <v>0</v>
      </c>
      <c r="DX37" s="102">
        <f t="shared" si="101"/>
        <v>0</v>
      </c>
      <c r="DY37" s="101" t="str">
        <f t="shared" si="102"/>
        <v/>
      </c>
      <c r="DZ37" s="97" t="str">
        <f t="shared" si="103"/>
        <v/>
      </c>
      <c r="EA37" s="97">
        <f t="shared" si="104"/>
        <v>0</v>
      </c>
      <c r="EB37" s="97">
        <f>IF(DZ37="",0,VLOOKUP(DZ37,DZ$55:EB$58,3,FALSE))</f>
        <v>0</v>
      </c>
      <c r="EC37" s="102">
        <f t="shared" si="106"/>
        <v>0</v>
      </c>
      <c r="ED37" s="101" t="str">
        <f t="shared" si="107"/>
        <v/>
      </c>
      <c r="EE37" s="97" t="str">
        <f t="shared" si="108"/>
        <v/>
      </c>
      <c r="EF37" s="97">
        <f t="shared" si="109"/>
        <v>0</v>
      </c>
      <c r="EG37" s="97">
        <f>IF(EE37="",0,VLOOKUP(EE37,EE$55:EG$58,3,FALSE))</f>
        <v>0</v>
      </c>
      <c r="EH37" s="102">
        <f t="shared" si="111"/>
        <v>0</v>
      </c>
      <c r="EI37" s="101" t="str">
        <f t="shared" si="112"/>
        <v/>
      </c>
      <c r="EJ37" s="97" t="str">
        <f t="shared" si="113"/>
        <v/>
      </c>
      <c r="EK37" s="97">
        <f t="shared" si="114"/>
        <v>0</v>
      </c>
      <c r="EL37" s="97">
        <f>IF(EJ37="",0,VLOOKUP(EJ37,EJ$55:EL$58,3,FALSE))</f>
        <v>0</v>
      </c>
      <c r="EM37" s="102">
        <f t="shared" si="116"/>
        <v>0</v>
      </c>
      <c r="EN37" s="101" t="str">
        <f t="shared" si="117"/>
        <v/>
      </c>
      <c r="EO37" s="97" t="str">
        <f t="shared" si="118"/>
        <v/>
      </c>
      <c r="EP37" s="97">
        <f t="shared" si="119"/>
        <v>0</v>
      </c>
      <c r="EQ37" s="97">
        <f>IF(EO37="",0,VLOOKUP(EO37,EO$55:EQ$58,3,FALSE))</f>
        <v>0</v>
      </c>
      <c r="ER37" s="102">
        <f t="shared" si="121"/>
        <v>0</v>
      </c>
      <c r="ES37" s="101" t="str">
        <f t="shared" si="122"/>
        <v/>
      </c>
      <c r="ET37" s="97" t="str">
        <f t="shared" si="123"/>
        <v/>
      </c>
      <c r="EU37" s="97">
        <f t="shared" si="124"/>
        <v>0</v>
      </c>
      <c r="EV37" s="97">
        <f>IF(ET37="",0,VLOOKUP(ET37,ET$55:EV$58,3,FALSE))</f>
        <v>0</v>
      </c>
      <c r="EW37" s="102">
        <f t="shared" si="126"/>
        <v>0</v>
      </c>
      <c r="EX37" s="101" t="str">
        <f t="shared" si="127"/>
        <v/>
      </c>
      <c r="EY37" s="97" t="str">
        <f t="shared" si="128"/>
        <v/>
      </c>
      <c r="EZ37" s="97">
        <f t="shared" si="129"/>
        <v>0</v>
      </c>
      <c r="FA37" s="97">
        <f>IF(EY37="",0,VLOOKUP(EY37,EY$55:FA$58,3,FALSE))</f>
        <v>0</v>
      </c>
      <c r="FB37" s="102">
        <f t="shared" si="131"/>
        <v>0</v>
      </c>
      <c r="FC37" s="101" t="str">
        <f t="shared" si="132"/>
        <v/>
      </c>
      <c r="FD37" s="97" t="str">
        <f t="shared" si="133"/>
        <v/>
      </c>
      <c r="FE37" s="97">
        <f t="shared" si="134"/>
        <v>0</v>
      </c>
      <c r="FF37" s="97">
        <f>IF(FD37="",0,VLOOKUP(FD37,FD$55:FF$58,3,FALSE))</f>
        <v>0</v>
      </c>
      <c r="FG37" s="102">
        <f t="shared" si="136"/>
        <v>0</v>
      </c>
      <c r="FH37" s="101" t="str">
        <f t="shared" si="137"/>
        <v/>
      </c>
      <c r="FI37" s="97" t="str">
        <f t="shared" si="138"/>
        <v/>
      </c>
      <c r="FJ37" s="97">
        <f t="shared" si="139"/>
        <v>0</v>
      </c>
      <c r="FK37" s="97">
        <f>IF(FI37="",0,VLOOKUP(FI37,FI$55:FK$58,3,FALSE))</f>
        <v>0</v>
      </c>
      <c r="FL37" s="102">
        <f t="shared" si="141"/>
        <v>0</v>
      </c>
      <c r="FM37" s="101" t="str">
        <f t="shared" si="142"/>
        <v/>
      </c>
      <c r="FN37" s="97" t="str">
        <f t="shared" si="143"/>
        <v/>
      </c>
      <c r="FO37" s="97">
        <f t="shared" si="144"/>
        <v>0</v>
      </c>
      <c r="FP37" s="97">
        <f>IF(FN37="",0,VLOOKUP(FN37,FN$55:FP$58,3,FALSE))</f>
        <v>0</v>
      </c>
      <c r="FQ37" s="102">
        <f t="shared" si="146"/>
        <v>0</v>
      </c>
      <c r="FR37" s="101" t="str">
        <f t="shared" si="147"/>
        <v/>
      </c>
      <c r="FS37" s="97" t="str">
        <f t="shared" si="148"/>
        <v/>
      </c>
      <c r="FT37" s="97">
        <f t="shared" si="149"/>
        <v>0</v>
      </c>
      <c r="FU37" s="97">
        <f>IF(FS37="",0,VLOOKUP(FS37,FS$55:FU$58,3,FALSE))</f>
        <v>0</v>
      </c>
      <c r="FV37" s="102">
        <f t="shared" si="151"/>
        <v>0</v>
      </c>
      <c r="FW37" s="101" t="str">
        <f t="shared" si="152"/>
        <v/>
      </c>
      <c r="FX37" s="97" t="str">
        <f t="shared" si="153"/>
        <v/>
      </c>
      <c r="FY37" s="97">
        <f t="shared" si="154"/>
        <v>0</v>
      </c>
      <c r="FZ37" s="97">
        <f>IF(FX37="",0,VLOOKUP(FX37,FX$55:FZ$58,3,FALSE))</f>
        <v>0</v>
      </c>
      <c r="GA37" s="102">
        <f t="shared" si="156"/>
        <v>0</v>
      </c>
      <c r="GB37" s="101" t="str">
        <f t="shared" si="157"/>
        <v/>
      </c>
      <c r="GC37" s="97" t="str">
        <f t="shared" si="158"/>
        <v/>
      </c>
      <c r="GD37" s="97">
        <f t="shared" si="159"/>
        <v>0</v>
      </c>
      <c r="GE37" s="97">
        <f>IF(GC37="",0,VLOOKUP(GC37,GC$55:GE$58,3,FALSE))</f>
        <v>0</v>
      </c>
      <c r="GF37" s="102">
        <f t="shared" si="161"/>
        <v>0</v>
      </c>
      <c r="GG37" s="101" t="str">
        <f t="shared" si="162"/>
        <v/>
      </c>
      <c r="GH37" s="97" t="str">
        <f t="shared" si="163"/>
        <v/>
      </c>
      <c r="GI37" s="97">
        <f t="shared" si="164"/>
        <v>0</v>
      </c>
      <c r="GJ37" s="97">
        <f>IF(GH37="",0,VLOOKUP(GH37,GH$55:GJ$58,3,FALSE))</f>
        <v>0</v>
      </c>
      <c r="GK37" s="102">
        <f t="shared" si="166"/>
        <v>0</v>
      </c>
      <c r="GL37" s="101" t="str">
        <f t="shared" si="167"/>
        <v/>
      </c>
      <c r="GM37" s="97" t="str">
        <f t="shared" si="168"/>
        <v/>
      </c>
      <c r="GN37" s="97">
        <f t="shared" si="169"/>
        <v>0</v>
      </c>
      <c r="GO37" s="97">
        <f>IF(GM37="",0,VLOOKUP(GM37,GM$55:GO$58,3,FALSE))</f>
        <v>0</v>
      </c>
      <c r="GP37" s="102">
        <f t="shared" si="171"/>
        <v>0</v>
      </c>
      <c r="GQ37" s="101" t="str">
        <f t="shared" si="172"/>
        <v/>
      </c>
      <c r="GR37" s="97" t="str">
        <f t="shared" si="173"/>
        <v/>
      </c>
      <c r="GS37" s="97">
        <f t="shared" si="174"/>
        <v>0</v>
      </c>
      <c r="GT37" s="97">
        <f>IF(GR37="",0,VLOOKUP(GR37,GR$55:GT$58,3,FALSE))</f>
        <v>0</v>
      </c>
      <c r="GU37" s="102">
        <f t="shared" si="176"/>
        <v>0</v>
      </c>
      <c r="GV37" s="101" t="str">
        <f t="shared" si="177"/>
        <v/>
      </c>
      <c r="GW37" s="97" t="str">
        <f t="shared" si="178"/>
        <v/>
      </c>
      <c r="GX37" s="102">
        <f t="shared" si="179"/>
        <v>0</v>
      </c>
      <c r="GY37" s="101" t="str">
        <f t="shared" si="180"/>
        <v/>
      </c>
      <c r="GZ37" s="97" t="str">
        <f t="shared" si="181"/>
        <v/>
      </c>
      <c r="HA37" s="102">
        <f t="shared" si="182"/>
        <v>0</v>
      </c>
      <c r="HB37" s="101" t="str">
        <f t="shared" si="183"/>
        <v/>
      </c>
      <c r="HC37" s="97" t="str">
        <f t="shared" si="212"/>
        <v/>
      </c>
      <c r="HD37" s="97" t="e">
        <f>VLOOKUP(HC37,#REF!,2,FALSE)</f>
        <v>#REF!</v>
      </c>
      <c r="HE37" s="97" t="str">
        <f t="shared" si="213"/>
        <v/>
      </c>
      <c r="HF37" s="97" t="str">
        <f t="shared" si="214"/>
        <v/>
      </c>
      <c r="HG37" s="97" t="e">
        <f>VLOOKUP($HC37,#REF!,3,FALSE)</f>
        <v>#REF!</v>
      </c>
      <c r="HH37" s="97" t="e">
        <f>VLOOKUP($HC37,#REF!,4,FALSE)</f>
        <v>#REF!</v>
      </c>
      <c r="HI37" s="97" t="e">
        <f>VLOOKUP($HC37,#REF!,5,FALSE)</f>
        <v>#REF!</v>
      </c>
      <c r="HJ37" s="97" t="e">
        <f>VLOOKUP($HC37,#REF!,6,FALSE)</f>
        <v>#REF!</v>
      </c>
      <c r="HK37" s="97" t="e">
        <f>VLOOKUP($HC37,#REF!,7,FALSE)</f>
        <v>#REF!</v>
      </c>
      <c r="HL37" s="97" t="e">
        <f>VLOOKUP($HC37,#REF!,8,FALSE)</f>
        <v>#REF!</v>
      </c>
      <c r="HM37" s="97" t="e">
        <f>VLOOKUP($HC37,#REF!,9,FALSE)</f>
        <v>#REF!</v>
      </c>
      <c r="HN37" s="97" t="e">
        <f>VLOOKUP($HC37,#REF!,10,FALSE)</f>
        <v>#REF!</v>
      </c>
      <c r="HO37" s="97" t="e">
        <f>VLOOKUP($HC37,#REF!,11,FALSE)</f>
        <v>#REF!</v>
      </c>
      <c r="HP37" s="97" t="e">
        <f>VLOOKUP($HC37,#REF!,12,FALSE)</f>
        <v>#REF!</v>
      </c>
      <c r="HQ37" s="97" t="e">
        <f>VLOOKUP($HC37,#REF!,13,FALSE)</f>
        <v>#REF!</v>
      </c>
      <c r="HR37" s="97" t="e">
        <f>VLOOKUP($HC37,#REF!,14,FALSE)</f>
        <v>#REF!</v>
      </c>
      <c r="HS37" s="97" t="e">
        <f t="shared" si="184"/>
        <v>#REF!</v>
      </c>
      <c r="HT37" s="97" t="e">
        <f t="shared" si="185"/>
        <v>#REF!</v>
      </c>
      <c r="HU37" s="97" t="e">
        <f t="shared" si="186"/>
        <v>#REF!</v>
      </c>
      <c r="HV37" s="97" t="e">
        <f t="shared" si="187"/>
        <v>#REF!</v>
      </c>
      <c r="HW37" s="97" t="e">
        <f t="shared" si="188"/>
        <v>#REF!</v>
      </c>
      <c r="HX37" s="97" t="e">
        <f t="shared" si="189"/>
        <v>#REF!</v>
      </c>
      <c r="HY37" s="97" t="e">
        <f t="shared" si="190"/>
        <v>#REF!</v>
      </c>
      <c r="HZ37" s="97" t="e">
        <f t="shared" si="191"/>
        <v>#REF!</v>
      </c>
      <c r="IA37" s="97" t="e">
        <f t="shared" si="192"/>
        <v>#REF!</v>
      </c>
      <c r="IB37" s="97" t="e">
        <f t="shared" si="193"/>
        <v>#REF!</v>
      </c>
      <c r="IC37" s="97" t="e">
        <f t="shared" si="194"/>
        <v>#REF!</v>
      </c>
      <c r="ID37" s="97" t="e">
        <f t="shared" si="195"/>
        <v>#REF!</v>
      </c>
      <c r="IE37" s="97" t="str">
        <f t="shared" si="196"/>
        <v/>
      </c>
      <c r="IF37" s="97" t="str">
        <f t="shared" si="197"/>
        <v/>
      </c>
      <c r="IG37" s="97" t="str">
        <f t="shared" si="198"/>
        <v/>
      </c>
      <c r="IH37" s="97" t="str">
        <f t="shared" si="199"/>
        <v/>
      </c>
      <c r="II37" s="97" t="str">
        <f t="shared" si="200"/>
        <v/>
      </c>
      <c r="IJ37" s="97" t="str">
        <f t="shared" si="201"/>
        <v/>
      </c>
      <c r="IK37" s="97" t="str">
        <f t="shared" si="202"/>
        <v/>
      </c>
      <c r="IL37" s="97" t="str">
        <f t="shared" si="203"/>
        <v/>
      </c>
      <c r="IM37" s="97" t="str">
        <f t="shared" si="204"/>
        <v/>
      </c>
      <c r="IN37" s="97" t="str">
        <f t="shared" si="205"/>
        <v/>
      </c>
      <c r="IO37" s="97" t="str">
        <f t="shared" si="206"/>
        <v/>
      </c>
      <c r="IP37" s="102" t="str">
        <f t="shared" si="207"/>
        <v/>
      </c>
    </row>
    <row r="38" spans="1:250" ht="30" customHeight="1">
      <c r="A38" s="249"/>
      <c r="B38" s="250"/>
      <c r="C38" s="250"/>
      <c r="D38" s="250"/>
      <c r="E38" s="250"/>
      <c r="F38" s="251"/>
      <c r="G38" s="250"/>
      <c r="H38" s="250"/>
      <c r="I38" s="252"/>
      <c r="J38" s="266"/>
      <c r="K38" s="266"/>
      <c r="L38" s="266"/>
      <c r="M38" s="266"/>
      <c r="N38" s="266"/>
      <c r="O38" s="266"/>
      <c r="P38" s="266"/>
      <c r="Q38" s="266"/>
      <c r="R38" s="266"/>
      <c r="S38" s="266"/>
      <c r="T38" s="266"/>
      <c r="U38" s="266"/>
      <c r="V38" s="267">
        <f>SUM(J38:U38)</f>
        <v>0</v>
      </c>
      <c r="X38" s="101" t="str">
        <f t="shared" si="209"/>
        <v/>
      </c>
      <c r="Y38" s="97" t="str">
        <f>IF($C38=X$6,$I38,"")</f>
        <v/>
      </c>
      <c r="Z38" s="97">
        <f>IF($C38=X$6,$V38,0)</f>
        <v>0</v>
      </c>
      <c r="AA38" s="97">
        <f>IF(Y38="",0,VLOOKUP(Y38,Y$55:AA$56,3,FALSE))</f>
        <v>0</v>
      </c>
      <c r="AB38" s="102">
        <f>Z38*AA38</f>
        <v>0</v>
      </c>
      <c r="AC38" s="101" t="str">
        <f t="shared" si="2"/>
        <v/>
      </c>
      <c r="AD38" s="97" t="str">
        <f>IF($C38=AC$6,$I38,"")</f>
        <v/>
      </c>
      <c r="AE38" s="97">
        <f>IF($C38=AC$6,$V38,0)</f>
        <v>0</v>
      </c>
      <c r="AF38" s="97">
        <f>IF(AD38="",0,VLOOKUP(AD38,AD$55:AF$56,3,FALSE))</f>
        <v>0</v>
      </c>
      <c r="AG38" s="102">
        <f>AE38*AF38</f>
        <v>0</v>
      </c>
      <c r="AH38" s="101" t="str">
        <f t="shared" si="7"/>
        <v/>
      </c>
      <c r="AI38" s="97" t="str">
        <f>IF($C38=AH$6,$I38,"")</f>
        <v/>
      </c>
      <c r="AJ38" s="97">
        <f>IF($C38=AH$6,$V38,0)</f>
        <v>0</v>
      </c>
      <c r="AK38" s="97">
        <f>IF(AI38="",0,VLOOKUP(AI38,AI$55:AK$56,3,FALSE))</f>
        <v>0</v>
      </c>
      <c r="AL38" s="102">
        <f>AJ38*AK38</f>
        <v>0</v>
      </c>
      <c r="AM38" s="101" t="str">
        <f t="shared" si="12"/>
        <v/>
      </c>
      <c r="AN38" s="97" t="str">
        <f>IF($C38=AM$6,$I38,"")</f>
        <v/>
      </c>
      <c r="AO38" s="97">
        <f>IF($C38=AM$6,$V38,0)</f>
        <v>0</v>
      </c>
      <c r="AP38" s="97">
        <f>IF(AN38="",0,VLOOKUP(AN38,AN$55:AP$56,3,FALSE))</f>
        <v>0</v>
      </c>
      <c r="AQ38" s="102">
        <f>AO38*AP38</f>
        <v>0</v>
      </c>
      <c r="AR38" s="101" t="str">
        <f t="shared" si="17"/>
        <v/>
      </c>
      <c r="AS38" s="97" t="str">
        <f>IF($C38=AR$6,$I38,"")</f>
        <v/>
      </c>
      <c r="AT38" s="97">
        <f>IF($C38=AR$6,$V38,0)</f>
        <v>0</v>
      </c>
      <c r="AU38" s="97">
        <f>IF(AS38="",0,VLOOKUP(AS38,AS$55:AU$56,3,FALSE))</f>
        <v>0</v>
      </c>
      <c r="AV38" s="102">
        <f>AT38*AU38</f>
        <v>0</v>
      </c>
      <c r="AW38" s="101" t="str">
        <f t="shared" si="22"/>
        <v/>
      </c>
      <c r="AX38" s="97" t="str">
        <f>IF($C38=AW$6,$I38,"")</f>
        <v/>
      </c>
      <c r="AY38" s="97">
        <f>IF($C38=AW$6,$V38,0)</f>
        <v>0</v>
      </c>
      <c r="AZ38" s="97">
        <f>IF(AX38="",0,VLOOKUP(AX38,AX$55:AZ$56,3,FALSE))</f>
        <v>0</v>
      </c>
      <c r="BA38" s="102">
        <f>AY38*AZ38</f>
        <v>0</v>
      </c>
      <c r="BB38" s="101" t="str">
        <f t="shared" si="27"/>
        <v/>
      </c>
      <c r="BC38" s="97" t="str">
        <f>IF($C38=BB$6,$I38,"")</f>
        <v/>
      </c>
      <c r="BD38" s="97">
        <f>IF($C38=BB$6,$V38,0)</f>
        <v>0</v>
      </c>
      <c r="BE38" s="97">
        <f>IF(BC38="",0,VLOOKUP(BC38,BC$55:BE$56,3,FALSE))</f>
        <v>0</v>
      </c>
      <c r="BF38" s="102">
        <f>BD38*BE38</f>
        <v>0</v>
      </c>
      <c r="BG38" s="101" t="str">
        <f t="shared" si="32"/>
        <v/>
      </c>
      <c r="BH38" s="97" t="str">
        <f>IF($C38=BG$6,$I38,"")</f>
        <v/>
      </c>
      <c r="BI38" s="97">
        <f>IF($C38=BG$6,$V38,0)</f>
        <v>0</v>
      </c>
      <c r="BJ38" s="97">
        <f>IF(BH38="",0,VLOOKUP(BH38,BH$55:BJ$56,3,FALSE))</f>
        <v>0</v>
      </c>
      <c r="BK38" s="102">
        <f>BI38*BJ38</f>
        <v>0</v>
      </c>
      <c r="BL38" s="101" t="str">
        <f t="shared" si="37"/>
        <v/>
      </c>
      <c r="BM38" s="97" t="str">
        <f>IF($C38=BL$6,$I38,"")</f>
        <v/>
      </c>
      <c r="BN38" s="97">
        <f>IF($C38=BL$6,$V38,0)</f>
        <v>0</v>
      </c>
      <c r="BO38" s="97">
        <f>IF(BM38="",0,VLOOKUP(BM38,BM$55:BO$56,3,FALSE))</f>
        <v>0</v>
      </c>
      <c r="BP38" s="102">
        <f>BN38*BO38</f>
        <v>0</v>
      </c>
      <c r="BQ38" s="101" t="str">
        <f t="shared" si="42"/>
        <v/>
      </c>
      <c r="BR38" s="97" t="str">
        <f>IF($C38=BQ$6,$I38,"")</f>
        <v/>
      </c>
      <c r="BS38" s="97">
        <f>IF($C38=BQ$6,$V38,0)</f>
        <v>0</v>
      </c>
      <c r="BT38" s="97">
        <f>IF(BR38="",0,VLOOKUP(BR38,BR$55:BT$56,3,FALSE))</f>
        <v>0</v>
      </c>
      <c r="BU38" s="102">
        <f>BS38*BT38</f>
        <v>0</v>
      </c>
      <c r="BV38" s="101" t="str">
        <f t="shared" si="47"/>
        <v/>
      </c>
      <c r="BW38" s="97" t="str">
        <f>IF($C38=BV$6,$I38,"")</f>
        <v/>
      </c>
      <c r="BX38" s="97">
        <f>IF($C38=BV$6,$V38,0)</f>
        <v>0</v>
      </c>
      <c r="BY38" s="97">
        <f>IF(BW38="",0,VLOOKUP(BW38,BW$55:BY$56,3,FALSE))</f>
        <v>0</v>
      </c>
      <c r="BZ38" s="102">
        <f>BX38*BY38</f>
        <v>0</v>
      </c>
      <c r="CA38" s="101" t="str">
        <f t="shared" si="52"/>
        <v/>
      </c>
      <c r="CB38" s="97" t="str">
        <f>IF($C38=CA$6,$I38,"")</f>
        <v/>
      </c>
      <c r="CC38" s="97">
        <f>IF($C38=CA$6,$V38,0)</f>
        <v>0</v>
      </c>
      <c r="CD38" s="97">
        <f>IF(CB38="",0,VLOOKUP(CB38,CB$55:CD$56,3,FALSE))</f>
        <v>0</v>
      </c>
      <c r="CE38" s="102">
        <f>CC38*CD38</f>
        <v>0</v>
      </c>
      <c r="CF38" s="101" t="str">
        <f t="shared" si="57"/>
        <v/>
      </c>
      <c r="CG38" s="97" t="str">
        <f>IF($C38=CF$6,$I38,"")</f>
        <v/>
      </c>
      <c r="CH38" s="97">
        <f>IF($C38=CF$6,$V38,0)</f>
        <v>0</v>
      </c>
      <c r="CI38" s="97">
        <f>IF(CG38="",0,VLOOKUP(CG38,CG$55:CI$56,3,FALSE))</f>
        <v>0</v>
      </c>
      <c r="CJ38" s="102">
        <f>CH38*CI38</f>
        <v>0</v>
      </c>
      <c r="CK38" s="101" t="str">
        <f t="shared" si="62"/>
        <v/>
      </c>
      <c r="CL38" s="97" t="str">
        <f>IF($C38=CK$6,$I38,"")</f>
        <v/>
      </c>
      <c r="CM38" s="97">
        <f>IF($C38=CK$6,$V38,0)</f>
        <v>0</v>
      </c>
      <c r="CN38" s="97">
        <f>IF(CL38="",0,VLOOKUP(CL38,CL$55:CN$58,3,FALSE))</f>
        <v>0</v>
      </c>
      <c r="CO38" s="102">
        <f>CM38*CN38</f>
        <v>0</v>
      </c>
      <c r="CP38" s="101" t="str">
        <f t="shared" si="67"/>
        <v/>
      </c>
      <c r="CQ38" s="97" t="str">
        <f>IF($C38=CP$6,$I38,"")</f>
        <v/>
      </c>
      <c r="CR38" s="97">
        <f>IF($C38=CP$6,$V38,0)</f>
        <v>0</v>
      </c>
      <c r="CS38" s="97">
        <f>IF(CQ38="",0,VLOOKUP(CQ38,CQ$55:CS$58,3,FALSE))</f>
        <v>0</v>
      </c>
      <c r="CT38" s="102">
        <f>CR38*CS38</f>
        <v>0</v>
      </c>
      <c r="CU38" s="101" t="str">
        <f t="shared" si="72"/>
        <v/>
      </c>
      <c r="CV38" s="97" t="str">
        <f>IF($C38=CU$6,$I38,"")</f>
        <v/>
      </c>
      <c r="CW38" s="97">
        <f>IF($C38=CU$6,$V38,0)</f>
        <v>0</v>
      </c>
      <c r="CX38" s="97">
        <f>IF(CV38="",0,VLOOKUP(CV38,CV$55:CX$58,3,FALSE))</f>
        <v>0</v>
      </c>
      <c r="CY38" s="102">
        <f>CW38*CX38</f>
        <v>0</v>
      </c>
      <c r="CZ38" s="101" t="str">
        <f t="shared" si="77"/>
        <v/>
      </c>
      <c r="DA38" s="97" t="str">
        <f>IF($C38=CZ$6,$I38,"")</f>
        <v/>
      </c>
      <c r="DB38" s="97">
        <f>IF($C38=CZ$6,$V38,0)</f>
        <v>0</v>
      </c>
      <c r="DC38" s="97">
        <f>IF(DA38="",0,VLOOKUP(DA38,DA$55:DC$58,3,FALSE))</f>
        <v>0</v>
      </c>
      <c r="DD38" s="102">
        <f>DB38*DC38</f>
        <v>0</v>
      </c>
      <c r="DE38" s="101" t="str">
        <f t="shared" si="82"/>
        <v/>
      </c>
      <c r="DF38" s="97" t="str">
        <f>IF($C38=DE$6,$I38,"")</f>
        <v/>
      </c>
      <c r="DG38" s="97">
        <f>IF($C38=DE$6,$V38,0)</f>
        <v>0</v>
      </c>
      <c r="DH38" s="97">
        <f>IF(DF38="",0,VLOOKUP(DF38,DF$55:DH$58,3,FALSE))</f>
        <v>0</v>
      </c>
      <c r="DI38" s="102">
        <f>DG38*DH38</f>
        <v>0</v>
      </c>
      <c r="DJ38" s="101" t="str">
        <f>IF($C38=DJ$6,$B38,"")</f>
        <v/>
      </c>
      <c r="DK38" s="97" t="str">
        <f>IF($C38=DJ$6,$I38,"")</f>
        <v/>
      </c>
      <c r="DL38" s="97">
        <f>IF($C38=DJ$6,$V38,0)</f>
        <v>0</v>
      </c>
      <c r="DM38" s="97">
        <f>IF(DK38="",0,VLOOKUP(DK38,DK$55:DM$58,3,FALSE))</f>
        <v>0</v>
      </c>
      <c r="DN38" s="102">
        <f>DL38*DM38</f>
        <v>0</v>
      </c>
      <c r="DO38" s="101" t="str">
        <f>IF($C38=DO$6,$B38,"")</f>
        <v/>
      </c>
      <c r="DP38" s="97" t="str">
        <f>IF($C38=DO$6,$I38,"")</f>
        <v/>
      </c>
      <c r="DQ38" s="97">
        <f>IF($C38=DO$6,$V38,0)</f>
        <v>0</v>
      </c>
      <c r="DR38" s="97">
        <f>IF(DP38="",0,VLOOKUP(DP38,DP$55:DR$58,3,FALSE))</f>
        <v>0</v>
      </c>
      <c r="DS38" s="102">
        <f>DQ38*DR38</f>
        <v>0</v>
      </c>
      <c r="DT38" s="101" t="str">
        <f t="shared" si="97"/>
        <v/>
      </c>
      <c r="DU38" s="97" t="str">
        <f>IF($C38=DT$6,$I38,"")</f>
        <v/>
      </c>
      <c r="DV38" s="97">
        <f>IF($C38=DT$6,$V38,0)</f>
        <v>0</v>
      </c>
      <c r="DW38" s="97">
        <f>IF(DU38="",0,VLOOKUP(DU38,DU$55:DW$58,3,FALSE))</f>
        <v>0</v>
      </c>
      <c r="DX38" s="102">
        <f>DV38*DW38</f>
        <v>0</v>
      </c>
      <c r="DY38" s="101" t="str">
        <f t="shared" si="102"/>
        <v/>
      </c>
      <c r="DZ38" s="97" t="str">
        <f>IF($C38=DY$6,$I38,"")</f>
        <v/>
      </c>
      <c r="EA38" s="97">
        <f>IF($C38=DY$6,$V38,0)</f>
        <v>0</v>
      </c>
      <c r="EB38" s="97">
        <f>IF(DZ38="",0,VLOOKUP(DZ38,DZ$55:EB$58,3,FALSE))</f>
        <v>0</v>
      </c>
      <c r="EC38" s="102">
        <f>EA38*EB38</f>
        <v>0</v>
      </c>
      <c r="ED38" s="101" t="str">
        <f t="shared" si="107"/>
        <v/>
      </c>
      <c r="EE38" s="97" t="str">
        <f>IF($C38=ED$6,$I38,"")</f>
        <v/>
      </c>
      <c r="EF38" s="97">
        <f>IF($C38=ED$6,$V38,0)</f>
        <v>0</v>
      </c>
      <c r="EG38" s="97">
        <f>IF(EE38="",0,VLOOKUP(EE38,EE$55:EG$58,3,FALSE))</f>
        <v>0</v>
      </c>
      <c r="EH38" s="102">
        <f>EF38*EG38</f>
        <v>0</v>
      </c>
      <c r="EI38" s="101" t="str">
        <f t="shared" si="112"/>
        <v/>
      </c>
      <c r="EJ38" s="97" t="str">
        <f>IF($C38=EI$6,$I38,"")</f>
        <v/>
      </c>
      <c r="EK38" s="97">
        <f>IF($C38=EI$6,$V38,0)</f>
        <v>0</v>
      </c>
      <c r="EL38" s="97">
        <f>IF(EJ38="",0,VLOOKUP(EJ38,EJ$55:EL$58,3,FALSE))</f>
        <v>0</v>
      </c>
      <c r="EM38" s="102">
        <f>EK38*EL38</f>
        <v>0</v>
      </c>
      <c r="EN38" s="101" t="str">
        <f t="shared" si="117"/>
        <v/>
      </c>
      <c r="EO38" s="97" t="str">
        <f>IF($C38=EN$6,$I38,"")</f>
        <v/>
      </c>
      <c r="EP38" s="97">
        <f>IF($C38=EN$6,$V38,0)</f>
        <v>0</v>
      </c>
      <c r="EQ38" s="97">
        <f>IF(EO38="",0,VLOOKUP(EO38,EO$55:EQ$58,3,FALSE))</f>
        <v>0</v>
      </c>
      <c r="ER38" s="102">
        <f>EP38*EQ38</f>
        <v>0</v>
      </c>
      <c r="ES38" s="101" t="str">
        <f t="shared" si="122"/>
        <v/>
      </c>
      <c r="ET38" s="97" t="str">
        <f>IF($C38=ES$6,$I38,"")</f>
        <v/>
      </c>
      <c r="EU38" s="97">
        <f>IF($C38=ES$6,$V38,0)</f>
        <v>0</v>
      </c>
      <c r="EV38" s="97">
        <f>IF(ET38="",0,VLOOKUP(ET38,ET$55:EV$58,3,FALSE))</f>
        <v>0</v>
      </c>
      <c r="EW38" s="102">
        <f>EU38*EV38</f>
        <v>0</v>
      </c>
      <c r="EX38" s="101" t="str">
        <f t="shared" si="127"/>
        <v/>
      </c>
      <c r="EY38" s="97" t="str">
        <f>IF($C38=EX$6,$I38,"")</f>
        <v/>
      </c>
      <c r="EZ38" s="97">
        <f>IF($C38=EX$6,$V38,0)</f>
        <v>0</v>
      </c>
      <c r="FA38" s="97">
        <f>IF(EY38="",0,VLOOKUP(EY38,EY$55:FA$58,3,FALSE))</f>
        <v>0</v>
      </c>
      <c r="FB38" s="102">
        <f>EZ38*FA38</f>
        <v>0</v>
      </c>
      <c r="FC38" s="101" t="str">
        <f t="shared" si="132"/>
        <v/>
      </c>
      <c r="FD38" s="97" t="str">
        <f>IF($C38=FC$6,$I38,"")</f>
        <v/>
      </c>
      <c r="FE38" s="97">
        <f>IF($C38=FC$6,$V38,0)</f>
        <v>0</v>
      </c>
      <c r="FF38" s="97">
        <f>IF(FD38="",0,VLOOKUP(FD38,FD$55:FF$58,3,FALSE))</f>
        <v>0</v>
      </c>
      <c r="FG38" s="102">
        <f>FE38*FF38</f>
        <v>0</v>
      </c>
      <c r="FH38" s="101" t="str">
        <f t="shared" si="137"/>
        <v/>
      </c>
      <c r="FI38" s="97" t="str">
        <f>IF($C38=FH$6,$I38,"")</f>
        <v/>
      </c>
      <c r="FJ38" s="97">
        <f>IF($C38=FH$6,$V38,0)</f>
        <v>0</v>
      </c>
      <c r="FK38" s="97">
        <f>IF(FI38="",0,VLOOKUP(FI38,FI$55:FK$58,3,FALSE))</f>
        <v>0</v>
      </c>
      <c r="FL38" s="102">
        <f>FJ38*FK38</f>
        <v>0</v>
      </c>
      <c r="FM38" s="101" t="str">
        <f t="shared" si="142"/>
        <v/>
      </c>
      <c r="FN38" s="97" t="str">
        <f>IF($C38=FM$6,$I38,"")</f>
        <v/>
      </c>
      <c r="FO38" s="97">
        <f>IF($C38=FM$6,$V38,0)</f>
        <v>0</v>
      </c>
      <c r="FP38" s="97">
        <f>IF(FN38="",0,VLOOKUP(FN38,FN$55:FP$58,3,FALSE))</f>
        <v>0</v>
      </c>
      <c r="FQ38" s="102">
        <f>FO38*FP38</f>
        <v>0</v>
      </c>
      <c r="FR38" s="101" t="str">
        <f t="shared" si="147"/>
        <v/>
      </c>
      <c r="FS38" s="97" t="str">
        <f>IF($C38=FR$6,$I38,"")</f>
        <v/>
      </c>
      <c r="FT38" s="97">
        <f>IF($C38=FR$6,$V38,0)</f>
        <v>0</v>
      </c>
      <c r="FU38" s="97">
        <f>IF(FS38="",0,VLOOKUP(FS38,FS$55:FU$58,3,FALSE))</f>
        <v>0</v>
      </c>
      <c r="FV38" s="102">
        <f>FT38*FU38</f>
        <v>0</v>
      </c>
      <c r="FW38" s="101" t="str">
        <f t="shared" si="152"/>
        <v/>
      </c>
      <c r="FX38" s="97" t="str">
        <f>IF($C38=FW$6,$I38,"")</f>
        <v/>
      </c>
      <c r="FY38" s="97">
        <f>IF($C38=FW$6,$V38,0)</f>
        <v>0</v>
      </c>
      <c r="FZ38" s="97">
        <f>IF(FX38="",0,VLOOKUP(FX38,FX$55:FZ$58,3,FALSE))</f>
        <v>0</v>
      </c>
      <c r="GA38" s="102">
        <f>FY38*FZ38</f>
        <v>0</v>
      </c>
      <c r="GB38" s="101" t="str">
        <f t="shared" si="157"/>
        <v/>
      </c>
      <c r="GC38" s="97" t="str">
        <f>IF($C38=GB$6,$I38,"")</f>
        <v/>
      </c>
      <c r="GD38" s="97">
        <f>IF($C38=GB$6,$V38,0)</f>
        <v>0</v>
      </c>
      <c r="GE38" s="97">
        <f>IF(GC38="",0,VLOOKUP(GC38,GC$55:GE$58,3,FALSE))</f>
        <v>0</v>
      </c>
      <c r="GF38" s="102">
        <f>GD38*GE38</f>
        <v>0</v>
      </c>
      <c r="GG38" s="101" t="str">
        <f t="shared" si="162"/>
        <v/>
      </c>
      <c r="GH38" s="97" t="str">
        <f>IF($C38=GG$6,$I38,"")</f>
        <v/>
      </c>
      <c r="GI38" s="97">
        <f>IF($C38=GG$6,$V38,0)</f>
        <v>0</v>
      </c>
      <c r="GJ38" s="97">
        <f>IF(GH38="",0,VLOOKUP(GH38,GH$55:GJ$58,3,FALSE))</f>
        <v>0</v>
      </c>
      <c r="GK38" s="102">
        <f>GI38*GJ38</f>
        <v>0</v>
      </c>
      <c r="GL38" s="101" t="str">
        <f t="shared" si="167"/>
        <v/>
      </c>
      <c r="GM38" s="97" t="str">
        <f>IF($C38=GL$6,$I38,"")</f>
        <v/>
      </c>
      <c r="GN38" s="97">
        <f>IF($C38=GL$6,$V38,0)</f>
        <v>0</v>
      </c>
      <c r="GO38" s="97">
        <f>IF(GM38="",0,VLOOKUP(GM38,GM$55:GO$58,3,FALSE))</f>
        <v>0</v>
      </c>
      <c r="GP38" s="102">
        <f>GN38*GO38</f>
        <v>0</v>
      </c>
      <c r="GQ38" s="101" t="str">
        <f t="shared" si="172"/>
        <v/>
      </c>
      <c r="GR38" s="97" t="str">
        <f>IF($C38=GQ$6,$I38,"")</f>
        <v/>
      </c>
      <c r="GS38" s="97">
        <f>IF($C38=GQ$6,$V38,0)</f>
        <v>0</v>
      </c>
      <c r="GT38" s="97">
        <f>IF(GR38="",0,VLOOKUP(GR38,GR$55:GT$58,3,FALSE))</f>
        <v>0</v>
      </c>
      <c r="GU38" s="102">
        <f>GS38*GT38</f>
        <v>0</v>
      </c>
      <c r="GV38" s="101" t="str">
        <f t="shared" si="177"/>
        <v/>
      </c>
      <c r="GW38" s="97" t="str">
        <f>IF($C38=GV$6,$I38,"")</f>
        <v/>
      </c>
      <c r="GX38" s="102">
        <f>IF($C38=GV$6,$V38,0)</f>
        <v>0</v>
      </c>
      <c r="GY38" s="101" t="str">
        <f t="shared" si="180"/>
        <v/>
      </c>
      <c r="GZ38" s="97" t="str">
        <f>IF($C38=GY$6,$I38,"")</f>
        <v/>
      </c>
      <c r="HA38" s="102">
        <f>IF($C38=GY$6,$V38,0)</f>
        <v>0</v>
      </c>
      <c r="HB38" s="101" t="str">
        <f t="shared" si="183"/>
        <v/>
      </c>
      <c r="HC38" s="97" t="str">
        <f>IF($C38=HB$6,$E38,"")</f>
        <v/>
      </c>
      <c r="HD38" s="97" t="e">
        <f>VLOOKUP(HC38,#REF!,2,FALSE)</f>
        <v>#REF!</v>
      </c>
      <c r="HE38" s="97" t="str">
        <f>IF($C38=HB$6,$D38,"")</f>
        <v/>
      </c>
      <c r="HF38" s="97" t="str">
        <f>IF($C38=HB$6,$I38,"")</f>
        <v/>
      </c>
      <c r="HG38" s="97" t="e">
        <f>VLOOKUP($HC38,#REF!,3,FALSE)</f>
        <v>#REF!</v>
      </c>
      <c r="HH38" s="97" t="e">
        <f>VLOOKUP($HC38,#REF!,4,FALSE)</f>
        <v>#REF!</v>
      </c>
      <c r="HI38" s="97" t="e">
        <f>VLOOKUP($HC38,#REF!,5,FALSE)</f>
        <v>#REF!</v>
      </c>
      <c r="HJ38" s="97" t="e">
        <f>VLOOKUP($HC38,#REF!,6,FALSE)</f>
        <v>#REF!</v>
      </c>
      <c r="HK38" s="97" t="e">
        <f>VLOOKUP($HC38,#REF!,7,FALSE)</f>
        <v>#REF!</v>
      </c>
      <c r="HL38" s="97" t="e">
        <f>VLOOKUP($HC38,#REF!,8,FALSE)</f>
        <v>#REF!</v>
      </c>
      <c r="HM38" s="97" t="e">
        <f>VLOOKUP($HC38,#REF!,9,FALSE)</f>
        <v>#REF!</v>
      </c>
      <c r="HN38" s="97" t="e">
        <f>VLOOKUP($HC38,#REF!,10,FALSE)</f>
        <v>#REF!</v>
      </c>
      <c r="HO38" s="97" t="e">
        <f>VLOOKUP($HC38,#REF!,11,FALSE)</f>
        <v>#REF!</v>
      </c>
      <c r="HP38" s="97" t="e">
        <f>VLOOKUP($HC38,#REF!,12,FALSE)</f>
        <v>#REF!</v>
      </c>
      <c r="HQ38" s="97" t="e">
        <f>VLOOKUP($HC38,#REF!,13,FALSE)</f>
        <v>#REF!</v>
      </c>
      <c r="HR38" s="97" t="e">
        <f>VLOOKUP($HC38,#REF!,14,FALSE)</f>
        <v>#REF!</v>
      </c>
      <c r="HS38" s="97" t="e">
        <f t="shared" ref="HS38:ID38" si="217">CONCATENATE($HD38,HG38,$HE38,$HF38)</f>
        <v>#REF!</v>
      </c>
      <c r="HT38" s="97" t="e">
        <f t="shared" si="217"/>
        <v>#REF!</v>
      </c>
      <c r="HU38" s="97" t="e">
        <f t="shared" si="217"/>
        <v>#REF!</v>
      </c>
      <c r="HV38" s="97" t="e">
        <f t="shared" si="217"/>
        <v>#REF!</v>
      </c>
      <c r="HW38" s="97" t="e">
        <f t="shared" si="217"/>
        <v>#REF!</v>
      </c>
      <c r="HX38" s="97" t="e">
        <f t="shared" si="217"/>
        <v>#REF!</v>
      </c>
      <c r="HY38" s="97" t="e">
        <f t="shared" si="217"/>
        <v>#REF!</v>
      </c>
      <c r="HZ38" s="97" t="e">
        <f t="shared" si="217"/>
        <v>#REF!</v>
      </c>
      <c r="IA38" s="97" t="e">
        <f t="shared" si="217"/>
        <v>#REF!</v>
      </c>
      <c r="IB38" s="97" t="e">
        <f t="shared" si="217"/>
        <v>#REF!</v>
      </c>
      <c r="IC38" s="97" t="e">
        <f t="shared" si="217"/>
        <v>#REF!</v>
      </c>
      <c r="ID38" s="97" t="e">
        <f t="shared" si="217"/>
        <v>#REF!</v>
      </c>
      <c r="IE38" s="97" t="str">
        <f>IF($C38=HB$6,$J38,"")</f>
        <v/>
      </c>
      <c r="IF38" s="97" t="str">
        <f>IF($C38=HB$6,$K38,"")</f>
        <v/>
      </c>
      <c r="IG38" s="97" t="str">
        <f>IF($C38=HB$6,$L38,"")</f>
        <v/>
      </c>
      <c r="IH38" s="97" t="str">
        <f>IF($C38=HB$6,$M38,"")</f>
        <v/>
      </c>
      <c r="II38" s="97" t="str">
        <f>IF($C38=HB$6,$N38,"")</f>
        <v/>
      </c>
      <c r="IJ38" s="97" t="str">
        <f>IF($C38=HB$6,$O38,"")</f>
        <v/>
      </c>
      <c r="IK38" s="97" t="str">
        <f>IF($C38=HB$6,$P38,"")</f>
        <v/>
      </c>
      <c r="IL38" s="97" t="str">
        <f>IF($C38=HB$6,$Q38,"")</f>
        <v/>
      </c>
      <c r="IM38" s="97" t="str">
        <f>IF($C38=HB$6,$R38,"")</f>
        <v/>
      </c>
      <c r="IN38" s="97" t="str">
        <f>IF($C38=HB$6,$S38,"")</f>
        <v/>
      </c>
      <c r="IO38" s="97" t="str">
        <f>IF($C38=HB$6,$T38,"")</f>
        <v/>
      </c>
      <c r="IP38" s="102" t="str">
        <f>IF($C38=HB$6,$U38,"")</f>
        <v/>
      </c>
    </row>
    <row r="39" spans="1:250" ht="30" customHeight="1" thickBot="1">
      <c r="A39" s="253"/>
      <c r="B39" s="254"/>
      <c r="C39" s="254"/>
      <c r="D39" s="254"/>
      <c r="E39" s="254"/>
      <c r="F39" s="255"/>
      <c r="G39" s="254"/>
      <c r="H39" s="254"/>
      <c r="I39" s="256"/>
      <c r="J39" s="268"/>
      <c r="K39" s="268"/>
      <c r="L39" s="268"/>
      <c r="M39" s="268"/>
      <c r="N39" s="268"/>
      <c r="O39" s="268"/>
      <c r="P39" s="268"/>
      <c r="Q39" s="268"/>
      <c r="R39" s="268"/>
      <c r="S39" s="268"/>
      <c r="T39" s="268"/>
      <c r="U39" s="268"/>
      <c r="V39" s="269">
        <f t="shared" si="208"/>
        <v>0</v>
      </c>
      <c r="X39" s="101" t="str">
        <f t="shared" si="209"/>
        <v/>
      </c>
      <c r="Y39" s="97" t="str">
        <f t="shared" si="210"/>
        <v/>
      </c>
      <c r="Z39" s="97">
        <f t="shared" si="0"/>
        <v>0</v>
      </c>
      <c r="AA39" s="97">
        <f>IF(Y39="",0,VLOOKUP(Y39,Y$55:AA$56,3,FALSE))</f>
        <v>0</v>
      </c>
      <c r="AB39" s="102">
        <f t="shared" si="211"/>
        <v>0</v>
      </c>
      <c r="AC39" s="101" t="str">
        <f t="shared" si="2"/>
        <v/>
      </c>
      <c r="AD39" s="97" t="str">
        <f t="shared" si="3"/>
        <v/>
      </c>
      <c r="AE39" s="97">
        <f t="shared" si="4"/>
        <v>0</v>
      </c>
      <c r="AF39" s="97">
        <f>IF(AD39="",0,VLOOKUP(AD39,AD$55:AF$56,3,FALSE))</f>
        <v>0</v>
      </c>
      <c r="AG39" s="102">
        <f t="shared" si="6"/>
        <v>0</v>
      </c>
      <c r="AH39" s="101" t="str">
        <f t="shared" si="7"/>
        <v/>
      </c>
      <c r="AI39" s="97" t="str">
        <f t="shared" si="8"/>
        <v/>
      </c>
      <c r="AJ39" s="97">
        <f t="shared" si="9"/>
        <v>0</v>
      </c>
      <c r="AK39" s="97">
        <f>IF(AI39="",0,VLOOKUP(AI39,AI$55:AK$56,3,FALSE))</f>
        <v>0</v>
      </c>
      <c r="AL39" s="102">
        <f t="shared" si="11"/>
        <v>0</v>
      </c>
      <c r="AM39" s="101" t="str">
        <f t="shared" si="12"/>
        <v/>
      </c>
      <c r="AN39" s="97" t="str">
        <f t="shared" si="13"/>
        <v/>
      </c>
      <c r="AO39" s="97">
        <f t="shared" si="14"/>
        <v>0</v>
      </c>
      <c r="AP39" s="97">
        <f>IF(AN39="",0,VLOOKUP(AN39,AN$55:AP$56,3,FALSE))</f>
        <v>0</v>
      </c>
      <c r="AQ39" s="102">
        <f t="shared" si="16"/>
        <v>0</v>
      </c>
      <c r="AR39" s="101" t="str">
        <f t="shared" si="17"/>
        <v/>
      </c>
      <c r="AS39" s="97" t="str">
        <f t="shared" si="18"/>
        <v/>
      </c>
      <c r="AT39" s="97">
        <f t="shared" si="19"/>
        <v>0</v>
      </c>
      <c r="AU39" s="97">
        <f>IF(AS39="",0,VLOOKUP(AS39,AS$55:AU$56,3,FALSE))</f>
        <v>0</v>
      </c>
      <c r="AV39" s="102">
        <f t="shared" si="21"/>
        <v>0</v>
      </c>
      <c r="AW39" s="101" t="str">
        <f t="shared" si="22"/>
        <v/>
      </c>
      <c r="AX39" s="97" t="str">
        <f t="shared" si="23"/>
        <v/>
      </c>
      <c r="AY39" s="97">
        <f t="shared" si="24"/>
        <v>0</v>
      </c>
      <c r="AZ39" s="97">
        <f>IF(AX39="",0,VLOOKUP(AX39,AX$55:AZ$56,3,FALSE))</f>
        <v>0</v>
      </c>
      <c r="BA39" s="102">
        <f t="shared" si="26"/>
        <v>0</v>
      </c>
      <c r="BB39" s="101" t="str">
        <f t="shared" si="27"/>
        <v/>
      </c>
      <c r="BC39" s="97" t="str">
        <f t="shared" si="28"/>
        <v/>
      </c>
      <c r="BD39" s="97">
        <f t="shared" si="29"/>
        <v>0</v>
      </c>
      <c r="BE39" s="97">
        <f>IF(BC39="",0,VLOOKUP(BC39,BC$55:BE$56,3,FALSE))</f>
        <v>0</v>
      </c>
      <c r="BF39" s="102">
        <f t="shared" si="31"/>
        <v>0</v>
      </c>
      <c r="BG39" s="101" t="str">
        <f t="shared" si="32"/>
        <v/>
      </c>
      <c r="BH39" s="97" t="str">
        <f t="shared" si="33"/>
        <v/>
      </c>
      <c r="BI39" s="97">
        <f t="shared" si="34"/>
        <v>0</v>
      </c>
      <c r="BJ39" s="97">
        <f>IF(BH39="",0,VLOOKUP(BH39,BH$55:BJ$56,3,FALSE))</f>
        <v>0</v>
      </c>
      <c r="BK39" s="102">
        <f t="shared" si="36"/>
        <v>0</v>
      </c>
      <c r="BL39" s="101" t="str">
        <f t="shared" si="37"/>
        <v/>
      </c>
      <c r="BM39" s="97" t="str">
        <f t="shared" si="38"/>
        <v/>
      </c>
      <c r="BN39" s="97">
        <f t="shared" si="39"/>
        <v>0</v>
      </c>
      <c r="BO39" s="97">
        <f>IF(BM39="",0,VLOOKUP(BM39,BM$55:BO$56,3,FALSE))</f>
        <v>0</v>
      </c>
      <c r="BP39" s="102">
        <f t="shared" si="41"/>
        <v>0</v>
      </c>
      <c r="BQ39" s="101" t="str">
        <f t="shared" si="42"/>
        <v/>
      </c>
      <c r="BR39" s="97" t="str">
        <f t="shared" si="43"/>
        <v/>
      </c>
      <c r="BS39" s="97">
        <f t="shared" si="44"/>
        <v>0</v>
      </c>
      <c r="BT39" s="97">
        <f>IF(BR39="",0,VLOOKUP(BR39,BR$55:BT$56,3,FALSE))</f>
        <v>0</v>
      </c>
      <c r="BU39" s="102">
        <f t="shared" si="46"/>
        <v>0</v>
      </c>
      <c r="BV39" s="101" t="str">
        <f t="shared" si="47"/>
        <v/>
      </c>
      <c r="BW39" s="97" t="str">
        <f t="shared" si="48"/>
        <v/>
      </c>
      <c r="BX39" s="97">
        <f t="shared" si="49"/>
        <v>0</v>
      </c>
      <c r="BY39" s="97">
        <f>IF(BW39="",0,VLOOKUP(BW39,BW$55:BY$56,3,FALSE))</f>
        <v>0</v>
      </c>
      <c r="BZ39" s="102">
        <f t="shared" si="51"/>
        <v>0</v>
      </c>
      <c r="CA39" s="101" t="str">
        <f t="shared" si="52"/>
        <v/>
      </c>
      <c r="CB39" s="97" t="str">
        <f t="shared" si="53"/>
        <v/>
      </c>
      <c r="CC39" s="97">
        <f t="shared" si="54"/>
        <v>0</v>
      </c>
      <c r="CD39" s="97">
        <f>IF(CB39="",0,VLOOKUP(CB39,CB$55:CD$56,3,FALSE))</f>
        <v>0</v>
      </c>
      <c r="CE39" s="102">
        <f t="shared" si="56"/>
        <v>0</v>
      </c>
      <c r="CF39" s="101" t="str">
        <f t="shared" si="57"/>
        <v/>
      </c>
      <c r="CG39" s="97" t="str">
        <f t="shared" si="58"/>
        <v/>
      </c>
      <c r="CH39" s="97">
        <f t="shared" si="59"/>
        <v>0</v>
      </c>
      <c r="CI39" s="97">
        <f>IF(CG39="",0,VLOOKUP(CG39,CG$55:CI$56,3,FALSE))</f>
        <v>0</v>
      </c>
      <c r="CJ39" s="102">
        <f t="shared" si="61"/>
        <v>0</v>
      </c>
      <c r="CK39" s="101" t="str">
        <f t="shared" si="62"/>
        <v/>
      </c>
      <c r="CL39" s="97" t="str">
        <f t="shared" si="63"/>
        <v/>
      </c>
      <c r="CM39" s="97">
        <f t="shared" si="64"/>
        <v>0</v>
      </c>
      <c r="CN39" s="97">
        <f>IF(CL39="",0,VLOOKUP(CL39,CL$55:CN$58,3,FALSE))</f>
        <v>0</v>
      </c>
      <c r="CO39" s="102">
        <f t="shared" si="66"/>
        <v>0</v>
      </c>
      <c r="CP39" s="101" t="str">
        <f t="shared" si="67"/>
        <v/>
      </c>
      <c r="CQ39" s="97" t="str">
        <f t="shared" si="68"/>
        <v/>
      </c>
      <c r="CR39" s="97">
        <f t="shared" si="69"/>
        <v>0</v>
      </c>
      <c r="CS39" s="97">
        <f>IF(CQ39="",0,VLOOKUP(CQ39,CQ$55:CS$58,3,FALSE))</f>
        <v>0</v>
      </c>
      <c r="CT39" s="102">
        <f t="shared" si="71"/>
        <v>0</v>
      </c>
      <c r="CU39" s="101" t="str">
        <f t="shared" si="72"/>
        <v/>
      </c>
      <c r="CV39" s="97" t="str">
        <f t="shared" si="73"/>
        <v/>
      </c>
      <c r="CW39" s="97">
        <f t="shared" si="74"/>
        <v>0</v>
      </c>
      <c r="CX39" s="97">
        <f>IF(CV39="",0,VLOOKUP(CV39,CV$55:CX$58,3,FALSE))</f>
        <v>0</v>
      </c>
      <c r="CY39" s="102">
        <f t="shared" si="76"/>
        <v>0</v>
      </c>
      <c r="CZ39" s="101" t="str">
        <f t="shared" si="77"/>
        <v/>
      </c>
      <c r="DA39" s="97" t="str">
        <f t="shared" si="78"/>
        <v/>
      </c>
      <c r="DB39" s="97">
        <f t="shared" si="79"/>
        <v>0</v>
      </c>
      <c r="DC39" s="97">
        <f>IF(DA39="",0,VLOOKUP(DA39,DA$55:DC$58,3,FALSE))</f>
        <v>0</v>
      </c>
      <c r="DD39" s="102">
        <f t="shared" si="81"/>
        <v>0</v>
      </c>
      <c r="DE39" s="101" t="str">
        <f t="shared" si="82"/>
        <v/>
      </c>
      <c r="DF39" s="97" t="str">
        <f t="shared" si="83"/>
        <v/>
      </c>
      <c r="DG39" s="97">
        <f t="shared" si="84"/>
        <v>0</v>
      </c>
      <c r="DH39" s="97">
        <f>IF(DF39="",0,VLOOKUP(DF39,DF$55:DH$58,3,FALSE))</f>
        <v>0</v>
      </c>
      <c r="DI39" s="102">
        <f t="shared" si="86"/>
        <v>0</v>
      </c>
      <c r="DJ39" s="101" t="str">
        <f>IF($C39=DJ$6,$B39,"")</f>
        <v/>
      </c>
      <c r="DK39" s="97" t="str">
        <f t="shared" si="88"/>
        <v/>
      </c>
      <c r="DL39" s="97">
        <f t="shared" si="89"/>
        <v>0</v>
      </c>
      <c r="DM39" s="97">
        <f>IF(DK39="",0,VLOOKUP(DK39,DK$55:DM$58,3,FALSE))</f>
        <v>0</v>
      </c>
      <c r="DN39" s="102">
        <f t="shared" si="91"/>
        <v>0</v>
      </c>
      <c r="DO39" s="101" t="str">
        <f>IF($C39=DO$6,$B39,"")</f>
        <v/>
      </c>
      <c r="DP39" s="97" t="str">
        <f t="shared" si="93"/>
        <v/>
      </c>
      <c r="DQ39" s="97">
        <f t="shared" si="94"/>
        <v>0</v>
      </c>
      <c r="DR39" s="97">
        <f>IF(DP39="",0,VLOOKUP(DP39,DP$55:DR$58,3,FALSE))</f>
        <v>0</v>
      </c>
      <c r="DS39" s="102">
        <f t="shared" si="96"/>
        <v>0</v>
      </c>
      <c r="DT39" s="101" t="str">
        <f t="shared" si="97"/>
        <v/>
      </c>
      <c r="DU39" s="97" t="str">
        <f t="shared" si="98"/>
        <v/>
      </c>
      <c r="DV39" s="97">
        <f t="shared" si="99"/>
        <v>0</v>
      </c>
      <c r="DW39" s="97">
        <f>IF(DU39="",0,VLOOKUP(DU39,DU$55:DW$58,3,FALSE))</f>
        <v>0</v>
      </c>
      <c r="DX39" s="102">
        <f t="shared" si="101"/>
        <v>0</v>
      </c>
      <c r="DY39" s="101" t="str">
        <f t="shared" si="102"/>
        <v/>
      </c>
      <c r="DZ39" s="97" t="str">
        <f t="shared" si="103"/>
        <v/>
      </c>
      <c r="EA39" s="97">
        <f t="shared" si="104"/>
        <v>0</v>
      </c>
      <c r="EB39" s="97">
        <f>IF(DZ39="",0,VLOOKUP(DZ39,DZ$55:EB$58,3,FALSE))</f>
        <v>0</v>
      </c>
      <c r="EC39" s="102">
        <f t="shared" si="106"/>
        <v>0</v>
      </c>
      <c r="ED39" s="101" t="str">
        <f t="shared" si="107"/>
        <v/>
      </c>
      <c r="EE39" s="97" t="str">
        <f t="shared" si="108"/>
        <v/>
      </c>
      <c r="EF39" s="97">
        <f t="shared" si="109"/>
        <v>0</v>
      </c>
      <c r="EG39" s="97">
        <f>IF(EE39="",0,VLOOKUP(EE39,EE$55:EG$58,3,FALSE))</f>
        <v>0</v>
      </c>
      <c r="EH39" s="102">
        <f t="shared" si="111"/>
        <v>0</v>
      </c>
      <c r="EI39" s="101" t="str">
        <f t="shared" si="112"/>
        <v/>
      </c>
      <c r="EJ39" s="97" t="str">
        <f t="shared" si="113"/>
        <v/>
      </c>
      <c r="EK39" s="97">
        <f t="shared" si="114"/>
        <v>0</v>
      </c>
      <c r="EL39" s="97">
        <f>IF(EJ39="",0,VLOOKUP(EJ39,EJ$55:EL$58,3,FALSE))</f>
        <v>0</v>
      </c>
      <c r="EM39" s="102">
        <f t="shared" si="116"/>
        <v>0</v>
      </c>
      <c r="EN39" s="101" t="str">
        <f t="shared" si="117"/>
        <v/>
      </c>
      <c r="EO39" s="97" t="str">
        <f t="shared" si="118"/>
        <v/>
      </c>
      <c r="EP39" s="97">
        <f t="shared" si="119"/>
        <v>0</v>
      </c>
      <c r="EQ39" s="97">
        <f>IF(EO39="",0,VLOOKUP(EO39,EO$55:EQ$58,3,FALSE))</f>
        <v>0</v>
      </c>
      <c r="ER39" s="102">
        <f t="shared" si="121"/>
        <v>0</v>
      </c>
      <c r="ES39" s="101" t="str">
        <f t="shared" si="122"/>
        <v/>
      </c>
      <c r="ET39" s="97" t="str">
        <f t="shared" si="123"/>
        <v/>
      </c>
      <c r="EU39" s="97">
        <f t="shared" si="124"/>
        <v>0</v>
      </c>
      <c r="EV39" s="97">
        <f>IF(ET39="",0,VLOOKUP(ET39,ET$55:EV$58,3,FALSE))</f>
        <v>0</v>
      </c>
      <c r="EW39" s="102">
        <f t="shared" si="126"/>
        <v>0</v>
      </c>
      <c r="EX39" s="101" t="str">
        <f t="shared" si="127"/>
        <v/>
      </c>
      <c r="EY39" s="97" t="str">
        <f t="shared" si="128"/>
        <v/>
      </c>
      <c r="EZ39" s="97">
        <f t="shared" si="129"/>
        <v>0</v>
      </c>
      <c r="FA39" s="97">
        <f>IF(EY39="",0,VLOOKUP(EY39,EY$55:FA$58,3,FALSE))</f>
        <v>0</v>
      </c>
      <c r="FB39" s="102">
        <f t="shared" si="131"/>
        <v>0</v>
      </c>
      <c r="FC39" s="101" t="str">
        <f t="shared" si="132"/>
        <v/>
      </c>
      <c r="FD39" s="97" t="str">
        <f t="shared" si="133"/>
        <v/>
      </c>
      <c r="FE39" s="97">
        <f t="shared" si="134"/>
        <v>0</v>
      </c>
      <c r="FF39" s="97">
        <f>IF(FD39="",0,VLOOKUP(FD39,FD$55:FF$58,3,FALSE))</f>
        <v>0</v>
      </c>
      <c r="FG39" s="102">
        <f t="shared" si="136"/>
        <v>0</v>
      </c>
      <c r="FH39" s="101" t="str">
        <f t="shared" si="137"/>
        <v/>
      </c>
      <c r="FI39" s="97" t="str">
        <f t="shared" si="138"/>
        <v/>
      </c>
      <c r="FJ39" s="97">
        <f t="shared" si="139"/>
        <v>0</v>
      </c>
      <c r="FK39" s="97">
        <f>IF(FI39="",0,VLOOKUP(FI39,FI$55:FK$58,3,FALSE))</f>
        <v>0</v>
      </c>
      <c r="FL39" s="102">
        <f t="shared" si="141"/>
        <v>0</v>
      </c>
      <c r="FM39" s="101" t="str">
        <f t="shared" si="142"/>
        <v/>
      </c>
      <c r="FN39" s="97" t="str">
        <f t="shared" si="143"/>
        <v/>
      </c>
      <c r="FO39" s="97">
        <f t="shared" si="144"/>
        <v>0</v>
      </c>
      <c r="FP39" s="97">
        <f>IF(FN39="",0,VLOOKUP(FN39,FN$55:FP$58,3,FALSE))</f>
        <v>0</v>
      </c>
      <c r="FQ39" s="102">
        <f t="shared" si="146"/>
        <v>0</v>
      </c>
      <c r="FR39" s="101" t="str">
        <f t="shared" si="147"/>
        <v/>
      </c>
      <c r="FS39" s="97" t="str">
        <f t="shared" si="148"/>
        <v/>
      </c>
      <c r="FT39" s="97">
        <f t="shared" si="149"/>
        <v>0</v>
      </c>
      <c r="FU39" s="97">
        <f>IF(FS39="",0,VLOOKUP(FS39,FS$55:FU$58,3,FALSE))</f>
        <v>0</v>
      </c>
      <c r="FV39" s="102">
        <f t="shared" si="151"/>
        <v>0</v>
      </c>
      <c r="FW39" s="101" t="str">
        <f t="shared" si="152"/>
        <v/>
      </c>
      <c r="FX39" s="97" t="str">
        <f t="shared" si="153"/>
        <v/>
      </c>
      <c r="FY39" s="97">
        <f t="shared" si="154"/>
        <v>0</v>
      </c>
      <c r="FZ39" s="97">
        <f>IF(FX39="",0,VLOOKUP(FX39,FX$55:FZ$58,3,FALSE))</f>
        <v>0</v>
      </c>
      <c r="GA39" s="102">
        <f t="shared" si="156"/>
        <v>0</v>
      </c>
      <c r="GB39" s="101" t="str">
        <f t="shared" si="157"/>
        <v/>
      </c>
      <c r="GC39" s="97" t="str">
        <f t="shared" si="158"/>
        <v/>
      </c>
      <c r="GD39" s="97">
        <f t="shared" si="159"/>
        <v>0</v>
      </c>
      <c r="GE39" s="97">
        <f>IF(GC39="",0,VLOOKUP(GC39,GC$55:GE$58,3,FALSE))</f>
        <v>0</v>
      </c>
      <c r="GF39" s="102">
        <f t="shared" si="161"/>
        <v>0</v>
      </c>
      <c r="GG39" s="101" t="str">
        <f t="shared" si="162"/>
        <v/>
      </c>
      <c r="GH39" s="97" t="str">
        <f t="shared" si="163"/>
        <v/>
      </c>
      <c r="GI39" s="97">
        <f t="shared" si="164"/>
        <v>0</v>
      </c>
      <c r="GJ39" s="97">
        <f>IF(GH39="",0,VLOOKUP(GH39,GH$55:GJ$58,3,FALSE))</f>
        <v>0</v>
      </c>
      <c r="GK39" s="102">
        <f t="shared" si="166"/>
        <v>0</v>
      </c>
      <c r="GL39" s="101" t="str">
        <f t="shared" si="167"/>
        <v/>
      </c>
      <c r="GM39" s="97" t="str">
        <f t="shared" si="168"/>
        <v/>
      </c>
      <c r="GN39" s="97">
        <f t="shared" si="169"/>
        <v>0</v>
      </c>
      <c r="GO39" s="97">
        <f>IF(GM39="",0,VLOOKUP(GM39,GM$55:GO$58,3,FALSE))</f>
        <v>0</v>
      </c>
      <c r="GP39" s="102">
        <f t="shared" si="171"/>
        <v>0</v>
      </c>
      <c r="GQ39" s="101" t="str">
        <f t="shared" si="172"/>
        <v/>
      </c>
      <c r="GR39" s="97" t="str">
        <f t="shared" si="173"/>
        <v/>
      </c>
      <c r="GS39" s="97">
        <f t="shared" si="174"/>
        <v>0</v>
      </c>
      <c r="GT39" s="97">
        <f>IF(GR39="",0,VLOOKUP(GR39,GR$55:GT$58,3,FALSE))</f>
        <v>0</v>
      </c>
      <c r="GU39" s="102">
        <f t="shared" si="176"/>
        <v>0</v>
      </c>
      <c r="GV39" s="101" t="str">
        <f t="shared" si="177"/>
        <v/>
      </c>
      <c r="GW39" s="97" t="str">
        <f t="shared" si="178"/>
        <v/>
      </c>
      <c r="GX39" s="102">
        <f t="shared" si="179"/>
        <v>0</v>
      </c>
      <c r="GY39" s="101" t="str">
        <f t="shared" si="180"/>
        <v/>
      </c>
      <c r="GZ39" s="97" t="str">
        <f t="shared" si="181"/>
        <v/>
      </c>
      <c r="HA39" s="102">
        <f t="shared" si="182"/>
        <v>0</v>
      </c>
      <c r="HB39" s="101" t="str">
        <f t="shared" si="183"/>
        <v/>
      </c>
      <c r="HC39" s="97" t="str">
        <f t="shared" si="212"/>
        <v/>
      </c>
      <c r="HD39" s="97" t="e">
        <f>VLOOKUP(HC39,#REF!,2,FALSE)</f>
        <v>#REF!</v>
      </c>
      <c r="HE39" s="97" t="str">
        <f t="shared" si="213"/>
        <v/>
      </c>
      <c r="HF39" s="97" t="str">
        <f t="shared" si="214"/>
        <v/>
      </c>
      <c r="HG39" s="97" t="e">
        <f>VLOOKUP($HC39,#REF!,3,FALSE)</f>
        <v>#REF!</v>
      </c>
      <c r="HH39" s="97" t="e">
        <f>VLOOKUP($HC39,#REF!,4,FALSE)</f>
        <v>#REF!</v>
      </c>
      <c r="HI39" s="97" t="e">
        <f>VLOOKUP($HC39,#REF!,5,FALSE)</f>
        <v>#REF!</v>
      </c>
      <c r="HJ39" s="97" t="e">
        <f>VLOOKUP($HC39,#REF!,6,FALSE)</f>
        <v>#REF!</v>
      </c>
      <c r="HK39" s="97" t="e">
        <f>VLOOKUP($HC39,#REF!,7,FALSE)</f>
        <v>#REF!</v>
      </c>
      <c r="HL39" s="97" t="e">
        <f>VLOOKUP($HC39,#REF!,8,FALSE)</f>
        <v>#REF!</v>
      </c>
      <c r="HM39" s="97" t="e">
        <f>VLOOKUP($HC39,#REF!,9,FALSE)</f>
        <v>#REF!</v>
      </c>
      <c r="HN39" s="97" t="e">
        <f>VLOOKUP($HC39,#REF!,10,FALSE)</f>
        <v>#REF!</v>
      </c>
      <c r="HO39" s="97" t="e">
        <f>VLOOKUP($HC39,#REF!,11,FALSE)</f>
        <v>#REF!</v>
      </c>
      <c r="HP39" s="97" t="e">
        <f>VLOOKUP($HC39,#REF!,12,FALSE)</f>
        <v>#REF!</v>
      </c>
      <c r="HQ39" s="97" t="e">
        <f>VLOOKUP($HC39,#REF!,13,FALSE)</f>
        <v>#REF!</v>
      </c>
      <c r="HR39" s="97" t="e">
        <f>VLOOKUP($HC39,#REF!,14,FALSE)</f>
        <v>#REF!</v>
      </c>
      <c r="HS39" s="97" t="e">
        <f t="shared" si="184"/>
        <v>#REF!</v>
      </c>
      <c r="HT39" s="97" t="e">
        <f t="shared" si="185"/>
        <v>#REF!</v>
      </c>
      <c r="HU39" s="97" t="e">
        <f t="shared" si="186"/>
        <v>#REF!</v>
      </c>
      <c r="HV39" s="97" t="e">
        <f t="shared" si="187"/>
        <v>#REF!</v>
      </c>
      <c r="HW39" s="97" t="e">
        <f t="shared" si="188"/>
        <v>#REF!</v>
      </c>
      <c r="HX39" s="97" t="e">
        <f t="shared" si="189"/>
        <v>#REF!</v>
      </c>
      <c r="HY39" s="97" t="e">
        <f t="shared" si="190"/>
        <v>#REF!</v>
      </c>
      <c r="HZ39" s="97" t="e">
        <f t="shared" si="191"/>
        <v>#REF!</v>
      </c>
      <c r="IA39" s="97" t="e">
        <f t="shared" si="192"/>
        <v>#REF!</v>
      </c>
      <c r="IB39" s="97" t="e">
        <f t="shared" si="193"/>
        <v>#REF!</v>
      </c>
      <c r="IC39" s="97" t="e">
        <f t="shared" si="194"/>
        <v>#REF!</v>
      </c>
      <c r="ID39" s="97" t="e">
        <f t="shared" si="195"/>
        <v>#REF!</v>
      </c>
      <c r="IE39" s="97" t="str">
        <f t="shared" si="196"/>
        <v/>
      </c>
      <c r="IF39" s="97" t="str">
        <f t="shared" si="197"/>
        <v/>
      </c>
      <c r="IG39" s="97" t="str">
        <f t="shared" si="198"/>
        <v/>
      </c>
      <c r="IH39" s="97" t="str">
        <f t="shared" si="199"/>
        <v/>
      </c>
      <c r="II39" s="97" t="str">
        <f t="shared" si="200"/>
        <v/>
      </c>
      <c r="IJ39" s="97" t="str">
        <f t="shared" si="201"/>
        <v/>
      </c>
      <c r="IK39" s="97" t="str">
        <f t="shared" si="202"/>
        <v/>
      </c>
      <c r="IL39" s="97" t="str">
        <f t="shared" si="203"/>
        <v/>
      </c>
      <c r="IM39" s="97" t="str">
        <f t="shared" si="204"/>
        <v/>
      </c>
      <c r="IN39" s="97" t="str">
        <f t="shared" si="205"/>
        <v/>
      </c>
      <c r="IO39" s="97" t="str">
        <f t="shared" si="206"/>
        <v/>
      </c>
      <c r="IP39" s="102" t="str">
        <f t="shared" si="207"/>
        <v/>
      </c>
    </row>
    <row r="40" spans="1:250">
      <c r="X40" s="101"/>
      <c r="Y40" s="97"/>
      <c r="Z40" s="97"/>
      <c r="AA40" s="97"/>
      <c r="AB40" s="102"/>
      <c r="AC40" s="101"/>
      <c r="AD40" s="97"/>
      <c r="AE40" s="97"/>
      <c r="AF40" s="97"/>
      <c r="AG40" s="102"/>
      <c r="AH40" s="101"/>
      <c r="AI40" s="97"/>
      <c r="AJ40" s="97"/>
      <c r="AK40" s="97"/>
      <c r="AL40" s="102"/>
      <c r="AM40" s="101"/>
      <c r="AN40" s="97"/>
      <c r="AO40" s="97"/>
      <c r="AP40" s="97"/>
      <c r="AQ40" s="102"/>
      <c r="AR40" s="101"/>
      <c r="AS40" s="97"/>
      <c r="AT40" s="97"/>
      <c r="AU40" s="97"/>
      <c r="AV40" s="102"/>
      <c r="AW40" s="101"/>
      <c r="AX40" s="97"/>
      <c r="AY40" s="97"/>
      <c r="AZ40" s="97"/>
      <c r="BA40" s="102"/>
      <c r="BB40" s="101"/>
      <c r="BC40" s="97"/>
      <c r="BD40" s="97"/>
      <c r="BE40" s="97"/>
      <c r="BF40" s="102"/>
      <c r="BG40" s="101"/>
      <c r="BH40" s="97"/>
      <c r="BI40" s="97"/>
      <c r="BJ40" s="97"/>
      <c r="BK40" s="102"/>
      <c r="BL40" s="101"/>
      <c r="BM40" s="97"/>
      <c r="BN40" s="97"/>
      <c r="BO40" s="97"/>
      <c r="BP40" s="102"/>
      <c r="BQ40" s="101"/>
      <c r="BR40" s="97"/>
      <c r="BS40" s="97"/>
      <c r="BT40" s="97"/>
      <c r="BU40" s="102"/>
      <c r="BV40" s="101"/>
      <c r="BW40" s="97"/>
      <c r="BX40" s="97"/>
      <c r="BY40" s="97"/>
      <c r="BZ40" s="102"/>
      <c r="CA40" s="101"/>
      <c r="CB40" s="97"/>
      <c r="CC40" s="97"/>
      <c r="CD40" s="97"/>
      <c r="CE40" s="102"/>
      <c r="CF40" s="101"/>
      <c r="CG40" s="97"/>
      <c r="CH40" s="97"/>
      <c r="CI40" s="97"/>
      <c r="CJ40" s="102"/>
      <c r="CK40" s="101"/>
      <c r="CL40" s="97"/>
      <c r="CM40" s="97"/>
      <c r="CN40" s="97"/>
      <c r="CO40" s="102"/>
      <c r="CP40" s="101"/>
      <c r="CQ40" s="97"/>
      <c r="CR40" s="97"/>
      <c r="CS40" s="97"/>
      <c r="CT40" s="102"/>
      <c r="CU40" s="101"/>
      <c r="CV40" s="97"/>
      <c r="CW40" s="97"/>
      <c r="CX40" s="97"/>
      <c r="CY40" s="102"/>
      <c r="CZ40" s="101"/>
      <c r="DA40" s="97"/>
      <c r="DB40" s="97"/>
      <c r="DC40" s="97"/>
      <c r="DD40" s="102"/>
      <c r="DE40" s="101"/>
      <c r="DF40" s="97"/>
      <c r="DG40" s="97"/>
      <c r="DH40" s="97"/>
      <c r="DI40" s="102"/>
      <c r="DJ40" s="101"/>
      <c r="DK40" s="97"/>
      <c r="DL40" s="97"/>
      <c r="DM40" s="97"/>
      <c r="DN40" s="102"/>
      <c r="DO40" s="101"/>
      <c r="DP40" s="97"/>
      <c r="DQ40" s="97"/>
      <c r="DR40" s="97"/>
      <c r="DS40" s="102"/>
      <c r="DT40" s="101"/>
      <c r="DU40" s="97"/>
      <c r="DV40" s="97"/>
      <c r="DW40" s="97"/>
      <c r="DX40" s="102"/>
      <c r="DY40" s="101"/>
      <c r="DZ40" s="97"/>
      <c r="EA40" s="97"/>
      <c r="EB40" s="97"/>
      <c r="EC40" s="102"/>
      <c r="ED40" s="101"/>
      <c r="EE40" s="97"/>
      <c r="EF40" s="97"/>
      <c r="EG40" s="97"/>
      <c r="EH40" s="102"/>
      <c r="EI40" s="101"/>
      <c r="EJ40" s="97"/>
      <c r="EK40" s="97"/>
      <c r="EL40" s="97"/>
      <c r="EM40" s="102"/>
      <c r="EN40" s="101"/>
      <c r="EO40" s="97"/>
      <c r="EP40" s="97"/>
      <c r="EQ40" s="97"/>
      <c r="ER40" s="102"/>
      <c r="ES40" s="101"/>
      <c r="ET40" s="97"/>
      <c r="EU40" s="97"/>
      <c r="EV40" s="97"/>
      <c r="EW40" s="102"/>
      <c r="EX40" s="101"/>
      <c r="EY40" s="97"/>
      <c r="EZ40" s="97"/>
      <c r="FA40" s="97"/>
      <c r="FB40" s="102"/>
      <c r="FC40" s="101"/>
      <c r="FD40" s="97"/>
      <c r="FE40" s="97"/>
      <c r="FF40" s="97"/>
      <c r="FG40" s="102"/>
      <c r="FH40" s="101"/>
      <c r="FI40" s="97"/>
      <c r="FJ40" s="97"/>
      <c r="FK40" s="97"/>
      <c r="FL40" s="102"/>
      <c r="FM40" s="101"/>
      <c r="FN40" s="97"/>
      <c r="FO40" s="97"/>
      <c r="FP40" s="97"/>
      <c r="FQ40" s="102"/>
      <c r="FR40" s="101"/>
      <c r="FS40" s="97"/>
      <c r="FT40" s="97"/>
      <c r="FU40" s="97"/>
      <c r="FV40" s="102"/>
      <c r="FW40" s="101"/>
      <c r="FX40" s="97"/>
      <c r="FY40" s="97"/>
      <c r="FZ40" s="97"/>
      <c r="GA40" s="102"/>
      <c r="GB40" s="101"/>
      <c r="GC40" s="97"/>
      <c r="GD40" s="97"/>
      <c r="GE40" s="97"/>
      <c r="GF40" s="102"/>
      <c r="GG40" s="101"/>
      <c r="GH40" s="97"/>
      <c r="GI40" s="97"/>
      <c r="GJ40" s="97"/>
      <c r="GK40" s="102"/>
      <c r="GL40" s="101"/>
      <c r="GM40" s="97"/>
      <c r="GN40" s="97"/>
      <c r="GO40" s="97"/>
      <c r="GP40" s="102"/>
      <c r="GQ40" s="101"/>
      <c r="GR40" s="97"/>
      <c r="GS40" s="97"/>
      <c r="GT40" s="97"/>
      <c r="GU40" s="102"/>
      <c r="GV40" s="101"/>
      <c r="GW40" s="97"/>
      <c r="GX40" s="102"/>
      <c r="GY40" s="101"/>
      <c r="GZ40" s="97"/>
      <c r="HA40" s="102"/>
      <c r="HB40" s="101"/>
      <c r="HC40" s="97"/>
      <c r="HD40" s="97"/>
      <c r="HE40" s="97"/>
      <c r="HF40" s="97"/>
      <c r="HG40" s="97"/>
      <c r="HH40" s="97"/>
      <c r="HI40" s="97"/>
      <c r="HJ40" s="97"/>
      <c r="HK40" s="97"/>
      <c r="HL40" s="97"/>
      <c r="HM40" s="97"/>
      <c r="HN40" s="97"/>
      <c r="HO40" s="97"/>
      <c r="HP40" s="97"/>
      <c r="HQ40" s="97"/>
      <c r="HR40" s="97"/>
      <c r="HS40" s="97"/>
      <c r="HT40" s="97"/>
      <c r="HU40" s="97"/>
      <c r="HV40" s="97"/>
      <c r="HW40" s="97"/>
      <c r="HX40" s="97"/>
      <c r="HY40" s="97"/>
      <c r="HZ40" s="97"/>
      <c r="IA40" s="97"/>
      <c r="IB40" s="97"/>
      <c r="IC40" s="97"/>
      <c r="ID40" s="97"/>
      <c r="IE40" s="97"/>
      <c r="IF40" s="97"/>
      <c r="IG40" s="97"/>
      <c r="IH40" s="97"/>
      <c r="II40" s="97"/>
      <c r="IJ40" s="97"/>
      <c r="IK40" s="97"/>
      <c r="IL40" s="97"/>
      <c r="IM40" s="97"/>
      <c r="IN40" s="97"/>
      <c r="IO40" s="97"/>
      <c r="IP40" s="102"/>
    </row>
    <row r="41" spans="1:250">
      <c r="X41" s="101" t="s">
        <v>194</v>
      </c>
      <c r="Y41" s="97"/>
      <c r="Z41" s="97"/>
      <c r="AA41" s="97"/>
      <c r="AB41" s="102">
        <f>SUMIF(X$9:X$39,X41,AB$9:AB$39)</f>
        <v>0</v>
      </c>
      <c r="AC41" s="101" t="s">
        <v>194</v>
      </c>
      <c r="AD41" s="97"/>
      <c r="AE41" s="97"/>
      <c r="AF41" s="97"/>
      <c r="AG41" s="102">
        <f>SUMIF(AC$9:AC$39,AC41,AG$9:AG$39)</f>
        <v>0</v>
      </c>
      <c r="AH41" s="101" t="s">
        <v>194</v>
      </c>
      <c r="AI41" s="97"/>
      <c r="AJ41" s="97"/>
      <c r="AK41" s="97"/>
      <c r="AL41" s="102">
        <f>SUMIF(AH$9:AH$39,AH41,AL$9:AL$39)</f>
        <v>0</v>
      </c>
      <c r="AM41" s="101" t="s">
        <v>194</v>
      </c>
      <c r="AN41" s="97"/>
      <c r="AO41" s="97"/>
      <c r="AP41" s="97"/>
      <c r="AQ41" s="102">
        <f>SUMIF(AM$9:AM$39,AM41,AQ$9:AQ$39)</f>
        <v>0</v>
      </c>
      <c r="AR41" s="101" t="s">
        <v>194</v>
      </c>
      <c r="AS41" s="97"/>
      <c r="AT41" s="97"/>
      <c r="AU41" s="97"/>
      <c r="AV41" s="102">
        <f>SUMIF(AR$9:AR$39,AR41,AV$9:AV$39)</f>
        <v>0</v>
      </c>
      <c r="AW41" s="101" t="s">
        <v>194</v>
      </c>
      <c r="AX41" s="97"/>
      <c r="AY41" s="97"/>
      <c r="AZ41" s="97"/>
      <c r="BA41" s="102">
        <f>SUMIF(AW$9:AW$39,AW41,BA$9:BA$39)</f>
        <v>0</v>
      </c>
      <c r="BB41" s="101" t="s">
        <v>194</v>
      </c>
      <c r="BC41" s="97"/>
      <c r="BD41" s="97"/>
      <c r="BE41" s="97"/>
      <c r="BF41" s="102">
        <f>SUMIF(BB$9:BB$39,BB41,BF$9:BF$39)</f>
        <v>0</v>
      </c>
      <c r="BG41" s="101" t="s">
        <v>194</v>
      </c>
      <c r="BH41" s="97"/>
      <c r="BI41" s="97"/>
      <c r="BJ41" s="97"/>
      <c r="BK41" s="102">
        <f>SUMIF(BG$9:BG$39,BG41,BK$9:BK$39)</f>
        <v>0</v>
      </c>
      <c r="BL41" s="101" t="s">
        <v>194</v>
      </c>
      <c r="BM41" s="97"/>
      <c r="BN41" s="97"/>
      <c r="BO41" s="97"/>
      <c r="BP41" s="102">
        <f>SUMIF(BL$9:BL$39,BL41,BP$9:BP$39)</f>
        <v>0</v>
      </c>
      <c r="BQ41" s="101" t="s">
        <v>194</v>
      </c>
      <c r="BR41" s="97"/>
      <c r="BS41" s="97"/>
      <c r="BT41" s="97"/>
      <c r="BU41" s="102">
        <f>SUMIF(BQ$9:BQ$39,BQ41,BU$9:BU$39)</f>
        <v>0</v>
      </c>
      <c r="BV41" s="101" t="s">
        <v>194</v>
      </c>
      <c r="BW41" s="97"/>
      <c r="BX41" s="97"/>
      <c r="BY41" s="97"/>
      <c r="BZ41" s="102">
        <f>SUMIF(BV$9:BV$39,BV41,BZ$9:BZ$39)</f>
        <v>0</v>
      </c>
      <c r="CA41" s="101" t="s">
        <v>194</v>
      </c>
      <c r="CB41" s="97"/>
      <c r="CC41" s="97"/>
      <c r="CD41" s="97"/>
      <c r="CE41" s="102">
        <f>SUMIF(CA$9:CA$39,CA41,CE$9:CE$39)</f>
        <v>0</v>
      </c>
      <c r="CF41" s="101" t="s">
        <v>194</v>
      </c>
      <c r="CG41" s="97"/>
      <c r="CH41" s="97"/>
      <c r="CI41" s="97"/>
      <c r="CJ41" s="102">
        <f>SUMIF(CF$9:CF$39,CF41,CJ$9:CJ$39)</f>
        <v>0</v>
      </c>
      <c r="CK41" s="101" t="s">
        <v>194</v>
      </c>
      <c r="CL41" s="97"/>
      <c r="CM41" s="97"/>
      <c r="CN41" s="97"/>
      <c r="CO41" s="102">
        <f>SUMIF(CK$9:CK$39,CK41,CO$9:CO$39)</f>
        <v>0</v>
      </c>
      <c r="CP41" s="101" t="s">
        <v>194</v>
      </c>
      <c r="CQ41" s="97"/>
      <c r="CR41" s="97"/>
      <c r="CS41" s="97"/>
      <c r="CT41" s="102">
        <f>SUMIF(CP$9:CP$39,CP41,CT$9:CT$39)</f>
        <v>0</v>
      </c>
      <c r="CU41" s="101" t="s">
        <v>194</v>
      </c>
      <c r="CV41" s="97"/>
      <c r="CW41" s="97"/>
      <c r="CX41" s="97"/>
      <c r="CY41" s="102">
        <f>SUMIF(CU$9:CU$39,CU41,CY$9:CY$39)</f>
        <v>0</v>
      </c>
      <c r="CZ41" s="101" t="s">
        <v>194</v>
      </c>
      <c r="DA41" s="97"/>
      <c r="DB41" s="97"/>
      <c r="DC41" s="97"/>
      <c r="DD41" s="102">
        <f>SUMIF(CZ$9:CZ$39,CZ41,DD$9:DD$39)</f>
        <v>0</v>
      </c>
      <c r="DE41" s="101" t="s">
        <v>194</v>
      </c>
      <c r="DF41" s="97"/>
      <c r="DG41" s="97"/>
      <c r="DH41" s="97"/>
      <c r="DI41" s="102">
        <f>SUMIF(DE$9:DE$39,DE41,DI$9:DI$39)</f>
        <v>0</v>
      </c>
      <c r="DJ41" s="101" t="s">
        <v>194</v>
      </c>
      <c r="DK41" s="97"/>
      <c r="DL41" s="97"/>
      <c r="DM41" s="97"/>
      <c r="DN41" s="102">
        <f>SUMIF(DJ$9:DJ$39,DJ41,DN$9:DN$39)</f>
        <v>0</v>
      </c>
      <c r="DO41" s="101" t="s">
        <v>194</v>
      </c>
      <c r="DP41" s="97"/>
      <c r="DQ41" s="97"/>
      <c r="DR41" s="97"/>
      <c r="DS41" s="102">
        <f>SUMIF(DO$9:DO$39,DO41,DS$9:DS$39)</f>
        <v>0</v>
      </c>
      <c r="DT41" s="101" t="s">
        <v>194</v>
      </c>
      <c r="DU41" s="97"/>
      <c r="DV41" s="97"/>
      <c r="DW41" s="97"/>
      <c r="DX41" s="102">
        <f>SUMIF(DT$9:DT$39,DT41,DX$9:DX$39)</f>
        <v>0</v>
      </c>
      <c r="DY41" s="101" t="s">
        <v>194</v>
      </c>
      <c r="DZ41" s="97"/>
      <c r="EA41" s="97"/>
      <c r="EB41" s="97"/>
      <c r="EC41" s="102">
        <f>SUMIF(DY$9:DY$39,DY41,EC$9:EC$39)</f>
        <v>0</v>
      </c>
      <c r="ED41" s="101" t="s">
        <v>194</v>
      </c>
      <c r="EE41" s="97"/>
      <c r="EF41" s="97"/>
      <c r="EG41" s="97"/>
      <c r="EH41" s="102">
        <f>SUMIF(ED$9:ED$39,ED41,EH$9:EH$39)</f>
        <v>0</v>
      </c>
      <c r="EI41" s="101" t="s">
        <v>194</v>
      </c>
      <c r="EJ41" s="97"/>
      <c r="EK41" s="97"/>
      <c r="EL41" s="97"/>
      <c r="EM41" s="102">
        <f>SUMIF(EI$9:EI$39,EI41,EM$9:EM$39)</f>
        <v>0</v>
      </c>
      <c r="EN41" s="101" t="s">
        <v>194</v>
      </c>
      <c r="EO41" s="97"/>
      <c r="EP41" s="97"/>
      <c r="EQ41" s="97"/>
      <c r="ER41" s="102">
        <f>SUMIF(EN$9:EN$39,EN41,ER$9:ER$39)</f>
        <v>0</v>
      </c>
      <c r="ES41" s="101" t="s">
        <v>194</v>
      </c>
      <c r="ET41" s="97"/>
      <c r="EU41" s="97"/>
      <c r="EV41" s="97"/>
      <c r="EW41" s="102">
        <f>SUMIF(ES$9:ES$39,ES41,EW$9:EW$39)</f>
        <v>0</v>
      </c>
      <c r="EX41" s="101" t="s">
        <v>194</v>
      </c>
      <c r="EY41" s="97"/>
      <c r="EZ41" s="97"/>
      <c r="FA41" s="97"/>
      <c r="FB41" s="102">
        <f>SUMIF(EX$9:EX$39,EX41,FB$9:FB$39)</f>
        <v>0</v>
      </c>
      <c r="FC41" s="101" t="s">
        <v>194</v>
      </c>
      <c r="FD41" s="97"/>
      <c r="FE41" s="97"/>
      <c r="FF41" s="97"/>
      <c r="FG41" s="102">
        <f>SUMIF(FC$9:FC$39,FC41,FG$9:FG$39)</f>
        <v>0</v>
      </c>
      <c r="FH41" s="101" t="s">
        <v>194</v>
      </c>
      <c r="FI41" s="97"/>
      <c r="FJ41" s="97"/>
      <c r="FK41" s="97"/>
      <c r="FL41" s="102">
        <f>SUMIF(FH$9:FH$39,FH41,FL$9:FL$39)</f>
        <v>0</v>
      </c>
      <c r="FM41" s="101" t="s">
        <v>194</v>
      </c>
      <c r="FN41" s="97"/>
      <c r="FO41" s="97"/>
      <c r="FP41" s="97"/>
      <c r="FQ41" s="102">
        <f>SUMIF(FM$9:FM$39,FM41,FQ$9:FQ$39)</f>
        <v>0</v>
      </c>
      <c r="FR41" s="101" t="s">
        <v>194</v>
      </c>
      <c r="FS41" s="97"/>
      <c r="FT41" s="97"/>
      <c r="FU41" s="97"/>
      <c r="FV41" s="102">
        <f>SUMIF(FR$9:FR$39,FR41,FV$9:FV$39)</f>
        <v>0</v>
      </c>
      <c r="FW41" s="101" t="s">
        <v>194</v>
      </c>
      <c r="FX41" s="97"/>
      <c r="FY41" s="97"/>
      <c r="FZ41" s="97"/>
      <c r="GA41" s="102">
        <f>SUMIF(FW$9:FW$39,FW41,GA$9:GA$39)</f>
        <v>0</v>
      </c>
      <c r="GB41" s="101" t="s">
        <v>194</v>
      </c>
      <c r="GC41" s="97"/>
      <c r="GD41" s="97"/>
      <c r="GE41" s="97"/>
      <c r="GF41" s="102">
        <f>SUMIF(GB$9:GB$39,GB41,GF$9:GF$39)</f>
        <v>0</v>
      </c>
      <c r="GG41" s="101" t="s">
        <v>194</v>
      </c>
      <c r="GH41" s="97"/>
      <c r="GI41" s="97"/>
      <c r="GJ41" s="97"/>
      <c r="GK41" s="102">
        <f>SUMIF(GG$9:GG$39,GG41,GK$9:GK$39)</f>
        <v>0</v>
      </c>
      <c r="GL41" s="101" t="s">
        <v>194</v>
      </c>
      <c r="GM41" s="97"/>
      <c r="GN41" s="97"/>
      <c r="GO41" s="97"/>
      <c r="GP41" s="102">
        <f>SUMIF(GL$9:GL$39,GL41,GP$9:GP$39)</f>
        <v>0</v>
      </c>
      <c r="GQ41" s="101" t="s">
        <v>194</v>
      </c>
      <c r="GR41" s="97"/>
      <c r="GS41" s="97"/>
      <c r="GT41" s="97"/>
      <c r="GU41" s="102">
        <f>SUMIF(GQ$9:GQ$39,GQ41,GU$9:GU$39)</f>
        <v>0</v>
      </c>
      <c r="GV41" s="101" t="s">
        <v>194</v>
      </c>
      <c r="GW41" s="97"/>
      <c r="GX41" s="102">
        <f>SUMIF(GV$9:GV$39,GV41,GX$9:GX$39)</f>
        <v>0</v>
      </c>
      <c r="GY41" s="101" t="s">
        <v>194</v>
      </c>
      <c r="GZ41" s="97"/>
      <c r="HA41" s="102">
        <f>SUMIF(GY$9:GY$39,GY41,HA$9:HA$39)</f>
        <v>0</v>
      </c>
      <c r="HB41" s="101"/>
      <c r="HC41" s="97"/>
      <c r="HD41" s="97"/>
      <c r="HE41" s="97"/>
      <c r="HF41" s="97"/>
      <c r="HG41" s="97"/>
      <c r="HH41" s="97"/>
      <c r="HI41" s="97"/>
      <c r="HJ41" s="97"/>
      <c r="HK41" s="97"/>
      <c r="HL41" s="97"/>
      <c r="HM41" s="97"/>
      <c r="HN41" s="97"/>
      <c r="HO41" s="97"/>
      <c r="HP41" s="97"/>
      <c r="HQ41" s="97"/>
      <c r="HR41" s="97"/>
      <c r="HS41" s="97"/>
      <c r="HT41" s="97"/>
      <c r="HU41" s="97"/>
      <c r="HV41" s="97"/>
      <c r="HW41" s="97"/>
      <c r="HX41" s="97"/>
      <c r="HY41" s="97" t="s">
        <v>513</v>
      </c>
      <c r="HZ41" s="97"/>
      <c r="IA41" s="97" t="s">
        <v>374</v>
      </c>
      <c r="IB41" s="97">
        <v>45</v>
      </c>
      <c r="IC41" s="97" t="s">
        <v>376</v>
      </c>
      <c r="ID41" s="97" t="s">
        <v>37</v>
      </c>
      <c r="IE41" s="97">
        <f t="shared" ref="IE41:IE68" si="218">SUMIF(HS$9:HS$29,CONCATENATE($IA41,$IB41,$IC41,$ID41),IE$9:IE$29)</f>
        <v>0</v>
      </c>
      <c r="IF41" s="97">
        <f t="shared" ref="IF41:IF68" si="219">SUMIF(HT$9:HT$29,CONCATENATE($IA41,$IB41,$IC41,$ID41),IF$9:IF$29)</f>
        <v>0</v>
      </c>
      <c r="IG41" s="97">
        <f t="shared" ref="IG41:IG68" si="220">SUMIF(HU$9:HU$29,CONCATENATE($IA41,$IB41,$IC41,$ID41),IG$9:IG$29)</f>
        <v>0</v>
      </c>
      <c r="IH41" s="97">
        <f t="shared" ref="IH41:IH68" si="221">SUMIF(HV$9:HV$29,CONCATENATE($IA41,$IB41,$IC41,$ID41),IH$9:IH$29)</f>
        <v>0</v>
      </c>
      <c r="II41" s="97">
        <f t="shared" ref="II41:II68" si="222">SUMIF(HW$9:HW$29,CONCATENATE($IA41,$IB41,$IC41,$ID41),II$9:II$29)</f>
        <v>0</v>
      </c>
      <c r="IJ41" s="97">
        <f t="shared" ref="IJ41:IJ68" si="223">SUMIF(HX$9:HX$29,CONCATENATE($IA41,$IB41,$IC41,$ID41),IJ$9:IJ$29)</f>
        <v>0</v>
      </c>
      <c r="IK41" s="97">
        <f t="shared" ref="IK41:IK68" si="224">SUMIF(HY$9:HY$29,CONCATENATE($IA41,$IB41,$IC41,$ID41),IK$9:IK$29)</f>
        <v>0</v>
      </c>
      <c r="IL41" s="97">
        <f t="shared" ref="IL41:IL68" si="225">SUMIF(HZ$9:HZ$29,CONCATENATE($IA41,$IB41,$IC41,$ID41),IL$9:IL$29)</f>
        <v>0</v>
      </c>
      <c r="IM41" s="97">
        <f t="shared" ref="IM41:IM68" si="226">SUMIF(IA$9:IA$29,CONCATENATE($IA41,$IB41,$IC41,$ID41),IM$9:IM$29)</f>
        <v>0</v>
      </c>
      <c r="IN41" s="97">
        <f t="shared" ref="IN41:IN68" si="227">SUMIF(IB$9:IB$29,CONCATENATE($IA41,$IB41,$IC41,$ID41),IN$9:IN$29)</f>
        <v>0</v>
      </c>
      <c r="IO41" s="97">
        <f t="shared" ref="IO41:IO68" si="228">SUMIF(IC$9:IC$29,CONCATENATE($IA41,$IB41,$IC41,$ID41),IO$9:IO$29)</f>
        <v>0</v>
      </c>
      <c r="IP41" s="102">
        <f t="shared" ref="IP41:IP68" si="229">SUMIF(ID$9:ID$29,CONCATENATE($IA41,$IB41,$IC41,$ID41),IP$9:IP$29)</f>
        <v>0</v>
      </c>
    </row>
    <row r="42" spans="1:250">
      <c r="X42" s="101" t="s">
        <v>254</v>
      </c>
      <c r="Y42" s="97"/>
      <c r="Z42" s="97"/>
      <c r="AA42" s="97"/>
      <c r="AB42" s="102">
        <f>SUMIF(X$9:X$39,X42,AB$9:AB$39)</f>
        <v>0</v>
      </c>
      <c r="AC42" s="101" t="s">
        <v>254</v>
      </c>
      <c r="AD42" s="97"/>
      <c r="AE42" s="97"/>
      <c r="AF42" s="97"/>
      <c r="AG42" s="102">
        <f>SUMIF(AC$9:AC$39,AC42,AG$9:AG$39)</f>
        <v>0</v>
      </c>
      <c r="AH42" s="101" t="s">
        <v>254</v>
      </c>
      <c r="AI42" s="97"/>
      <c r="AJ42" s="97"/>
      <c r="AK42" s="97"/>
      <c r="AL42" s="102">
        <f>SUMIF(AH$9:AH$39,AH42,AL$9:AL$39)</f>
        <v>0</v>
      </c>
      <c r="AM42" s="101" t="s">
        <v>254</v>
      </c>
      <c r="AN42" s="97"/>
      <c r="AO42" s="97"/>
      <c r="AP42" s="97"/>
      <c r="AQ42" s="102">
        <f>SUMIF(AM$9:AM$39,AM42,AQ$9:AQ$39)</f>
        <v>0</v>
      </c>
      <c r="AR42" s="101" t="s">
        <v>254</v>
      </c>
      <c r="AS42" s="97"/>
      <c r="AT42" s="97"/>
      <c r="AU42" s="97"/>
      <c r="AV42" s="102">
        <f>SUMIF(AR$9:AR$39,AR42,AV$9:AV$39)</f>
        <v>0</v>
      </c>
      <c r="AW42" s="101" t="s">
        <v>254</v>
      </c>
      <c r="AX42" s="97"/>
      <c r="AY42" s="97"/>
      <c r="AZ42" s="97"/>
      <c r="BA42" s="102">
        <f>SUMIF(AW$9:AW$39,AW42,BA$9:BA$39)</f>
        <v>0</v>
      </c>
      <c r="BB42" s="101" t="s">
        <v>254</v>
      </c>
      <c r="BC42" s="97"/>
      <c r="BD42" s="97"/>
      <c r="BE42" s="97"/>
      <c r="BF42" s="102">
        <f>SUMIF(BB$9:BB$39,BB42,BF$9:BF$39)</f>
        <v>0</v>
      </c>
      <c r="BG42" s="101" t="s">
        <v>254</v>
      </c>
      <c r="BH42" s="97"/>
      <c r="BI42" s="97"/>
      <c r="BJ42" s="97"/>
      <c r="BK42" s="102">
        <f>SUMIF(BG$9:BG$39,BG42,BK$9:BK$39)</f>
        <v>0</v>
      </c>
      <c r="BL42" s="101" t="s">
        <v>254</v>
      </c>
      <c r="BM42" s="97"/>
      <c r="BN42" s="97"/>
      <c r="BO42" s="97"/>
      <c r="BP42" s="102">
        <f>SUMIF(BL$9:BL$39,BL42,BP$9:BP$39)</f>
        <v>0</v>
      </c>
      <c r="BQ42" s="101" t="s">
        <v>254</v>
      </c>
      <c r="BR42" s="97"/>
      <c r="BS42" s="97"/>
      <c r="BT42" s="97"/>
      <c r="BU42" s="102">
        <f>SUMIF(BQ$9:BQ$39,BQ42,BU$9:BU$39)</f>
        <v>0</v>
      </c>
      <c r="BV42" s="101" t="s">
        <v>254</v>
      </c>
      <c r="BW42" s="97"/>
      <c r="BX42" s="97"/>
      <c r="BY42" s="97"/>
      <c r="BZ42" s="102">
        <f>SUMIF(BV$9:BV$39,BV42,BZ$9:BZ$39)</f>
        <v>0</v>
      </c>
      <c r="CA42" s="101" t="s">
        <v>254</v>
      </c>
      <c r="CB42" s="97"/>
      <c r="CC42" s="97"/>
      <c r="CD42" s="97"/>
      <c r="CE42" s="102">
        <f>SUMIF(CA$9:CA$39,CA42,CE$9:CE$39)</f>
        <v>0</v>
      </c>
      <c r="CF42" s="101" t="s">
        <v>254</v>
      </c>
      <c r="CG42" s="97"/>
      <c r="CH42" s="97"/>
      <c r="CI42" s="97"/>
      <c r="CJ42" s="102">
        <f>SUMIF(CF$9:CF$39,CF42,CJ$9:CJ$39)</f>
        <v>0</v>
      </c>
      <c r="CK42" s="101" t="s">
        <v>254</v>
      </c>
      <c r="CL42" s="97"/>
      <c r="CM42" s="97"/>
      <c r="CN42" s="97"/>
      <c r="CO42" s="102">
        <f>SUMIF(CK$9:CK$39,CK42,CO$9:CO$39)</f>
        <v>0</v>
      </c>
      <c r="CP42" s="101" t="s">
        <v>254</v>
      </c>
      <c r="CQ42" s="97"/>
      <c r="CR42" s="97"/>
      <c r="CS42" s="97"/>
      <c r="CT42" s="102">
        <f>SUMIF(CP$9:CP$39,CP42,CT$9:CT$39)</f>
        <v>0</v>
      </c>
      <c r="CU42" s="101" t="s">
        <v>254</v>
      </c>
      <c r="CV42" s="97"/>
      <c r="CW42" s="97"/>
      <c r="CX42" s="97"/>
      <c r="CY42" s="102">
        <f>SUMIF(CU$9:CU$39,CU42,CY$9:CY$39)</f>
        <v>0</v>
      </c>
      <c r="CZ42" s="101" t="s">
        <v>254</v>
      </c>
      <c r="DA42" s="97"/>
      <c r="DB42" s="97"/>
      <c r="DC42" s="97"/>
      <c r="DD42" s="102">
        <f>SUMIF(CZ$9:CZ$39,CZ42,DD$9:DD$39)</f>
        <v>0</v>
      </c>
      <c r="DE42" s="101" t="s">
        <v>254</v>
      </c>
      <c r="DF42" s="97"/>
      <c r="DG42" s="97"/>
      <c r="DH42" s="97"/>
      <c r="DI42" s="102">
        <f>SUMIF(DE$9:DE$39,DE42,DI$9:DI$39)</f>
        <v>0</v>
      </c>
      <c r="DJ42" s="101" t="s">
        <v>254</v>
      </c>
      <c r="DK42" s="97"/>
      <c r="DL42" s="97"/>
      <c r="DM42" s="97"/>
      <c r="DN42" s="102">
        <f>SUMIF(DJ$9:DJ$39,DJ42,DN$9:DN$39)</f>
        <v>0</v>
      </c>
      <c r="DO42" s="101" t="s">
        <v>254</v>
      </c>
      <c r="DP42" s="97"/>
      <c r="DQ42" s="97"/>
      <c r="DR42" s="97"/>
      <c r="DS42" s="102">
        <f>SUMIF(DO$9:DO$39,DO42,DS$9:DS$39)</f>
        <v>0</v>
      </c>
      <c r="DT42" s="101" t="s">
        <v>254</v>
      </c>
      <c r="DU42" s="97"/>
      <c r="DV42" s="97"/>
      <c r="DW42" s="97"/>
      <c r="DX42" s="102">
        <f>SUMIF(DT$9:DT$39,DT42,DX$9:DX$39)</f>
        <v>0</v>
      </c>
      <c r="DY42" s="101" t="s">
        <v>254</v>
      </c>
      <c r="DZ42" s="97"/>
      <c r="EA42" s="97"/>
      <c r="EB42" s="97"/>
      <c r="EC42" s="102">
        <f>SUMIF(DY$9:DY$39,DY42,EC$9:EC$39)</f>
        <v>0</v>
      </c>
      <c r="ED42" s="101" t="s">
        <v>254</v>
      </c>
      <c r="EE42" s="97"/>
      <c r="EF42" s="97"/>
      <c r="EG42" s="97"/>
      <c r="EH42" s="102">
        <f>SUMIF(ED$9:ED$39,ED42,EH$9:EH$39)</f>
        <v>0</v>
      </c>
      <c r="EI42" s="101" t="s">
        <v>254</v>
      </c>
      <c r="EJ42" s="97"/>
      <c r="EK42" s="97"/>
      <c r="EL42" s="97"/>
      <c r="EM42" s="102">
        <f>SUMIF(EI$9:EI$39,EI42,EM$9:EM$39)</f>
        <v>0</v>
      </c>
      <c r="EN42" s="101" t="s">
        <v>254</v>
      </c>
      <c r="EO42" s="97"/>
      <c r="EP42" s="97"/>
      <c r="EQ42" s="97"/>
      <c r="ER42" s="102">
        <f>SUMIF(EN$9:EN$39,EN42,ER$9:ER$39)</f>
        <v>0</v>
      </c>
      <c r="ES42" s="101" t="s">
        <v>254</v>
      </c>
      <c r="ET42" s="97"/>
      <c r="EU42" s="97"/>
      <c r="EV42" s="97"/>
      <c r="EW42" s="102">
        <f>SUMIF(ES$9:ES$39,ES42,EW$9:EW$39)</f>
        <v>0</v>
      </c>
      <c r="EX42" s="101" t="s">
        <v>254</v>
      </c>
      <c r="EY42" s="97"/>
      <c r="EZ42" s="97"/>
      <c r="FA42" s="97"/>
      <c r="FB42" s="102">
        <f>SUMIF(EX$9:EX$39,EX42,FB$9:FB$39)</f>
        <v>0</v>
      </c>
      <c r="FC42" s="101" t="s">
        <v>254</v>
      </c>
      <c r="FD42" s="97"/>
      <c r="FE42" s="97"/>
      <c r="FF42" s="97"/>
      <c r="FG42" s="102">
        <f>SUMIF(FC$9:FC$39,FC42,FG$9:FG$39)</f>
        <v>0</v>
      </c>
      <c r="FH42" s="101" t="s">
        <v>254</v>
      </c>
      <c r="FI42" s="97"/>
      <c r="FJ42" s="97"/>
      <c r="FK42" s="97"/>
      <c r="FL42" s="102">
        <f>SUMIF(FH$9:FH$39,FH42,FL$9:FL$39)</f>
        <v>0</v>
      </c>
      <c r="FM42" s="101" t="s">
        <v>254</v>
      </c>
      <c r="FN42" s="97"/>
      <c r="FO42" s="97"/>
      <c r="FP42" s="97"/>
      <c r="FQ42" s="102">
        <f>SUMIF(FM$9:FM$39,FM42,FQ$9:FQ$39)</f>
        <v>0</v>
      </c>
      <c r="FR42" s="101" t="s">
        <v>254</v>
      </c>
      <c r="FS42" s="97"/>
      <c r="FT42" s="97"/>
      <c r="FU42" s="97"/>
      <c r="FV42" s="102">
        <f>SUMIF(FR$9:FR$39,FR42,FV$9:FV$39)</f>
        <v>0</v>
      </c>
      <c r="FW42" s="101" t="s">
        <v>254</v>
      </c>
      <c r="FX42" s="97"/>
      <c r="FY42" s="97"/>
      <c r="FZ42" s="97"/>
      <c r="GA42" s="102">
        <f>SUMIF(FW$9:FW$39,FW42,GA$9:GA$39)</f>
        <v>0</v>
      </c>
      <c r="GB42" s="101" t="s">
        <v>254</v>
      </c>
      <c r="GC42" s="97"/>
      <c r="GD42" s="97"/>
      <c r="GE42" s="97"/>
      <c r="GF42" s="102">
        <f>SUMIF(GB$9:GB$39,GB42,GF$9:GF$39)</f>
        <v>0</v>
      </c>
      <c r="GG42" s="101" t="s">
        <v>254</v>
      </c>
      <c r="GH42" s="97"/>
      <c r="GI42" s="97"/>
      <c r="GJ42" s="97"/>
      <c r="GK42" s="102">
        <f>SUMIF(GG$9:GG$39,GG42,GK$9:GK$39)</f>
        <v>0</v>
      </c>
      <c r="GL42" s="101" t="s">
        <v>254</v>
      </c>
      <c r="GM42" s="97"/>
      <c r="GN42" s="97"/>
      <c r="GO42" s="97"/>
      <c r="GP42" s="102">
        <f>SUMIF(GL$9:GL$39,GL42,GP$9:GP$39)</f>
        <v>0</v>
      </c>
      <c r="GQ42" s="101" t="s">
        <v>254</v>
      </c>
      <c r="GR42" s="97"/>
      <c r="GS42" s="97"/>
      <c r="GT42" s="97"/>
      <c r="GU42" s="102">
        <f>SUMIF(GQ$9:GQ$39,GQ42,GU$9:GU$39)</f>
        <v>0</v>
      </c>
      <c r="GV42" s="101" t="s">
        <v>254</v>
      </c>
      <c r="GW42" s="97"/>
      <c r="GX42" s="102">
        <f>SUMIF(GV$9:GV$39,GV42,GX$9:GX$39)</f>
        <v>0</v>
      </c>
      <c r="GY42" s="101" t="s">
        <v>254</v>
      </c>
      <c r="GZ42" s="97"/>
      <c r="HA42" s="102">
        <f>SUMIF(GY$9:GY$39,GY42,HA$9:HA$39)</f>
        <v>0</v>
      </c>
      <c r="HB42" s="101"/>
      <c r="HC42" s="97"/>
      <c r="HD42" s="97"/>
      <c r="HE42" s="97"/>
      <c r="HF42" s="97"/>
      <c r="HG42" s="97"/>
      <c r="HH42" s="97"/>
      <c r="HI42" s="97"/>
      <c r="HJ42" s="97"/>
      <c r="HK42" s="97"/>
      <c r="HL42" s="97"/>
      <c r="HM42" s="97"/>
      <c r="HN42" s="97"/>
      <c r="HO42" s="97"/>
      <c r="HP42" s="97"/>
      <c r="HQ42" s="97"/>
      <c r="HR42" s="97"/>
      <c r="HS42" s="97"/>
      <c r="HT42" s="97"/>
      <c r="HU42" s="97"/>
      <c r="HV42" s="97"/>
      <c r="HW42" s="97"/>
      <c r="HX42" s="97"/>
      <c r="HY42" s="97"/>
      <c r="HZ42" s="97"/>
      <c r="IA42" s="97" t="s">
        <v>374</v>
      </c>
      <c r="IB42" s="97">
        <v>45</v>
      </c>
      <c r="IC42" s="97" t="s">
        <v>376</v>
      </c>
      <c r="ID42" s="97" t="s">
        <v>268</v>
      </c>
      <c r="IE42" s="97">
        <f t="shared" si="218"/>
        <v>0</v>
      </c>
      <c r="IF42" s="97">
        <f t="shared" si="219"/>
        <v>0</v>
      </c>
      <c r="IG42" s="97">
        <f t="shared" si="220"/>
        <v>0</v>
      </c>
      <c r="IH42" s="97">
        <f t="shared" si="221"/>
        <v>0</v>
      </c>
      <c r="II42" s="97">
        <f t="shared" si="222"/>
        <v>0</v>
      </c>
      <c r="IJ42" s="97">
        <f t="shared" si="223"/>
        <v>0</v>
      </c>
      <c r="IK42" s="97">
        <f t="shared" si="224"/>
        <v>0</v>
      </c>
      <c r="IL42" s="97">
        <f t="shared" si="225"/>
        <v>0</v>
      </c>
      <c r="IM42" s="97">
        <f t="shared" si="226"/>
        <v>0</v>
      </c>
      <c r="IN42" s="97">
        <f t="shared" si="227"/>
        <v>0</v>
      </c>
      <c r="IO42" s="97">
        <f t="shared" si="228"/>
        <v>0</v>
      </c>
      <c r="IP42" s="102">
        <f t="shared" si="229"/>
        <v>0</v>
      </c>
    </row>
    <row r="43" spans="1:250">
      <c r="X43" s="101" t="s">
        <v>297</v>
      </c>
      <c r="Y43" s="97"/>
      <c r="Z43" s="97"/>
      <c r="AA43" s="97"/>
      <c r="AB43" s="102">
        <f>SUMIF(X$9:X$39,X43,AB$9:AB$39)</f>
        <v>0</v>
      </c>
      <c r="AC43" s="101" t="s">
        <v>297</v>
      </c>
      <c r="AD43" s="97"/>
      <c r="AE43" s="97"/>
      <c r="AF43" s="97"/>
      <c r="AG43" s="102">
        <f>SUMIF(AC$9:AC$39,AC43,AG$9:AG$39)</f>
        <v>0</v>
      </c>
      <c r="AH43" s="101" t="s">
        <v>297</v>
      </c>
      <c r="AI43" s="97"/>
      <c r="AJ43" s="97"/>
      <c r="AK43" s="97"/>
      <c r="AL43" s="102">
        <f>SUMIF(AH$9:AH$39,AH43,AL$9:AL$39)</f>
        <v>0</v>
      </c>
      <c r="AM43" s="101" t="s">
        <v>297</v>
      </c>
      <c r="AN43" s="97"/>
      <c r="AO43" s="97"/>
      <c r="AP43" s="97"/>
      <c r="AQ43" s="102">
        <f>SUMIF(AM$9:AM$39,AM43,AQ$9:AQ$39)</f>
        <v>0</v>
      </c>
      <c r="AR43" s="101" t="s">
        <v>297</v>
      </c>
      <c r="AS43" s="97"/>
      <c r="AT43" s="97"/>
      <c r="AU43" s="97"/>
      <c r="AV43" s="102">
        <f>SUMIF(AR$9:AR$39,AR43,AV$9:AV$39)</f>
        <v>0</v>
      </c>
      <c r="AW43" s="101" t="s">
        <v>297</v>
      </c>
      <c r="AX43" s="97"/>
      <c r="AY43" s="97"/>
      <c r="AZ43" s="97"/>
      <c r="BA43" s="102">
        <f>SUMIF(AW$9:AW$39,AW43,BA$9:BA$39)</f>
        <v>0</v>
      </c>
      <c r="BB43" s="101" t="s">
        <v>297</v>
      </c>
      <c r="BC43" s="97"/>
      <c r="BD43" s="97"/>
      <c r="BE43" s="97"/>
      <c r="BF43" s="102">
        <f>SUMIF(BB$9:BB$39,BB43,BF$9:BF$39)</f>
        <v>0</v>
      </c>
      <c r="BG43" s="101" t="s">
        <v>297</v>
      </c>
      <c r="BH43" s="97"/>
      <c r="BI43" s="97"/>
      <c r="BJ43" s="97"/>
      <c r="BK43" s="102">
        <f>SUMIF(BG$9:BG$39,BG43,BK$9:BK$39)</f>
        <v>0</v>
      </c>
      <c r="BL43" s="101" t="s">
        <v>297</v>
      </c>
      <c r="BM43" s="97"/>
      <c r="BN43" s="97"/>
      <c r="BO43" s="97"/>
      <c r="BP43" s="102">
        <f>SUMIF(BL$9:BL$39,BL43,BP$9:BP$39)</f>
        <v>0</v>
      </c>
      <c r="BQ43" s="101" t="s">
        <v>297</v>
      </c>
      <c r="BR43" s="97"/>
      <c r="BS43" s="97"/>
      <c r="BT43" s="97"/>
      <c r="BU43" s="102">
        <f>SUMIF(BQ$9:BQ$39,BQ43,BU$9:BU$39)</f>
        <v>0</v>
      </c>
      <c r="BV43" s="101" t="s">
        <v>297</v>
      </c>
      <c r="BW43" s="97"/>
      <c r="BX43" s="97"/>
      <c r="BY43" s="97"/>
      <c r="BZ43" s="102">
        <f>SUMIF(BV$9:BV$39,BV43,BZ$9:BZ$39)</f>
        <v>0</v>
      </c>
      <c r="CA43" s="101" t="s">
        <v>297</v>
      </c>
      <c r="CB43" s="97"/>
      <c r="CC43" s="97"/>
      <c r="CD43" s="97"/>
      <c r="CE43" s="102">
        <f>SUMIF(CA$9:CA$39,CA43,CE$9:CE$39)</f>
        <v>0</v>
      </c>
      <c r="CF43" s="101" t="s">
        <v>297</v>
      </c>
      <c r="CG43" s="97"/>
      <c r="CH43" s="97"/>
      <c r="CI43" s="97"/>
      <c r="CJ43" s="102">
        <f>SUMIF(CF$9:CF$39,CF43,CJ$9:CJ$39)</f>
        <v>0</v>
      </c>
      <c r="CK43" s="101" t="s">
        <v>297</v>
      </c>
      <c r="CL43" s="97"/>
      <c r="CM43" s="97"/>
      <c r="CN43" s="97"/>
      <c r="CO43" s="102">
        <f>SUMIF(CK$9:CK$39,CK43,CO$9:CO$39)</f>
        <v>0</v>
      </c>
      <c r="CP43" s="101" t="s">
        <v>297</v>
      </c>
      <c r="CQ43" s="97"/>
      <c r="CR43" s="97"/>
      <c r="CS43" s="97"/>
      <c r="CT43" s="102">
        <f>SUMIF(CP$9:CP$39,CP43,CT$9:CT$39)</f>
        <v>0</v>
      </c>
      <c r="CU43" s="101" t="s">
        <v>297</v>
      </c>
      <c r="CV43" s="97"/>
      <c r="CW43" s="97"/>
      <c r="CX43" s="97"/>
      <c r="CY43" s="102">
        <f>SUMIF(CU$9:CU$39,CU43,CY$9:CY$39)</f>
        <v>0</v>
      </c>
      <c r="CZ43" s="101" t="s">
        <v>297</v>
      </c>
      <c r="DA43" s="97"/>
      <c r="DB43" s="97"/>
      <c r="DC43" s="97"/>
      <c r="DD43" s="102">
        <f>SUMIF(CZ$9:CZ$39,CZ43,DD$9:DD$39)</f>
        <v>0</v>
      </c>
      <c r="DE43" s="101" t="s">
        <v>297</v>
      </c>
      <c r="DF43" s="97"/>
      <c r="DG43" s="97"/>
      <c r="DH43" s="97"/>
      <c r="DI43" s="102">
        <f>SUMIF(DE$9:DE$39,DE43,DI$9:DI$39)</f>
        <v>0</v>
      </c>
      <c r="DJ43" s="101" t="s">
        <v>297</v>
      </c>
      <c r="DK43" s="97"/>
      <c r="DL43" s="97"/>
      <c r="DM43" s="97"/>
      <c r="DN43" s="102">
        <f>SUMIF(DJ$9:DJ$39,DJ43,DN$9:DN$39)</f>
        <v>0</v>
      </c>
      <c r="DO43" s="101" t="s">
        <v>297</v>
      </c>
      <c r="DP43" s="97"/>
      <c r="DQ43" s="97"/>
      <c r="DR43" s="97"/>
      <c r="DS43" s="102">
        <f>SUMIF(DO$9:DO$39,DO43,DS$9:DS$39)</f>
        <v>0</v>
      </c>
      <c r="DT43" s="101" t="s">
        <v>297</v>
      </c>
      <c r="DU43" s="97"/>
      <c r="DV43" s="97"/>
      <c r="DW43" s="97"/>
      <c r="DX43" s="102">
        <f>SUMIF(DT$9:DT$39,DT43,DX$9:DX$39)</f>
        <v>0</v>
      </c>
      <c r="DY43" s="101" t="s">
        <v>297</v>
      </c>
      <c r="DZ43" s="97"/>
      <c r="EA43" s="97"/>
      <c r="EB43" s="97"/>
      <c r="EC43" s="102">
        <f>SUMIF(DY$9:DY$39,DY43,EC$9:EC$39)</f>
        <v>0</v>
      </c>
      <c r="ED43" s="101" t="s">
        <v>297</v>
      </c>
      <c r="EE43" s="97"/>
      <c r="EF43" s="97"/>
      <c r="EG43" s="97"/>
      <c r="EH43" s="102">
        <f>SUMIF(ED$9:ED$39,ED43,EH$9:EH$39)</f>
        <v>0</v>
      </c>
      <c r="EI43" s="101" t="s">
        <v>297</v>
      </c>
      <c r="EJ43" s="97"/>
      <c r="EK43" s="97"/>
      <c r="EL43" s="97"/>
      <c r="EM43" s="102">
        <f>SUMIF(EI$9:EI$39,EI43,EM$9:EM$39)</f>
        <v>0</v>
      </c>
      <c r="EN43" s="101" t="s">
        <v>297</v>
      </c>
      <c r="EO43" s="97"/>
      <c r="EP43" s="97"/>
      <c r="EQ43" s="97"/>
      <c r="ER43" s="102">
        <f>SUMIF(EN$9:EN$39,EN43,ER$9:ER$39)</f>
        <v>0</v>
      </c>
      <c r="ES43" s="101" t="s">
        <v>297</v>
      </c>
      <c r="ET43" s="97"/>
      <c r="EU43" s="97"/>
      <c r="EV43" s="97"/>
      <c r="EW43" s="102">
        <f>SUMIF(ES$9:ES$39,ES43,EW$9:EW$39)</f>
        <v>0</v>
      </c>
      <c r="EX43" s="101" t="s">
        <v>297</v>
      </c>
      <c r="EY43" s="97"/>
      <c r="EZ43" s="97"/>
      <c r="FA43" s="97"/>
      <c r="FB43" s="102">
        <f>SUMIF(EX$9:EX$39,EX43,FB$9:FB$39)</f>
        <v>0</v>
      </c>
      <c r="FC43" s="101" t="s">
        <v>297</v>
      </c>
      <c r="FD43" s="97"/>
      <c r="FE43" s="97"/>
      <c r="FF43" s="97"/>
      <c r="FG43" s="102">
        <f>SUMIF(FC$9:FC$39,FC43,FG$9:FG$39)</f>
        <v>0</v>
      </c>
      <c r="FH43" s="101" t="s">
        <v>297</v>
      </c>
      <c r="FI43" s="97"/>
      <c r="FJ43" s="97"/>
      <c r="FK43" s="97"/>
      <c r="FL43" s="102">
        <f>SUMIF(FH$9:FH$39,FH43,FL$9:FL$39)</f>
        <v>0</v>
      </c>
      <c r="FM43" s="101" t="s">
        <v>297</v>
      </c>
      <c r="FN43" s="97"/>
      <c r="FO43" s="97"/>
      <c r="FP43" s="97"/>
      <c r="FQ43" s="102">
        <f>SUMIF(FM$9:FM$39,FM43,FQ$9:FQ$39)</f>
        <v>0</v>
      </c>
      <c r="FR43" s="101" t="s">
        <v>297</v>
      </c>
      <c r="FS43" s="97"/>
      <c r="FT43" s="97"/>
      <c r="FU43" s="97"/>
      <c r="FV43" s="102">
        <f>SUMIF(FR$9:FR$39,FR43,FV$9:FV$39)</f>
        <v>0</v>
      </c>
      <c r="FW43" s="101" t="s">
        <v>297</v>
      </c>
      <c r="FX43" s="97"/>
      <c r="FY43" s="97"/>
      <c r="FZ43" s="97"/>
      <c r="GA43" s="102">
        <f>SUMIF(FW$9:FW$39,FW43,GA$9:GA$39)</f>
        <v>0</v>
      </c>
      <c r="GB43" s="101" t="s">
        <v>297</v>
      </c>
      <c r="GC43" s="97"/>
      <c r="GD43" s="97"/>
      <c r="GE43" s="97"/>
      <c r="GF43" s="102">
        <f>SUMIF(GB$9:GB$39,GB43,GF$9:GF$39)</f>
        <v>0</v>
      </c>
      <c r="GG43" s="101" t="s">
        <v>297</v>
      </c>
      <c r="GH43" s="97"/>
      <c r="GI43" s="97"/>
      <c r="GJ43" s="97"/>
      <c r="GK43" s="102">
        <f>SUMIF(GG$9:GG$39,GG43,GK$9:GK$39)</f>
        <v>0</v>
      </c>
      <c r="GL43" s="101" t="s">
        <v>297</v>
      </c>
      <c r="GM43" s="97"/>
      <c r="GN43" s="97"/>
      <c r="GO43" s="97"/>
      <c r="GP43" s="102">
        <f>SUMIF(GL$9:GL$39,GL43,GP$9:GP$39)</f>
        <v>0</v>
      </c>
      <c r="GQ43" s="101" t="s">
        <v>297</v>
      </c>
      <c r="GR43" s="97"/>
      <c r="GS43" s="97"/>
      <c r="GT43" s="97"/>
      <c r="GU43" s="102">
        <f>SUMIF(GQ$9:GQ$39,GQ43,GU$9:GU$39)</f>
        <v>0</v>
      </c>
      <c r="GV43" s="101" t="s">
        <v>297</v>
      </c>
      <c r="GW43" s="97"/>
      <c r="GX43" s="102">
        <f>SUMIF(GV$9:GV$39,GV43,GX$9:GX$39)</f>
        <v>0</v>
      </c>
      <c r="GY43" s="101" t="s">
        <v>297</v>
      </c>
      <c r="GZ43" s="97"/>
      <c r="HA43" s="102">
        <f>SUMIF(GY$9:GY$39,GY43,HA$9:HA$39)</f>
        <v>0</v>
      </c>
      <c r="HB43" s="101"/>
      <c r="HC43" s="97"/>
      <c r="HD43" s="97"/>
      <c r="HE43" s="97"/>
      <c r="HF43" s="97"/>
      <c r="HG43" s="97"/>
      <c r="HH43" s="97"/>
      <c r="HI43" s="97"/>
      <c r="HJ43" s="97"/>
      <c r="HK43" s="97"/>
      <c r="HL43" s="97"/>
      <c r="HM43" s="97"/>
      <c r="HN43" s="97"/>
      <c r="HO43" s="97"/>
      <c r="HP43" s="97"/>
      <c r="HQ43" s="97"/>
      <c r="HR43" s="97"/>
      <c r="HS43" s="97"/>
      <c r="HT43" s="97"/>
      <c r="HU43" s="97"/>
      <c r="HV43" s="97"/>
      <c r="HW43" s="97"/>
      <c r="HX43" s="97"/>
      <c r="HY43" s="97"/>
      <c r="HZ43" s="97"/>
      <c r="IA43" s="97" t="s">
        <v>374</v>
      </c>
      <c r="IB43" s="97">
        <v>45</v>
      </c>
      <c r="IC43" s="97" t="s">
        <v>377</v>
      </c>
      <c r="ID43" s="97" t="s">
        <v>37</v>
      </c>
      <c r="IE43" s="97">
        <f t="shared" si="218"/>
        <v>0</v>
      </c>
      <c r="IF43" s="97">
        <f t="shared" si="219"/>
        <v>0</v>
      </c>
      <c r="IG43" s="97">
        <f t="shared" si="220"/>
        <v>0</v>
      </c>
      <c r="IH43" s="97">
        <f t="shared" si="221"/>
        <v>0</v>
      </c>
      <c r="II43" s="97">
        <f t="shared" si="222"/>
        <v>0</v>
      </c>
      <c r="IJ43" s="97">
        <f t="shared" si="223"/>
        <v>0</v>
      </c>
      <c r="IK43" s="97">
        <f t="shared" si="224"/>
        <v>0</v>
      </c>
      <c r="IL43" s="97">
        <f t="shared" si="225"/>
        <v>0</v>
      </c>
      <c r="IM43" s="97">
        <f t="shared" si="226"/>
        <v>0</v>
      </c>
      <c r="IN43" s="97">
        <f t="shared" si="227"/>
        <v>0</v>
      </c>
      <c r="IO43" s="97">
        <f t="shared" si="228"/>
        <v>0</v>
      </c>
      <c r="IP43" s="102">
        <f t="shared" si="229"/>
        <v>0</v>
      </c>
    </row>
    <row r="44" spans="1:250">
      <c r="X44" s="101" t="s">
        <v>141</v>
      </c>
      <c r="Y44" s="97"/>
      <c r="Z44" s="97"/>
      <c r="AA44" s="97"/>
      <c r="AB44" s="102"/>
      <c r="AC44" s="101" t="s">
        <v>141</v>
      </c>
      <c r="AD44" s="97"/>
      <c r="AE44" s="97"/>
      <c r="AF44" s="97"/>
      <c r="AG44" s="102"/>
      <c r="AH44" s="101" t="s">
        <v>141</v>
      </c>
      <c r="AI44" s="97"/>
      <c r="AJ44" s="97"/>
      <c r="AK44" s="97"/>
      <c r="AL44" s="102"/>
      <c r="AM44" s="101" t="s">
        <v>141</v>
      </c>
      <c r="AN44" s="97"/>
      <c r="AO44" s="97"/>
      <c r="AP44" s="97"/>
      <c r="AQ44" s="102"/>
      <c r="AR44" s="101" t="s">
        <v>141</v>
      </c>
      <c r="AS44" s="97"/>
      <c r="AT44" s="97"/>
      <c r="AU44" s="97"/>
      <c r="AV44" s="102"/>
      <c r="AW44" s="101" t="s">
        <v>141</v>
      </c>
      <c r="AX44" s="97"/>
      <c r="AY44" s="97"/>
      <c r="AZ44" s="97"/>
      <c r="BA44" s="102"/>
      <c r="BB44" s="101" t="s">
        <v>141</v>
      </c>
      <c r="BC44" s="97"/>
      <c r="BD44" s="97"/>
      <c r="BE44" s="97"/>
      <c r="BF44" s="102"/>
      <c r="BG44" s="101" t="s">
        <v>141</v>
      </c>
      <c r="BH44" s="97"/>
      <c r="BI44" s="97"/>
      <c r="BJ44" s="97"/>
      <c r="BK44" s="102"/>
      <c r="BL44" s="101" t="s">
        <v>141</v>
      </c>
      <c r="BM44" s="97"/>
      <c r="BN44" s="97"/>
      <c r="BO44" s="97"/>
      <c r="BP44" s="102"/>
      <c r="BQ44" s="101" t="s">
        <v>141</v>
      </c>
      <c r="BR44" s="97"/>
      <c r="BS44" s="97"/>
      <c r="BT44" s="97"/>
      <c r="BU44" s="102"/>
      <c r="BV44" s="101" t="s">
        <v>141</v>
      </c>
      <c r="BW44" s="97"/>
      <c r="BX44" s="97"/>
      <c r="BY44" s="97"/>
      <c r="BZ44" s="102"/>
      <c r="CA44" s="101" t="s">
        <v>141</v>
      </c>
      <c r="CB44" s="97"/>
      <c r="CC44" s="97"/>
      <c r="CD44" s="97"/>
      <c r="CE44" s="102"/>
      <c r="CF44" s="101" t="s">
        <v>141</v>
      </c>
      <c r="CG44" s="97"/>
      <c r="CH44" s="97"/>
      <c r="CI44" s="97"/>
      <c r="CJ44" s="102"/>
      <c r="CK44" s="101" t="s">
        <v>141</v>
      </c>
      <c r="CL44" s="97"/>
      <c r="CM44" s="97"/>
      <c r="CN44" s="97"/>
      <c r="CO44" s="102"/>
      <c r="CP44" s="101" t="s">
        <v>141</v>
      </c>
      <c r="CQ44" s="97"/>
      <c r="CR44" s="97"/>
      <c r="CS44" s="97"/>
      <c r="CT44" s="102"/>
      <c r="CU44" s="101" t="s">
        <v>141</v>
      </c>
      <c r="CV44" s="97"/>
      <c r="CW44" s="97"/>
      <c r="CX44" s="97"/>
      <c r="CY44" s="102"/>
      <c r="CZ44" s="101" t="s">
        <v>141</v>
      </c>
      <c r="DA44" s="97"/>
      <c r="DB44" s="97"/>
      <c r="DC44" s="97"/>
      <c r="DD44" s="102"/>
      <c r="DE44" s="101" t="s">
        <v>141</v>
      </c>
      <c r="DF44" s="97"/>
      <c r="DG44" s="97"/>
      <c r="DH44" s="97"/>
      <c r="DI44" s="102"/>
      <c r="DJ44" s="101" t="s">
        <v>141</v>
      </c>
      <c r="DK44" s="97"/>
      <c r="DL44" s="97"/>
      <c r="DM44" s="97"/>
      <c r="DN44" s="102"/>
      <c r="DO44" s="101" t="s">
        <v>141</v>
      </c>
      <c r="DP44" s="97"/>
      <c r="DQ44" s="97"/>
      <c r="DR44" s="97"/>
      <c r="DS44" s="102"/>
      <c r="DT44" s="101" t="s">
        <v>141</v>
      </c>
      <c r="DU44" s="97"/>
      <c r="DV44" s="97"/>
      <c r="DW44" s="97"/>
      <c r="DX44" s="102"/>
      <c r="DY44" s="101" t="s">
        <v>141</v>
      </c>
      <c r="DZ44" s="97"/>
      <c r="EA44" s="97"/>
      <c r="EB44" s="97"/>
      <c r="EC44" s="102"/>
      <c r="ED44" s="101" t="s">
        <v>141</v>
      </c>
      <c r="EE44" s="97"/>
      <c r="EF44" s="97"/>
      <c r="EG44" s="97"/>
      <c r="EH44" s="102"/>
      <c r="EI44" s="101" t="s">
        <v>141</v>
      </c>
      <c r="EJ44" s="97"/>
      <c r="EK44" s="97"/>
      <c r="EL44" s="97"/>
      <c r="EM44" s="102"/>
      <c r="EN44" s="101" t="s">
        <v>141</v>
      </c>
      <c r="EO44" s="97"/>
      <c r="EP44" s="97"/>
      <c r="EQ44" s="97"/>
      <c r="ER44" s="102"/>
      <c r="ES44" s="101" t="s">
        <v>141</v>
      </c>
      <c r="ET44" s="97"/>
      <c r="EU44" s="97"/>
      <c r="EV44" s="97"/>
      <c r="EW44" s="102"/>
      <c r="EX44" s="101" t="s">
        <v>141</v>
      </c>
      <c r="EY44" s="97"/>
      <c r="EZ44" s="97"/>
      <c r="FA44" s="97"/>
      <c r="FB44" s="102"/>
      <c r="FC44" s="101" t="s">
        <v>141</v>
      </c>
      <c r="FD44" s="97"/>
      <c r="FE44" s="97"/>
      <c r="FF44" s="97"/>
      <c r="FG44" s="102"/>
      <c r="FH44" s="101" t="s">
        <v>141</v>
      </c>
      <c r="FI44" s="97"/>
      <c r="FJ44" s="97"/>
      <c r="FK44" s="97"/>
      <c r="FL44" s="102"/>
      <c r="FM44" s="101" t="s">
        <v>141</v>
      </c>
      <c r="FN44" s="97"/>
      <c r="FO44" s="97"/>
      <c r="FP44" s="97"/>
      <c r="FQ44" s="102"/>
      <c r="FR44" s="101" t="s">
        <v>141</v>
      </c>
      <c r="FS44" s="97"/>
      <c r="FT44" s="97"/>
      <c r="FU44" s="97"/>
      <c r="FV44" s="102"/>
      <c r="FW44" s="101" t="s">
        <v>141</v>
      </c>
      <c r="FX44" s="97"/>
      <c r="FY44" s="97"/>
      <c r="FZ44" s="97"/>
      <c r="GA44" s="102"/>
      <c r="GB44" s="101" t="s">
        <v>141</v>
      </c>
      <c r="GC44" s="97"/>
      <c r="GD44" s="97"/>
      <c r="GE44" s="97"/>
      <c r="GF44" s="102"/>
      <c r="GG44" s="101" t="s">
        <v>141</v>
      </c>
      <c r="GH44" s="97"/>
      <c r="GI44" s="97"/>
      <c r="GJ44" s="97"/>
      <c r="GK44" s="102"/>
      <c r="GL44" s="101" t="s">
        <v>141</v>
      </c>
      <c r="GM44" s="97"/>
      <c r="GN44" s="97"/>
      <c r="GO44" s="97"/>
      <c r="GP44" s="102"/>
      <c r="GQ44" s="101" t="s">
        <v>141</v>
      </c>
      <c r="GR44" s="97"/>
      <c r="GS44" s="97"/>
      <c r="GT44" s="97"/>
      <c r="GU44" s="102"/>
      <c r="GV44" s="101" t="s">
        <v>141</v>
      </c>
      <c r="GW44" s="97"/>
      <c r="GX44" s="102"/>
      <c r="GY44" s="101" t="s">
        <v>141</v>
      </c>
      <c r="GZ44" s="97"/>
      <c r="HA44" s="102"/>
      <c r="HB44" s="101"/>
      <c r="HC44" s="97"/>
      <c r="HD44" s="97"/>
      <c r="HE44" s="97"/>
      <c r="HF44" s="97"/>
      <c r="HG44" s="97"/>
      <c r="HH44" s="97"/>
      <c r="HI44" s="97"/>
      <c r="HJ44" s="97"/>
      <c r="HK44" s="97"/>
      <c r="HL44" s="97"/>
      <c r="HM44" s="97"/>
      <c r="HN44" s="97"/>
      <c r="HO44" s="97"/>
      <c r="HP44" s="97"/>
      <c r="HQ44" s="97"/>
      <c r="HR44" s="97"/>
      <c r="HS44" s="97"/>
      <c r="HT44" s="97"/>
      <c r="HU44" s="97"/>
      <c r="HV44" s="97"/>
      <c r="HW44" s="97"/>
      <c r="HX44" s="97"/>
      <c r="HY44" s="97"/>
      <c r="HZ44" s="97"/>
      <c r="IA44" s="97" t="s">
        <v>374</v>
      </c>
      <c r="IB44" s="97">
        <v>45</v>
      </c>
      <c r="IC44" s="97" t="s">
        <v>377</v>
      </c>
      <c r="ID44" s="97" t="s">
        <v>268</v>
      </c>
      <c r="IE44" s="97">
        <f t="shared" si="218"/>
        <v>0</v>
      </c>
      <c r="IF44" s="97">
        <f t="shared" si="219"/>
        <v>0</v>
      </c>
      <c r="IG44" s="97">
        <f t="shared" si="220"/>
        <v>0</v>
      </c>
      <c r="IH44" s="97">
        <f t="shared" si="221"/>
        <v>0</v>
      </c>
      <c r="II44" s="97">
        <f t="shared" si="222"/>
        <v>0</v>
      </c>
      <c r="IJ44" s="97">
        <f t="shared" si="223"/>
        <v>0</v>
      </c>
      <c r="IK44" s="97">
        <f t="shared" si="224"/>
        <v>0</v>
      </c>
      <c r="IL44" s="97">
        <f t="shared" si="225"/>
        <v>0</v>
      </c>
      <c r="IM44" s="97">
        <f t="shared" si="226"/>
        <v>0</v>
      </c>
      <c r="IN44" s="97">
        <f t="shared" si="227"/>
        <v>0</v>
      </c>
      <c r="IO44" s="97">
        <f t="shared" si="228"/>
        <v>0</v>
      </c>
      <c r="IP44" s="102">
        <f t="shared" si="229"/>
        <v>0</v>
      </c>
    </row>
    <row r="45" spans="1:250">
      <c r="X45" s="101" t="s">
        <v>294</v>
      </c>
      <c r="Y45" s="97"/>
      <c r="Z45" s="97"/>
      <c r="AA45" s="97"/>
      <c r="AB45" s="102">
        <f>SUMIF(X$9:X$39,X45,AB$9:AB$39)</f>
        <v>0</v>
      </c>
      <c r="AC45" s="101" t="s">
        <v>294</v>
      </c>
      <c r="AD45" s="97"/>
      <c r="AE45" s="97"/>
      <c r="AF45" s="97"/>
      <c r="AG45" s="102">
        <f>SUMIF(AC$9:AC$39,AC45,AG$9:AG$39)</f>
        <v>0</v>
      </c>
      <c r="AH45" s="101" t="s">
        <v>294</v>
      </c>
      <c r="AI45" s="97"/>
      <c r="AJ45" s="97"/>
      <c r="AK45" s="97"/>
      <c r="AL45" s="102">
        <f>SUMIF(AH$9:AH$39,AH45,AL$9:AL$39)</f>
        <v>0</v>
      </c>
      <c r="AM45" s="101" t="s">
        <v>294</v>
      </c>
      <c r="AN45" s="97"/>
      <c r="AO45" s="97"/>
      <c r="AP45" s="97"/>
      <c r="AQ45" s="102">
        <f>SUMIF(AM$9:AM$39,AM45,AQ$9:AQ$39)</f>
        <v>0</v>
      </c>
      <c r="AR45" s="101" t="s">
        <v>294</v>
      </c>
      <c r="AS45" s="97"/>
      <c r="AT45" s="97"/>
      <c r="AU45" s="97"/>
      <c r="AV45" s="102">
        <f>SUMIF(AR$9:AR$39,AR45,AV$9:AV$39)</f>
        <v>0</v>
      </c>
      <c r="AW45" s="101" t="s">
        <v>294</v>
      </c>
      <c r="AX45" s="97"/>
      <c r="AY45" s="97"/>
      <c r="AZ45" s="97"/>
      <c r="BA45" s="102">
        <f>SUMIF(AW$9:AW$39,AW45,BA$9:BA$39)</f>
        <v>0</v>
      </c>
      <c r="BB45" s="101" t="s">
        <v>294</v>
      </c>
      <c r="BC45" s="97"/>
      <c r="BD45" s="97"/>
      <c r="BE45" s="97"/>
      <c r="BF45" s="102">
        <f>SUMIF(BB$9:BB$39,BB45,BF$9:BF$39)</f>
        <v>0</v>
      </c>
      <c r="BG45" s="101" t="s">
        <v>294</v>
      </c>
      <c r="BH45" s="97"/>
      <c r="BI45" s="97"/>
      <c r="BJ45" s="97"/>
      <c r="BK45" s="102">
        <f>SUMIF(BG$9:BG$39,BG45,BK$9:BK$39)</f>
        <v>0</v>
      </c>
      <c r="BL45" s="101" t="s">
        <v>294</v>
      </c>
      <c r="BM45" s="97"/>
      <c r="BN45" s="97"/>
      <c r="BO45" s="97"/>
      <c r="BP45" s="102">
        <f>SUMIF(BL$9:BL$39,BL45,BP$9:BP$39)</f>
        <v>0</v>
      </c>
      <c r="BQ45" s="101" t="s">
        <v>294</v>
      </c>
      <c r="BR45" s="97"/>
      <c r="BS45" s="97"/>
      <c r="BT45" s="97"/>
      <c r="BU45" s="102">
        <f>SUMIF(BQ$9:BQ$39,BQ45,BU$9:BU$39)</f>
        <v>0</v>
      </c>
      <c r="BV45" s="101" t="s">
        <v>294</v>
      </c>
      <c r="BW45" s="97"/>
      <c r="BX45" s="97"/>
      <c r="BY45" s="97"/>
      <c r="BZ45" s="102">
        <f>SUMIF(BV$9:BV$39,BV45,BZ$9:BZ$39)</f>
        <v>0</v>
      </c>
      <c r="CA45" s="101" t="s">
        <v>294</v>
      </c>
      <c r="CB45" s="97"/>
      <c r="CC45" s="97"/>
      <c r="CD45" s="97"/>
      <c r="CE45" s="102">
        <f>SUMIF(CA$9:CA$39,CA45,CE$9:CE$39)</f>
        <v>0</v>
      </c>
      <c r="CF45" s="101" t="s">
        <v>294</v>
      </c>
      <c r="CG45" s="97"/>
      <c r="CH45" s="97"/>
      <c r="CI45" s="97"/>
      <c r="CJ45" s="102">
        <f>SUMIF(CF$9:CF$39,CF45,CJ$9:CJ$39)</f>
        <v>0</v>
      </c>
      <c r="CK45" s="101" t="s">
        <v>294</v>
      </c>
      <c r="CL45" s="97"/>
      <c r="CM45" s="97"/>
      <c r="CN45" s="97"/>
      <c r="CO45" s="102">
        <f>SUMIF(CK$9:CK$39,CK45,CO$9:CO$39)</f>
        <v>0</v>
      </c>
      <c r="CP45" s="101" t="s">
        <v>294</v>
      </c>
      <c r="CQ45" s="97"/>
      <c r="CR45" s="97"/>
      <c r="CS45" s="97"/>
      <c r="CT45" s="102">
        <f>SUMIF(CP$9:CP$39,CP45,CT$9:CT$39)</f>
        <v>0</v>
      </c>
      <c r="CU45" s="101" t="s">
        <v>294</v>
      </c>
      <c r="CV45" s="97"/>
      <c r="CW45" s="97"/>
      <c r="CX45" s="97"/>
      <c r="CY45" s="102">
        <f>SUMIF(CU$9:CU$39,CU45,CY$9:CY$39)</f>
        <v>0</v>
      </c>
      <c r="CZ45" s="101" t="s">
        <v>294</v>
      </c>
      <c r="DA45" s="97"/>
      <c r="DB45" s="97"/>
      <c r="DC45" s="97"/>
      <c r="DD45" s="102">
        <f>SUMIF(CZ$9:CZ$39,CZ45,DD$9:DD$39)</f>
        <v>0</v>
      </c>
      <c r="DE45" s="101" t="s">
        <v>294</v>
      </c>
      <c r="DF45" s="97"/>
      <c r="DG45" s="97"/>
      <c r="DH45" s="97"/>
      <c r="DI45" s="102">
        <f>SUMIF(DE$9:DE$39,DE45,DI$9:DI$39)</f>
        <v>0</v>
      </c>
      <c r="DJ45" s="101" t="s">
        <v>294</v>
      </c>
      <c r="DK45" s="97"/>
      <c r="DL45" s="97"/>
      <c r="DM45" s="97"/>
      <c r="DN45" s="102">
        <f>SUMIF(DJ$9:DJ$39,DJ45,DN$9:DN$39)</f>
        <v>0</v>
      </c>
      <c r="DO45" s="101" t="s">
        <v>294</v>
      </c>
      <c r="DP45" s="97"/>
      <c r="DQ45" s="97"/>
      <c r="DR45" s="97"/>
      <c r="DS45" s="102">
        <f>SUMIF(DO$9:DO$39,DO45,DS$9:DS$39)</f>
        <v>0</v>
      </c>
      <c r="DT45" s="101" t="s">
        <v>294</v>
      </c>
      <c r="DU45" s="97"/>
      <c r="DV45" s="97"/>
      <c r="DW45" s="97"/>
      <c r="DX45" s="102">
        <f>SUMIF(DT$9:DT$39,DT45,DX$9:DX$39)</f>
        <v>0</v>
      </c>
      <c r="DY45" s="101" t="s">
        <v>294</v>
      </c>
      <c r="DZ45" s="97"/>
      <c r="EA45" s="97"/>
      <c r="EB45" s="97"/>
      <c r="EC45" s="102">
        <f>SUMIF(DY$9:DY$39,DY45,EC$9:EC$39)</f>
        <v>0</v>
      </c>
      <c r="ED45" s="101" t="s">
        <v>294</v>
      </c>
      <c r="EE45" s="97"/>
      <c r="EF45" s="97"/>
      <c r="EG45" s="97"/>
      <c r="EH45" s="102">
        <f>SUMIF(ED$9:ED$39,ED45,EH$9:EH$39)</f>
        <v>0</v>
      </c>
      <c r="EI45" s="101" t="s">
        <v>294</v>
      </c>
      <c r="EJ45" s="97"/>
      <c r="EK45" s="97"/>
      <c r="EL45" s="97"/>
      <c r="EM45" s="102">
        <f>SUMIF(EI$9:EI$39,EI45,EM$9:EM$39)</f>
        <v>0</v>
      </c>
      <c r="EN45" s="101" t="s">
        <v>294</v>
      </c>
      <c r="EO45" s="97"/>
      <c r="EP45" s="97"/>
      <c r="EQ45" s="97"/>
      <c r="ER45" s="102">
        <f>SUMIF(EN$9:EN$39,EN45,ER$9:ER$39)</f>
        <v>0</v>
      </c>
      <c r="ES45" s="101" t="s">
        <v>294</v>
      </c>
      <c r="ET45" s="97"/>
      <c r="EU45" s="97"/>
      <c r="EV45" s="97"/>
      <c r="EW45" s="102">
        <f>SUMIF(ES$9:ES$39,ES45,EW$9:EW$39)</f>
        <v>0</v>
      </c>
      <c r="EX45" s="101" t="s">
        <v>294</v>
      </c>
      <c r="EY45" s="97"/>
      <c r="EZ45" s="97"/>
      <c r="FA45" s="97"/>
      <c r="FB45" s="102">
        <f>SUMIF(EX$9:EX$39,EX45,FB$9:FB$39)</f>
        <v>0</v>
      </c>
      <c r="FC45" s="101" t="s">
        <v>294</v>
      </c>
      <c r="FD45" s="97"/>
      <c r="FE45" s="97"/>
      <c r="FF45" s="97"/>
      <c r="FG45" s="102">
        <f>SUMIF(FC$9:FC$39,FC45,FG$9:FG$39)</f>
        <v>0</v>
      </c>
      <c r="FH45" s="101" t="s">
        <v>294</v>
      </c>
      <c r="FI45" s="97"/>
      <c r="FJ45" s="97"/>
      <c r="FK45" s="97"/>
      <c r="FL45" s="102">
        <f>SUMIF(FH$9:FH$39,FH45,FL$9:FL$39)</f>
        <v>0</v>
      </c>
      <c r="FM45" s="101" t="s">
        <v>294</v>
      </c>
      <c r="FN45" s="97"/>
      <c r="FO45" s="97"/>
      <c r="FP45" s="97"/>
      <c r="FQ45" s="102">
        <f>SUMIF(FM$9:FM$39,FM45,FQ$9:FQ$39)</f>
        <v>0</v>
      </c>
      <c r="FR45" s="101" t="s">
        <v>294</v>
      </c>
      <c r="FS45" s="97"/>
      <c r="FT45" s="97"/>
      <c r="FU45" s="97"/>
      <c r="FV45" s="102">
        <f>SUMIF(FR$9:FR$39,FR45,FV$9:FV$39)</f>
        <v>0</v>
      </c>
      <c r="FW45" s="101" t="s">
        <v>294</v>
      </c>
      <c r="FX45" s="97"/>
      <c r="FY45" s="97"/>
      <c r="FZ45" s="97"/>
      <c r="GA45" s="102">
        <f>SUMIF(FW$9:FW$39,FW45,GA$9:GA$39)</f>
        <v>0</v>
      </c>
      <c r="GB45" s="101" t="s">
        <v>294</v>
      </c>
      <c r="GC45" s="97"/>
      <c r="GD45" s="97"/>
      <c r="GE45" s="97"/>
      <c r="GF45" s="102">
        <f>SUMIF(GB$9:GB$39,GB45,GF$9:GF$39)</f>
        <v>0</v>
      </c>
      <c r="GG45" s="101" t="s">
        <v>294</v>
      </c>
      <c r="GH45" s="97"/>
      <c r="GI45" s="97"/>
      <c r="GJ45" s="97"/>
      <c r="GK45" s="102">
        <f>SUMIF(GG$9:GG$39,GG45,GK$9:GK$39)</f>
        <v>0</v>
      </c>
      <c r="GL45" s="101" t="s">
        <v>294</v>
      </c>
      <c r="GM45" s="97"/>
      <c r="GN45" s="97"/>
      <c r="GO45" s="97"/>
      <c r="GP45" s="102">
        <f>SUMIF(GL$9:GL$39,GL45,GP$9:GP$39)</f>
        <v>0</v>
      </c>
      <c r="GQ45" s="101" t="s">
        <v>294</v>
      </c>
      <c r="GR45" s="97"/>
      <c r="GS45" s="97"/>
      <c r="GT45" s="97"/>
      <c r="GU45" s="102">
        <f>SUMIF(GQ$9:GQ$39,GQ45,GU$9:GU$39)</f>
        <v>0</v>
      </c>
      <c r="GV45" s="101" t="s">
        <v>294</v>
      </c>
      <c r="GW45" s="97"/>
      <c r="GX45" s="102">
        <f>SUMIF(GV$9:GV$39,GV45,GX$9:GX$39)</f>
        <v>0</v>
      </c>
      <c r="GY45" s="101" t="s">
        <v>294</v>
      </c>
      <c r="GZ45" s="97"/>
      <c r="HA45" s="102">
        <f>SUMIF(GY$9:GY$39,GY45,HA$9:HA$39)</f>
        <v>0</v>
      </c>
      <c r="HB45" s="101"/>
      <c r="HC45" s="97"/>
      <c r="HD45" s="97"/>
      <c r="HE45" s="97"/>
      <c r="HF45" s="97"/>
      <c r="HG45" s="97"/>
      <c r="HH45" s="97"/>
      <c r="HI45" s="97"/>
      <c r="HJ45" s="97"/>
      <c r="HK45" s="97"/>
      <c r="HL45" s="97"/>
      <c r="HM45" s="97"/>
      <c r="HN45" s="97"/>
      <c r="HO45" s="97"/>
      <c r="HP45" s="97"/>
      <c r="HQ45" s="97"/>
      <c r="HR45" s="97"/>
      <c r="HS45" s="97"/>
      <c r="HT45" s="97"/>
      <c r="HU45" s="97"/>
      <c r="HV45" s="97"/>
      <c r="HW45" s="97"/>
      <c r="HX45" s="97"/>
      <c r="HY45" s="97"/>
      <c r="HZ45" s="97"/>
      <c r="IA45" s="97" t="s">
        <v>374</v>
      </c>
      <c r="IB45" s="97">
        <v>43.12</v>
      </c>
      <c r="IC45" s="97" t="s">
        <v>376</v>
      </c>
      <c r="ID45" s="97" t="s">
        <v>37</v>
      </c>
      <c r="IE45" s="97">
        <f t="shared" si="218"/>
        <v>0</v>
      </c>
      <c r="IF45" s="97">
        <f t="shared" si="219"/>
        <v>0</v>
      </c>
      <c r="IG45" s="97">
        <f t="shared" si="220"/>
        <v>0</v>
      </c>
      <c r="IH45" s="97">
        <f t="shared" si="221"/>
        <v>0</v>
      </c>
      <c r="II45" s="97">
        <f t="shared" si="222"/>
        <v>0</v>
      </c>
      <c r="IJ45" s="97">
        <f t="shared" si="223"/>
        <v>0</v>
      </c>
      <c r="IK45" s="97">
        <f t="shared" si="224"/>
        <v>0</v>
      </c>
      <c r="IL45" s="97">
        <f t="shared" si="225"/>
        <v>0</v>
      </c>
      <c r="IM45" s="97">
        <f t="shared" si="226"/>
        <v>0</v>
      </c>
      <c r="IN45" s="97">
        <f t="shared" si="227"/>
        <v>0</v>
      </c>
      <c r="IO45" s="97">
        <f t="shared" si="228"/>
        <v>0</v>
      </c>
      <c r="IP45" s="102">
        <f t="shared" si="229"/>
        <v>0</v>
      </c>
    </row>
    <row r="46" spans="1:250">
      <c r="X46" s="101" t="s">
        <v>298</v>
      </c>
      <c r="Y46" s="97"/>
      <c r="Z46" s="97"/>
      <c r="AA46" s="97"/>
      <c r="AB46" s="102">
        <f>SUMIF(X$9:X$39,X46,AB$9:AB$39)</f>
        <v>0</v>
      </c>
      <c r="AC46" s="101" t="s">
        <v>298</v>
      </c>
      <c r="AD46" s="97"/>
      <c r="AE46" s="97"/>
      <c r="AF46" s="97"/>
      <c r="AG46" s="102">
        <f>SUMIF(AC$9:AC$39,AC46,AG$9:AG$39)</f>
        <v>0</v>
      </c>
      <c r="AH46" s="101" t="s">
        <v>298</v>
      </c>
      <c r="AI46" s="97"/>
      <c r="AJ46" s="97"/>
      <c r="AK46" s="97"/>
      <c r="AL46" s="102">
        <f>SUMIF(AH$9:AH$39,AH46,AL$9:AL$39)</f>
        <v>0</v>
      </c>
      <c r="AM46" s="101" t="s">
        <v>298</v>
      </c>
      <c r="AN46" s="97"/>
      <c r="AO46" s="97"/>
      <c r="AP46" s="97"/>
      <c r="AQ46" s="102">
        <f>SUMIF(AM$9:AM$39,AM46,AQ$9:AQ$39)</f>
        <v>0</v>
      </c>
      <c r="AR46" s="101" t="s">
        <v>298</v>
      </c>
      <c r="AS46" s="97"/>
      <c r="AT46" s="97"/>
      <c r="AU46" s="97"/>
      <c r="AV46" s="102">
        <f>SUMIF(AR$9:AR$39,AR46,AV$9:AV$39)</f>
        <v>0</v>
      </c>
      <c r="AW46" s="101" t="s">
        <v>298</v>
      </c>
      <c r="AX46" s="97"/>
      <c r="AY46" s="97"/>
      <c r="AZ46" s="97"/>
      <c r="BA46" s="102">
        <f>SUMIF(AW$9:AW$39,AW46,BA$9:BA$39)</f>
        <v>0</v>
      </c>
      <c r="BB46" s="101" t="s">
        <v>298</v>
      </c>
      <c r="BC46" s="97"/>
      <c r="BD46" s="97"/>
      <c r="BE46" s="97"/>
      <c r="BF46" s="102">
        <f>SUMIF(BB$9:BB$39,BB46,BF$9:BF$39)</f>
        <v>0</v>
      </c>
      <c r="BG46" s="101" t="s">
        <v>298</v>
      </c>
      <c r="BH46" s="97"/>
      <c r="BI46" s="97"/>
      <c r="BJ46" s="97"/>
      <c r="BK46" s="102">
        <f>SUMIF(BG$9:BG$39,BG46,BK$9:BK$39)</f>
        <v>0</v>
      </c>
      <c r="BL46" s="101" t="s">
        <v>298</v>
      </c>
      <c r="BM46" s="97"/>
      <c r="BN46" s="97"/>
      <c r="BO46" s="97"/>
      <c r="BP46" s="102">
        <f>SUMIF(BL$9:BL$39,BL46,BP$9:BP$39)</f>
        <v>0</v>
      </c>
      <c r="BQ46" s="101" t="s">
        <v>298</v>
      </c>
      <c r="BR46" s="97"/>
      <c r="BS46" s="97"/>
      <c r="BT46" s="97"/>
      <c r="BU46" s="102">
        <f>SUMIF(BQ$9:BQ$39,BQ46,BU$9:BU$39)</f>
        <v>0</v>
      </c>
      <c r="BV46" s="101" t="s">
        <v>298</v>
      </c>
      <c r="BW46" s="97"/>
      <c r="BX46" s="97"/>
      <c r="BY46" s="97"/>
      <c r="BZ46" s="102">
        <f>SUMIF(BV$9:BV$39,BV46,BZ$9:BZ$39)</f>
        <v>0</v>
      </c>
      <c r="CA46" s="101" t="s">
        <v>298</v>
      </c>
      <c r="CB46" s="97"/>
      <c r="CC46" s="97"/>
      <c r="CD46" s="97"/>
      <c r="CE46" s="102">
        <f>SUMIF(CA$9:CA$39,CA46,CE$9:CE$39)</f>
        <v>0</v>
      </c>
      <c r="CF46" s="101" t="s">
        <v>298</v>
      </c>
      <c r="CG46" s="97"/>
      <c r="CH46" s="97"/>
      <c r="CI46" s="97"/>
      <c r="CJ46" s="102">
        <f>SUMIF(CF$9:CF$39,CF46,CJ$9:CJ$39)</f>
        <v>0</v>
      </c>
      <c r="CK46" s="101" t="s">
        <v>298</v>
      </c>
      <c r="CL46" s="97"/>
      <c r="CM46" s="97"/>
      <c r="CN46" s="97"/>
      <c r="CO46" s="102">
        <f>SUMIF(CK$9:CK$39,CK46,CO$9:CO$39)</f>
        <v>0</v>
      </c>
      <c r="CP46" s="101" t="s">
        <v>298</v>
      </c>
      <c r="CQ46" s="97"/>
      <c r="CR46" s="97"/>
      <c r="CS46" s="97"/>
      <c r="CT46" s="102">
        <f>SUMIF(CP$9:CP$39,CP46,CT$9:CT$39)</f>
        <v>0</v>
      </c>
      <c r="CU46" s="101" t="s">
        <v>298</v>
      </c>
      <c r="CV46" s="97"/>
      <c r="CW46" s="97"/>
      <c r="CX46" s="97"/>
      <c r="CY46" s="102">
        <f>SUMIF(CU$9:CU$39,CU46,CY$9:CY$39)</f>
        <v>0</v>
      </c>
      <c r="CZ46" s="101" t="s">
        <v>298</v>
      </c>
      <c r="DA46" s="97"/>
      <c r="DB46" s="97"/>
      <c r="DC46" s="97"/>
      <c r="DD46" s="102">
        <f>SUMIF(CZ$9:CZ$39,CZ46,DD$9:DD$39)</f>
        <v>0</v>
      </c>
      <c r="DE46" s="101" t="s">
        <v>298</v>
      </c>
      <c r="DF46" s="97"/>
      <c r="DG46" s="97"/>
      <c r="DH46" s="97"/>
      <c r="DI46" s="102">
        <f>SUMIF(DE$9:DE$39,DE46,DI$9:DI$39)</f>
        <v>0</v>
      </c>
      <c r="DJ46" s="101" t="s">
        <v>298</v>
      </c>
      <c r="DK46" s="97"/>
      <c r="DL46" s="97"/>
      <c r="DM46" s="97"/>
      <c r="DN46" s="102">
        <f>SUMIF(DJ$9:DJ$39,DJ46,DN$9:DN$39)</f>
        <v>0</v>
      </c>
      <c r="DO46" s="101" t="s">
        <v>298</v>
      </c>
      <c r="DP46" s="97"/>
      <c r="DQ46" s="97"/>
      <c r="DR46" s="97"/>
      <c r="DS46" s="102">
        <f>SUMIF(DO$9:DO$39,DO46,DS$9:DS$39)</f>
        <v>0</v>
      </c>
      <c r="DT46" s="101" t="s">
        <v>298</v>
      </c>
      <c r="DU46" s="97"/>
      <c r="DV46" s="97"/>
      <c r="DW46" s="97"/>
      <c r="DX46" s="102">
        <f>SUMIF(DT$9:DT$39,DT46,DX$9:DX$39)</f>
        <v>0</v>
      </c>
      <c r="DY46" s="101" t="s">
        <v>298</v>
      </c>
      <c r="DZ46" s="97"/>
      <c r="EA46" s="97"/>
      <c r="EB46" s="97"/>
      <c r="EC46" s="102">
        <f>SUMIF(DY$9:DY$39,DY46,EC$9:EC$39)</f>
        <v>0</v>
      </c>
      <c r="ED46" s="101" t="s">
        <v>298</v>
      </c>
      <c r="EE46" s="97"/>
      <c r="EF46" s="97"/>
      <c r="EG46" s="97"/>
      <c r="EH46" s="102">
        <f>SUMIF(ED$9:ED$39,ED46,EH$9:EH$39)</f>
        <v>0</v>
      </c>
      <c r="EI46" s="101" t="s">
        <v>298</v>
      </c>
      <c r="EJ46" s="97"/>
      <c r="EK46" s="97"/>
      <c r="EL46" s="97"/>
      <c r="EM46" s="102">
        <f>SUMIF(EI$9:EI$39,EI46,EM$9:EM$39)</f>
        <v>0</v>
      </c>
      <c r="EN46" s="101" t="s">
        <v>298</v>
      </c>
      <c r="EO46" s="97"/>
      <c r="EP46" s="97"/>
      <c r="EQ46" s="97"/>
      <c r="ER46" s="102">
        <f>SUMIF(EN$9:EN$39,EN46,ER$9:ER$39)</f>
        <v>0</v>
      </c>
      <c r="ES46" s="101" t="s">
        <v>298</v>
      </c>
      <c r="ET46" s="97"/>
      <c r="EU46" s="97"/>
      <c r="EV46" s="97"/>
      <c r="EW46" s="102">
        <f>SUMIF(ES$9:ES$39,ES46,EW$9:EW$39)</f>
        <v>0</v>
      </c>
      <c r="EX46" s="101" t="s">
        <v>298</v>
      </c>
      <c r="EY46" s="97"/>
      <c r="EZ46" s="97"/>
      <c r="FA46" s="97"/>
      <c r="FB46" s="102">
        <f>SUMIF(EX$9:EX$39,EX46,FB$9:FB$39)</f>
        <v>0</v>
      </c>
      <c r="FC46" s="101" t="s">
        <v>298</v>
      </c>
      <c r="FD46" s="97"/>
      <c r="FE46" s="97"/>
      <c r="FF46" s="97"/>
      <c r="FG46" s="102">
        <f>SUMIF(FC$9:FC$39,FC46,FG$9:FG$39)</f>
        <v>0</v>
      </c>
      <c r="FH46" s="101" t="s">
        <v>298</v>
      </c>
      <c r="FI46" s="97"/>
      <c r="FJ46" s="97"/>
      <c r="FK46" s="97"/>
      <c r="FL46" s="102">
        <f>SUMIF(FH$9:FH$39,FH46,FL$9:FL$39)</f>
        <v>0</v>
      </c>
      <c r="FM46" s="101" t="s">
        <v>298</v>
      </c>
      <c r="FN46" s="97"/>
      <c r="FO46" s="97"/>
      <c r="FP46" s="97"/>
      <c r="FQ46" s="102">
        <f>SUMIF(FM$9:FM$39,FM46,FQ$9:FQ$39)</f>
        <v>0</v>
      </c>
      <c r="FR46" s="101" t="s">
        <v>298</v>
      </c>
      <c r="FS46" s="97"/>
      <c r="FT46" s="97"/>
      <c r="FU46" s="97"/>
      <c r="FV46" s="102">
        <f>SUMIF(FR$9:FR$39,FR46,FV$9:FV$39)</f>
        <v>0</v>
      </c>
      <c r="FW46" s="101" t="s">
        <v>298</v>
      </c>
      <c r="FX46" s="97"/>
      <c r="FY46" s="97"/>
      <c r="FZ46" s="97"/>
      <c r="GA46" s="102">
        <f>SUMIF(FW$9:FW$39,FW46,GA$9:GA$39)</f>
        <v>0</v>
      </c>
      <c r="GB46" s="101" t="s">
        <v>298</v>
      </c>
      <c r="GC46" s="97"/>
      <c r="GD46" s="97"/>
      <c r="GE46" s="97"/>
      <c r="GF46" s="102">
        <f>SUMIF(GB$9:GB$39,GB46,GF$9:GF$39)</f>
        <v>0</v>
      </c>
      <c r="GG46" s="101" t="s">
        <v>298</v>
      </c>
      <c r="GH46" s="97"/>
      <c r="GI46" s="97"/>
      <c r="GJ46" s="97"/>
      <c r="GK46" s="102">
        <f>SUMIF(GG$9:GG$39,GG46,GK$9:GK$39)</f>
        <v>0</v>
      </c>
      <c r="GL46" s="101" t="s">
        <v>298</v>
      </c>
      <c r="GM46" s="97"/>
      <c r="GN46" s="97"/>
      <c r="GO46" s="97"/>
      <c r="GP46" s="102">
        <f>SUMIF(GL$9:GL$39,GL46,GP$9:GP$39)</f>
        <v>0</v>
      </c>
      <c r="GQ46" s="101" t="s">
        <v>298</v>
      </c>
      <c r="GR46" s="97"/>
      <c r="GS46" s="97"/>
      <c r="GT46" s="97"/>
      <c r="GU46" s="102">
        <f>SUMIF(GQ$9:GQ$39,GQ46,GU$9:GU$39)</f>
        <v>0</v>
      </c>
      <c r="GV46" s="101" t="s">
        <v>298</v>
      </c>
      <c r="GW46" s="97"/>
      <c r="GX46" s="102">
        <f>SUMIF(GV$9:GV$39,GV46,GX$9:GX$39)</f>
        <v>0</v>
      </c>
      <c r="GY46" s="101" t="s">
        <v>298</v>
      </c>
      <c r="GZ46" s="97"/>
      <c r="HA46" s="102">
        <f>SUMIF(GY$9:GY$39,GY46,HA$9:HA$39)</f>
        <v>0</v>
      </c>
      <c r="HB46" s="101"/>
      <c r="HC46" s="97"/>
      <c r="HD46" s="97"/>
      <c r="HE46" s="97"/>
      <c r="HF46" s="97"/>
      <c r="HG46" s="97"/>
      <c r="HH46" s="97"/>
      <c r="HI46" s="97"/>
      <c r="HJ46" s="97"/>
      <c r="HK46" s="97"/>
      <c r="HL46" s="97"/>
      <c r="HM46" s="97"/>
      <c r="HN46" s="97"/>
      <c r="HO46" s="97"/>
      <c r="HP46" s="97"/>
      <c r="HQ46" s="97"/>
      <c r="HR46" s="97"/>
      <c r="HS46" s="97"/>
      <c r="HT46" s="97"/>
      <c r="HU46" s="97"/>
      <c r="HV46" s="97"/>
      <c r="HW46" s="97"/>
      <c r="HX46" s="97"/>
      <c r="HY46" s="97"/>
      <c r="HZ46" s="97"/>
      <c r="IA46" s="97" t="s">
        <v>374</v>
      </c>
      <c r="IB46" s="97">
        <v>43.12</v>
      </c>
      <c r="IC46" s="97" t="s">
        <v>376</v>
      </c>
      <c r="ID46" s="97" t="s">
        <v>268</v>
      </c>
      <c r="IE46" s="97">
        <f t="shared" si="218"/>
        <v>0</v>
      </c>
      <c r="IF46" s="97">
        <f t="shared" si="219"/>
        <v>0</v>
      </c>
      <c r="IG46" s="97">
        <f t="shared" si="220"/>
        <v>0</v>
      </c>
      <c r="IH46" s="97">
        <f t="shared" si="221"/>
        <v>0</v>
      </c>
      <c r="II46" s="97">
        <f t="shared" si="222"/>
        <v>0</v>
      </c>
      <c r="IJ46" s="97">
        <f t="shared" si="223"/>
        <v>0</v>
      </c>
      <c r="IK46" s="97">
        <f t="shared" si="224"/>
        <v>0</v>
      </c>
      <c r="IL46" s="97">
        <f t="shared" si="225"/>
        <v>0</v>
      </c>
      <c r="IM46" s="97">
        <f t="shared" si="226"/>
        <v>0</v>
      </c>
      <c r="IN46" s="97">
        <f t="shared" si="227"/>
        <v>0</v>
      </c>
      <c r="IO46" s="97">
        <f t="shared" si="228"/>
        <v>0</v>
      </c>
      <c r="IP46" s="102">
        <f t="shared" si="229"/>
        <v>0</v>
      </c>
    </row>
    <row r="47" spans="1:250">
      <c r="X47" s="101" t="s">
        <v>299</v>
      </c>
      <c r="Y47" s="97"/>
      <c r="Z47" s="97"/>
      <c r="AA47" s="97"/>
      <c r="AB47" s="102">
        <f>SUMIF(X$9:X$39,X47,AB$9:AB$39)</f>
        <v>0</v>
      </c>
      <c r="AC47" s="101" t="s">
        <v>299</v>
      </c>
      <c r="AD47" s="97"/>
      <c r="AE47" s="97"/>
      <c r="AF47" s="97"/>
      <c r="AG47" s="102">
        <f>SUMIF(AC$9:AC$39,AC47,AG$9:AG$39)</f>
        <v>0</v>
      </c>
      <c r="AH47" s="101" t="s">
        <v>299</v>
      </c>
      <c r="AI47" s="97"/>
      <c r="AJ47" s="97"/>
      <c r="AK47" s="97"/>
      <c r="AL47" s="102">
        <f>SUMIF(AH$9:AH$39,AH47,AL$9:AL$39)</f>
        <v>0</v>
      </c>
      <c r="AM47" s="101" t="s">
        <v>299</v>
      </c>
      <c r="AN47" s="97"/>
      <c r="AO47" s="97"/>
      <c r="AP47" s="97"/>
      <c r="AQ47" s="102">
        <f>SUMIF(AM$9:AM$39,AM47,AQ$9:AQ$39)</f>
        <v>0</v>
      </c>
      <c r="AR47" s="101" t="s">
        <v>299</v>
      </c>
      <c r="AS47" s="97"/>
      <c r="AT47" s="97"/>
      <c r="AU47" s="97"/>
      <c r="AV47" s="102">
        <f>SUMIF(AR$9:AR$39,AR47,AV$9:AV$39)</f>
        <v>0</v>
      </c>
      <c r="AW47" s="101" t="s">
        <v>299</v>
      </c>
      <c r="AX47" s="97"/>
      <c r="AY47" s="97"/>
      <c r="AZ47" s="97"/>
      <c r="BA47" s="102">
        <f>SUMIF(AW$9:AW$39,AW47,BA$9:BA$39)</f>
        <v>0</v>
      </c>
      <c r="BB47" s="101" t="s">
        <v>299</v>
      </c>
      <c r="BC47" s="97"/>
      <c r="BD47" s="97"/>
      <c r="BE47" s="97"/>
      <c r="BF47" s="102">
        <f>SUMIF(BB$9:BB$39,BB47,BF$9:BF$39)</f>
        <v>0</v>
      </c>
      <c r="BG47" s="101" t="s">
        <v>299</v>
      </c>
      <c r="BH47" s="97"/>
      <c r="BI47" s="97"/>
      <c r="BJ47" s="97"/>
      <c r="BK47" s="102">
        <f>SUMIF(BG$9:BG$39,BG47,BK$9:BK$39)</f>
        <v>0</v>
      </c>
      <c r="BL47" s="101" t="s">
        <v>299</v>
      </c>
      <c r="BM47" s="97"/>
      <c r="BN47" s="97"/>
      <c r="BO47" s="97"/>
      <c r="BP47" s="102">
        <f>SUMIF(BL$9:BL$39,BL47,BP$9:BP$39)</f>
        <v>0</v>
      </c>
      <c r="BQ47" s="101" t="s">
        <v>299</v>
      </c>
      <c r="BR47" s="97"/>
      <c r="BS47" s="97"/>
      <c r="BT47" s="97"/>
      <c r="BU47" s="102">
        <f>SUMIF(BQ$9:BQ$39,BQ47,BU$9:BU$39)</f>
        <v>0</v>
      </c>
      <c r="BV47" s="101" t="s">
        <v>299</v>
      </c>
      <c r="BW47" s="97"/>
      <c r="BX47" s="97"/>
      <c r="BY47" s="97"/>
      <c r="BZ47" s="102">
        <f>SUMIF(BV$9:BV$39,BV47,BZ$9:BZ$39)</f>
        <v>0</v>
      </c>
      <c r="CA47" s="101" t="s">
        <v>299</v>
      </c>
      <c r="CB47" s="97"/>
      <c r="CC47" s="97"/>
      <c r="CD47" s="97"/>
      <c r="CE47" s="102">
        <f>SUMIF(CA$9:CA$39,CA47,CE$9:CE$39)</f>
        <v>0</v>
      </c>
      <c r="CF47" s="101" t="s">
        <v>299</v>
      </c>
      <c r="CG47" s="97"/>
      <c r="CH47" s="97"/>
      <c r="CI47" s="97"/>
      <c r="CJ47" s="102">
        <f>SUMIF(CF$9:CF$39,CF47,CJ$9:CJ$39)</f>
        <v>0</v>
      </c>
      <c r="CK47" s="101" t="s">
        <v>299</v>
      </c>
      <c r="CL47" s="97"/>
      <c r="CM47" s="97"/>
      <c r="CN47" s="97"/>
      <c r="CO47" s="102">
        <f>SUMIF(CK$9:CK$39,CK47,CO$9:CO$39)</f>
        <v>0</v>
      </c>
      <c r="CP47" s="101" t="s">
        <v>299</v>
      </c>
      <c r="CQ47" s="97"/>
      <c r="CR47" s="97"/>
      <c r="CS47" s="97"/>
      <c r="CT47" s="102">
        <f>SUMIF(CP$9:CP$39,CP47,CT$9:CT$39)</f>
        <v>0</v>
      </c>
      <c r="CU47" s="101" t="s">
        <v>299</v>
      </c>
      <c r="CV47" s="97"/>
      <c r="CW47" s="97"/>
      <c r="CX47" s="97"/>
      <c r="CY47" s="102">
        <f>SUMIF(CU$9:CU$39,CU47,CY$9:CY$39)</f>
        <v>0</v>
      </c>
      <c r="CZ47" s="101" t="s">
        <v>299</v>
      </c>
      <c r="DA47" s="97"/>
      <c r="DB47" s="97"/>
      <c r="DC47" s="97"/>
      <c r="DD47" s="102">
        <f>SUMIF(CZ$9:CZ$39,CZ47,DD$9:DD$39)</f>
        <v>0</v>
      </c>
      <c r="DE47" s="101" t="s">
        <v>299</v>
      </c>
      <c r="DF47" s="97"/>
      <c r="DG47" s="97"/>
      <c r="DH47" s="97"/>
      <c r="DI47" s="102">
        <f>SUMIF(DE$9:DE$39,DE47,DI$9:DI$39)</f>
        <v>0</v>
      </c>
      <c r="DJ47" s="101" t="s">
        <v>299</v>
      </c>
      <c r="DK47" s="97"/>
      <c r="DL47" s="97"/>
      <c r="DM47" s="97"/>
      <c r="DN47" s="102">
        <f>SUMIF(DJ$9:DJ$39,DJ47,DN$9:DN$39)</f>
        <v>0</v>
      </c>
      <c r="DO47" s="101" t="s">
        <v>299</v>
      </c>
      <c r="DP47" s="97"/>
      <c r="DQ47" s="97"/>
      <c r="DR47" s="97"/>
      <c r="DS47" s="102">
        <f>SUMIF(DO$9:DO$39,DO47,DS$9:DS$39)</f>
        <v>0</v>
      </c>
      <c r="DT47" s="101" t="s">
        <v>299</v>
      </c>
      <c r="DU47" s="97"/>
      <c r="DV47" s="97"/>
      <c r="DW47" s="97"/>
      <c r="DX47" s="102">
        <f>SUMIF(DT$9:DT$39,DT47,DX$9:DX$39)</f>
        <v>0</v>
      </c>
      <c r="DY47" s="101" t="s">
        <v>299</v>
      </c>
      <c r="DZ47" s="97"/>
      <c r="EA47" s="97"/>
      <c r="EB47" s="97"/>
      <c r="EC47" s="102">
        <f>SUMIF(DY$9:DY$39,DY47,EC$9:EC$39)</f>
        <v>0</v>
      </c>
      <c r="ED47" s="101" t="s">
        <v>299</v>
      </c>
      <c r="EE47" s="97"/>
      <c r="EF47" s="97"/>
      <c r="EG47" s="97"/>
      <c r="EH47" s="102">
        <f>SUMIF(ED$9:ED$39,ED47,EH$9:EH$39)</f>
        <v>0</v>
      </c>
      <c r="EI47" s="101" t="s">
        <v>299</v>
      </c>
      <c r="EJ47" s="97"/>
      <c r="EK47" s="97"/>
      <c r="EL47" s="97"/>
      <c r="EM47" s="102">
        <f>SUMIF(EI$9:EI$39,EI47,EM$9:EM$39)</f>
        <v>0</v>
      </c>
      <c r="EN47" s="101" t="s">
        <v>299</v>
      </c>
      <c r="EO47" s="97"/>
      <c r="EP47" s="97"/>
      <c r="EQ47" s="97"/>
      <c r="ER47" s="102">
        <f>SUMIF(EN$9:EN$39,EN47,ER$9:ER$39)</f>
        <v>0</v>
      </c>
      <c r="ES47" s="101" t="s">
        <v>299</v>
      </c>
      <c r="ET47" s="97"/>
      <c r="EU47" s="97"/>
      <c r="EV47" s="97"/>
      <c r="EW47" s="102">
        <f>SUMIF(ES$9:ES$39,ES47,EW$9:EW$39)</f>
        <v>0</v>
      </c>
      <c r="EX47" s="101" t="s">
        <v>299</v>
      </c>
      <c r="EY47" s="97"/>
      <c r="EZ47" s="97"/>
      <c r="FA47" s="97"/>
      <c r="FB47" s="102">
        <f>SUMIF(EX$9:EX$39,EX47,FB$9:FB$39)</f>
        <v>0</v>
      </c>
      <c r="FC47" s="101" t="s">
        <v>299</v>
      </c>
      <c r="FD47" s="97"/>
      <c r="FE47" s="97"/>
      <c r="FF47" s="97"/>
      <c r="FG47" s="102">
        <f>SUMIF(FC$9:FC$39,FC47,FG$9:FG$39)</f>
        <v>0</v>
      </c>
      <c r="FH47" s="101" t="s">
        <v>299</v>
      </c>
      <c r="FI47" s="97"/>
      <c r="FJ47" s="97"/>
      <c r="FK47" s="97"/>
      <c r="FL47" s="102">
        <f>SUMIF(FH$9:FH$39,FH47,FL$9:FL$39)</f>
        <v>0</v>
      </c>
      <c r="FM47" s="101" t="s">
        <v>299</v>
      </c>
      <c r="FN47" s="97"/>
      <c r="FO47" s="97"/>
      <c r="FP47" s="97"/>
      <c r="FQ47" s="102">
        <f>SUMIF(FM$9:FM$39,FM47,FQ$9:FQ$39)</f>
        <v>0</v>
      </c>
      <c r="FR47" s="101" t="s">
        <v>299</v>
      </c>
      <c r="FS47" s="97"/>
      <c r="FT47" s="97"/>
      <c r="FU47" s="97"/>
      <c r="FV47" s="102">
        <f>SUMIF(FR$9:FR$39,FR47,FV$9:FV$39)</f>
        <v>0</v>
      </c>
      <c r="FW47" s="101" t="s">
        <v>299</v>
      </c>
      <c r="FX47" s="97"/>
      <c r="FY47" s="97"/>
      <c r="FZ47" s="97"/>
      <c r="GA47" s="102">
        <f>SUMIF(FW$9:FW$39,FW47,GA$9:GA$39)</f>
        <v>0</v>
      </c>
      <c r="GB47" s="101" t="s">
        <v>299</v>
      </c>
      <c r="GC47" s="97"/>
      <c r="GD47" s="97"/>
      <c r="GE47" s="97"/>
      <c r="GF47" s="102">
        <f>SUMIF(GB$9:GB$39,GB47,GF$9:GF$39)</f>
        <v>0</v>
      </c>
      <c r="GG47" s="101" t="s">
        <v>299</v>
      </c>
      <c r="GH47" s="97"/>
      <c r="GI47" s="97"/>
      <c r="GJ47" s="97"/>
      <c r="GK47" s="102">
        <f>SUMIF(GG$9:GG$39,GG47,GK$9:GK$39)</f>
        <v>0</v>
      </c>
      <c r="GL47" s="101" t="s">
        <v>299</v>
      </c>
      <c r="GM47" s="97"/>
      <c r="GN47" s="97"/>
      <c r="GO47" s="97"/>
      <c r="GP47" s="102">
        <f>SUMIF(GL$9:GL$39,GL47,GP$9:GP$39)</f>
        <v>0</v>
      </c>
      <c r="GQ47" s="101" t="s">
        <v>299</v>
      </c>
      <c r="GR47" s="97"/>
      <c r="GS47" s="97"/>
      <c r="GT47" s="97"/>
      <c r="GU47" s="102">
        <f>SUMIF(GQ$9:GQ$39,GQ47,GU$9:GU$39)</f>
        <v>0</v>
      </c>
      <c r="GV47" s="101" t="s">
        <v>299</v>
      </c>
      <c r="GW47" s="97"/>
      <c r="GX47" s="102">
        <f>SUMIF(GV$9:GV$39,GV47,GX$9:GX$39)</f>
        <v>0</v>
      </c>
      <c r="GY47" s="101" t="s">
        <v>299</v>
      </c>
      <c r="GZ47" s="97"/>
      <c r="HA47" s="102">
        <f>SUMIF(GY$9:GY$39,GY47,HA$9:HA$39)</f>
        <v>0</v>
      </c>
      <c r="HB47" s="101"/>
      <c r="HC47" s="97"/>
      <c r="HD47" s="97"/>
      <c r="HE47" s="97"/>
      <c r="HF47" s="97"/>
      <c r="HG47" s="97"/>
      <c r="HH47" s="97"/>
      <c r="HI47" s="97"/>
      <c r="HJ47" s="97"/>
      <c r="HK47" s="97"/>
      <c r="HL47" s="97"/>
      <c r="HM47" s="97"/>
      <c r="HN47" s="97"/>
      <c r="HO47" s="97"/>
      <c r="HP47" s="97"/>
      <c r="HQ47" s="97"/>
      <c r="HR47" s="97"/>
      <c r="HS47" s="97"/>
      <c r="HT47" s="97"/>
      <c r="HU47" s="97"/>
      <c r="HV47" s="97"/>
      <c r="HW47" s="97"/>
      <c r="HX47" s="97"/>
      <c r="HY47" s="97"/>
      <c r="HZ47" s="97"/>
      <c r="IA47" s="97" t="s">
        <v>374</v>
      </c>
      <c r="IB47" s="97">
        <v>43.12</v>
      </c>
      <c r="IC47" s="97" t="s">
        <v>377</v>
      </c>
      <c r="ID47" s="97" t="s">
        <v>37</v>
      </c>
      <c r="IE47" s="97">
        <f t="shared" si="218"/>
        <v>0</v>
      </c>
      <c r="IF47" s="97">
        <f t="shared" si="219"/>
        <v>0</v>
      </c>
      <c r="IG47" s="97">
        <f t="shared" si="220"/>
        <v>0</v>
      </c>
      <c r="IH47" s="97">
        <f t="shared" si="221"/>
        <v>0</v>
      </c>
      <c r="II47" s="97">
        <f t="shared" si="222"/>
        <v>0</v>
      </c>
      <c r="IJ47" s="97">
        <f t="shared" si="223"/>
        <v>0</v>
      </c>
      <c r="IK47" s="97">
        <f t="shared" si="224"/>
        <v>0</v>
      </c>
      <c r="IL47" s="97">
        <f t="shared" si="225"/>
        <v>0</v>
      </c>
      <c r="IM47" s="97">
        <f t="shared" si="226"/>
        <v>0</v>
      </c>
      <c r="IN47" s="97">
        <f t="shared" si="227"/>
        <v>0</v>
      </c>
      <c r="IO47" s="97">
        <f t="shared" si="228"/>
        <v>0</v>
      </c>
      <c r="IP47" s="102">
        <f t="shared" si="229"/>
        <v>0</v>
      </c>
    </row>
    <row r="48" spans="1:250">
      <c r="X48" s="101" t="s">
        <v>300</v>
      </c>
      <c r="Y48" s="97"/>
      <c r="Z48" s="97"/>
      <c r="AA48" s="97"/>
      <c r="AB48" s="102">
        <f>SUMIF(X$9:X$39,X48,AB$9:AB$39)</f>
        <v>0</v>
      </c>
      <c r="AC48" s="101" t="s">
        <v>300</v>
      </c>
      <c r="AD48" s="97"/>
      <c r="AE48" s="97"/>
      <c r="AF48" s="97"/>
      <c r="AG48" s="102">
        <f>SUMIF(AC$9:AC$39,AC48,AG$9:AG$39)</f>
        <v>0</v>
      </c>
      <c r="AH48" s="101" t="s">
        <v>300</v>
      </c>
      <c r="AI48" s="97"/>
      <c r="AJ48" s="97"/>
      <c r="AK48" s="97"/>
      <c r="AL48" s="102">
        <f>SUMIF(AH$9:AH$39,AH48,AL$9:AL$39)</f>
        <v>0</v>
      </c>
      <c r="AM48" s="101" t="s">
        <v>300</v>
      </c>
      <c r="AN48" s="97"/>
      <c r="AO48" s="97"/>
      <c r="AP48" s="97"/>
      <c r="AQ48" s="102">
        <f>SUMIF(AM$9:AM$39,AM48,AQ$9:AQ$39)</f>
        <v>0</v>
      </c>
      <c r="AR48" s="101" t="s">
        <v>300</v>
      </c>
      <c r="AS48" s="97"/>
      <c r="AT48" s="97"/>
      <c r="AU48" s="97"/>
      <c r="AV48" s="102">
        <f>SUMIF(AR$9:AR$39,AR48,AV$9:AV$39)</f>
        <v>0</v>
      </c>
      <c r="AW48" s="101" t="s">
        <v>300</v>
      </c>
      <c r="AX48" s="97"/>
      <c r="AY48" s="97"/>
      <c r="AZ48" s="97"/>
      <c r="BA48" s="102">
        <f>SUMIF(AW$9:AW$39,AW48,BA$9:BA$39)</f>
        <v>0</v>
      </c>
      <c r="BB48" s="101" t="s">
        <v>300</v>
      </c>
      <c r="BC48" s="97"/>
      <c r="BD48" s="97"/>
      <c r="BE48" s="97"/>
      <c r="BF48" s="102">
        <f>SUMIF(BB$9:BB$39,BB48,BF$9:BF$39)</f>
        <v>0</v>
      </c>
      <c r="BG48" s="101" t="s">
        <v>300</v>
      </c>
      <c r="BH48" s="97"/>
      <c r="BI48" s="97"/>
      <c r="BJ48" s="97"/>
      <c r="BK48" s="102">
        <f>SUMIF(BG$9:BG$39,BG48,BK$9:BK$39)</f>
        <v>0</v>
      </c>
      <c r="BL48" s="101" t="s">
        <v>300</v>
      </c>
      <c r="BM48" s="97"/>
      <c r="BN48" s="97"/>
      <c r="BO48" s="97"/>
      <c r="BP48" s="102">
        <f>SUMIF(BL$9:BL$39,BL48,BP$9:BP$39)</f>
        <v>0</v>
      </c>
      <c r="BQ48" s="101" t="s">
        <v>300</v>
      </c>
      <c r="BR48" s="97"/>
      <c r="BS48" s="97"/>
      <c r="BT48" s="97"/>
      <c r="BU48" s="102">
        <f>SUMIF(BQ$9:BQ$39,BQ48,BU$9:BU$39)</f>
        <v>0</v>
      </c>
      <c r="BV48" s="101" t="s">
        <v>300</v>
      </c>
      <c r="BW48" s="97"/>
      <c r="BX48" s="97"/>
      <c r="BY48" s="97"/>
      <c r="BZ48" s="102">
        <f>SUMIF(BV$9:BV$39,BV48,BZ$9:BZ$39)</f>
        <v>0</v>
      </c>
      <c r="CA48" s="101" t="s">
        <v>300</v>
      </c>
      <c r="CB48" s="97"/>
      <c r="CC48" s="97"/>
      <c r="CD48" s="97"/>
      <c r="CE48" s="102">
        <f>SUMIF(CA$9:CA$39,CA48,CE$9:CE$39)</f>
        <v>0</v>
      </c>
      <c r="CF48" s="101" t="s">
        <v>300</v>
      </c>
      <c r="CG48" s="97"/>
      <c r="CH48" s="97"/>
      <c r="CI48" s="97"/>
      <c r="CJ48" s="102">
        <f>SUMIF(CF$9:CF$39,CF48,CJ$9:CJ$39)</f>
        <v>0</v>
      </c>
      <c r="CK48" s="101" t="s">
        <v>300</v>
      </c>
      <c r="CL48" s="97"/>
      <c r="CM48" s="97"/>
      <c r="CN48" s="97"/>
      <c r="CO48" s="102">
        <f>SUMIF(CK$9:CK$39,CK48,CO$9:CO$39)</f>
        <v>0</v>
      </c>
      <c r="CP48" s="101" t="s">
        <v>300</v>
      </c>
      <c r="CQ48" s="97"/>
      <c r="CR48" s="97"/>
      <c r="CS48" s="97"/>
      <c r="CT48" s="102">
        <f>SUMIF(CP$9:CP$39,CP48,CT$9:CT$39)</f>
        <v>0</v>
      </c>
      <c r="CU48" s="101" t="s">
        <v>300</v>
      </c>
      <c r="CV48" s="97"/>
      <c r="CW48" s="97"/>
      <c r="CX48" s="97"/>
      <c r="CY48" s="102">
        <f>SUMIF(CU$9:CU$39,CU48,CY$9:CY$39)</f>
        <v>0</v>
      </c>
      <c r="CZ48" s="101" t="s">
        <v>300</v>
      </c>
      <c r="DA48" s="97"/>
      <c r="DB48" s="97"/>
      <c r="DC48" s="97"/>
      <c r="DD48" s="102">
        <f>SUMIF(CZ$9:CZ$39,CZ48,DD$9:DD$39)</f>
        <v>0</v>
      </c>
      <c r="DE48" s="101" t="s">
        <v>300</v>
      </c>
      <c r="DF48" s="97"/>
      <c r="DG48" s="97"/>
      <c r="DH48" s="97"/>
      <c r="DI48" s="102">
        <f>SUMIF(DE$9:DE$39,DE48,DI$9:DI$39)</f>
        <v>0</v>
      </c>
      <c r="DJ48" s="101" t="s">
        <v>300</v>
      </c>
      <c r="DK48" s="97"/>
      <c r="DL48" s="97"/>
      <c r="DM48" s="97"/>
      <c r="DN48" s="102">
        <f>SUMIF(DJ$9:DJ$39,DJ48,DN$9:DN$39)</f>
        <v>0</v>
      </c>
      <c r="DO48" s="101" t="s">
        <v>300</v>
      </c>
      <c r="DP48" s="97"/>
      <c r="DQ48" s="97"/>
      <c r="DR48" s="97"/>
      <c r="DS48" s="102">
        <f>SUMIF(DO$9:DO$39,DO48,DS$9:DS$39)</f>
        <v>0</v>
      </c>
      <c r="DT48" s="101" t="s">
        <v>300</v>
      </c>
      <c r="DU48" s="97"/>
      <c r="DV48" s="97"/>
      <c r="DW48" s="97"/>
      <c r="DX48" s="102">
        <f>SUMIF(DT$9:DT$39,DT48,DX$9:DX$39)</f>
        <v>0</v>
      </c>
      <c r="DY48" s="101" t="s">
        <v>300</v>
      </c>
      <c r="DZ48" s="97"/>
      <c r="EA48" s="97"/>
      <c r="EB48" s="97"/>
      <c r="EC48" s="102">
        <f>SUMIF(DY$9:DY$39,DY48,EC$9:EC$39)</f>
        <v>0</v>
      </c>
      <c r="ED48" s="101" t="s">
        <v>300</v>
      </c>
      <c r="EE48" s="97"/>
      <c r="EF48" s="97"/>
      <c r="EG48" s="97"/>
      <c r="EH48" s="102">
        <f>SUMIF(ED$9:ED$39,ED48,EH$9:EH$39)</f>
        <v>0</v>
      </c>
      <c r="EI48" s="101" t="s">
        <v>300</v>
      </c>
      <c r="EJ48" s="97"/>
      <c r="EK48" s="97"/>
      <c r="EL48" s="97"/>
      <c r="EM48" s="102">
        <f>SUMIF(EI$9:EI$39,EI48,EM$9:EM$39)</f>
        <v>0</v>
      </c>
      <c r="EN48" s="101" t="s">
        <v>300</v>
      </c>
      <c r="EO48" s="97"/>
      <c r="EP48" s="97"/>
      <c r="EQ48" s="97"/>
      <c r="ER48" s="102">
        <f>SUMIF(EN$9:EN$39,EN48,ER$9:ER$39)</f>
        <v>0</v>
      </c>
      <c r="ES48" s="101" t="s">
        <v>300</v>
      </c>
      <c r="ET48" s="97"/>
      <c r="EU48" s="97"/>
      <c r="EV48" s="97"/>
      <c r="EW48" s="102">
        <f>SUMIF(ES$9:ES$39,ES48,EW$9:EW$39)</f>
        <v>0</v>
      </c>
      <c r="EX48" s="101" t="s">
        <v>300</v>
      </c>
      <c r="EY48" s="97"/>
      <c r="EZ48" s="97"/>
      <c r="FA48" s="97"/>
      <c r="FB48" s="102">
        <f>SUMIF(EX$9:EX$39,EX48,FB$9:FB$39)</f>
        <v>0</v>
      </c>
      <c r="FC48" s="101" t="s">
        <v>300</v>
      </c>
      <c r="FD48" s="97"/>
      <c r="FE48" s="97"/>
      <c r="FF48" s="97"/>
      <c r="FG48" s="102">
        <f>SUMIF(FC$9:FC$39,FC48,FG$9:FG$39)</f>
        <v>0</v>
      </c>
      <c r="FH48" s="101" t="s">
        <v>300</v>
      </c>
      <c r="FI48" s="97"/>
      <c r="FJ48" s="97"/>
      <c r="FK48" s="97"/>
      <c r="FL48" s="102">
        <f>SUMIF(FH$9:FH$39,FH48,FL$9:FL$39)</f>
        <v>0</v>
      </c>
      <c r="FM48" s="101" t="s">
        <v>300</v>
      </c>
      <c r="FN48" s="97"/>
      <c r="FO48" s="97"/>
      <c r="FP48" s="97"/>
      <c r="FQ48" s="102">
        <f>SUMIF(FM$9:FM$39,FM48,FQ$9:FQ$39)</f>
        <v>0</v>
      </c>
      <c r="FR48" s="101" t="s">
        <v>300</v>
      </c>
      <c r="FS48" s="97"/>
      <c r="FT48" s="97"/>
      <c r="FU48" s="97"/>
      <c r="FV48" s="102">
        <f>SUMIF(FR$9:FR$39,FR48,FV$9:FV$39)</f>
        <v>0</v>
      </c>
      <c r="FW48" s="101" t="s">
        <v>300</v>
      </c>
      <c r="FX48" s="97"/>
      <c r="FY48" s="97"/>
      <c r="FZ48" s="97"/>
      <c r="GA48" s="102">
        <f>SUMIF(FW$9:FW$39,FW48,GA$9:GA$39)</f>
        <v>0</v>
      </c>
      <c r="GB48" s="101" t="s">
        <v>300</v>
      </c>
      <c r="GC48" s="97"/>
      <c r="GD48" s="97"/>
      <c r="GE48" s="97"/>
      <c r="GF48" s="102">
        <f>SUMIF(GB$9:GB$39,GB48,GF$9:GF$39)</f>
        <v>0</v>
      </c>
      <c r="GG48" s="101" t="s">
        <v>300</v>
      </c>
      <c r="GH48" s="97"/>
      <c r="GI48" s="97"/>
      <c r="GJ48" s="97"/>
      <c r="GK48" s="102">
        <f>SUMIF(GG$9:GG$39,GG48,GK$9:GK$39)</f>
        <v>0</v>
      </c>
      <c r="GL48" s="101" t="s">
        <v>300</v>
      </c>
      <c r="GM48" s="97"/>
      <c r="GN48" s="97"/>
      <c r="GO48" s="97"/>
      <c r="GP48" s="102">
        <f>SUMIF(GL$9:GL$39,GL48,GP$9:GP$39)</f>
        <v>0</v>
      </c>
      <c r="GQ48" s="101" t="s">
        <v>300</v>
      </c>
      <c r="GR48" s="97"/>
      <c r="GS48" s="97"/>
      <c r="GT48" s="97"/>
      <c r="GU48" s="102">
        <f>SUMIF(GQ$9:GQ$39,GQ48,GU$9:GU$39)</f>
        <v>0</v>
      </c>
      <c r="GV48" s="101" t="s">
        <v>300</v>
      </c>
      <c r="GW48" s="97"/>
      <c r="GX48" s="102">
        <f>SUMIF(GV$9:GV$39,GV48,GX$9:GX$39)</f>
        <v>0</v>
      </c>
      <c r="GY48" s="101" t="s">
        <v>300</v>
      </c>
      <c r="GZ48" s="97"/>
      <c r="HA48" s="102">
        <f>SUMIF(GY$9:GY$39,GY48,HA$9:HA$39)</f>
        <v>0</v>
      </c>
      <c r="HB48" s="101"/>
      <c r="HC48" s="97"/>
      <c r="HD48" s="97"/>
      <c r="HE48" s="97"/>
      <c r="HF48" s="97"/>
      <c r="HG48" s="97"/>
      <c r="HH48" s="97"/>
      <c r="HI48" s="97"/>
      <c r="HJ48" s="97"/>
      <c r="HK48" s="97"/>
      <c r="HL48" s="97"/>
      <c r="HM48" s="97"/>
      <c r="HN48" s="97"/>
      <c r="HO48" s="97"/>
      <c r="HP48" s="97"/>
      <c r="HQ48" s="97"/>
      <c r="HR48" s="97"/>
      <c r="HS48" s="97"/>
      <c r="HT48" s="97"/>
      <c r="HU48" s="97"/>
      <c r="HV48" s="97"/>
      <c r="HW48" s="97"/>
      <c r="HX48" s="97"/>
      <c r="HY48" s="97"/>
      <c r="HZ48" s="97"/>
      <c r="IA48" s="97" t="s">
        <v>374</v>
      </c>
      <c r="IB48" s="97">
        <v>43.12</v>
      </c>
      <c r="IC48" s="97" t="s">
        <v>377</v>
      </c>
      <c r="ID48" s="97" t="s">
        <v>268</v>
      </c>
      <c r="IE48" s="97">
        <f t="shared" si="218"/>
        <v>0</v>
      </c>
      <c r="IF48" s="97">
        <f t="shared" si="219"/>
        <v>0</v>
      </c>
      <c r="IG48" s="97">
        <f t="shared" si="220"/>
        <v>0</v>
      </c>
      <c r="IH48" s="97">
        <f t="shared" si="221"/>
        <v>0</v>
      </c>
      <c r="II48" s="97">
        <f t="shared" si="222"/>
        <v>0</v>
      </c>
      <c r="IJ48" s="97">
        <f t="shared" si="223"/>
        <v>0</v>
      </c>
      <c r="IK48" s="97">
        <f t="shared" si="224"/>
        <v>0</v>
      </c>
      <c r="IL48" s="97">
        <f t="shared" si="225"/>
        <v>0</v>
      </c>
      <c r="IM48" s="97">
        <f t="shared" si="226"/>
        <v>0</v>
      </c>
      <c r="IN48" s="97">
        <f t="shared" si="227"/>
        <v>0</v>
      </c>
      <c r="IO48" s="97">
        <f t="shared" si="228"/>
        <v>0</v>
      </c>
      <c r="IP48" s="102">
        <f t="shared" si="229"/>
        <v>0</v>
      </c>
    </row>
    <row r="49" spans="24:250">
      <c r="X49" s="101" t="s">
        <v>301</v>
      </c>
      <c r="Y49" s="97"/>
      <c r="Z49" s="97"/>
      <c r="AA49" s="97"/>
      <c r="AB49" s="102">
        <f>SUMIF(X$9:X$39,X49,AB$9:AB$39)</f>
        <v>0</v>
      </c>
      <c r="AC49" s="101" t="s">
        <v>301</v>
      </c>
      <c r="AD49" s="97"/>
      <c r="AE49" s="97"/>
      <c r="AF49" s="97"/>
      <c r="AG49" s="102">
        <f>SUMIF(AC$9:AC$39,AC49,AG$9:AG$39)</f>
        <v>0</v>
      </c>
      <c r="AH49" s="101" t="s">
        <v>301</v>
      </c>
      <c r="AI49" s="97"/>
      <c r="AJ49" s="97"/>
      <c r="AK49" s="97"/>
      <c r="AL49" s="102">
        <f>SUMIF(AH$9:AH$39,AH49,AL$9:AL$39)</f>
        <v>0</v>
      </c>
      <c r="AM49" s="101" t="s">
        <v>301</v>
      </c>
      <c r="AN49" s="97"/>
      <c r="AO49" s="97"/>
      <c r="AP49" s="97"/>
      <c r="AQ49" s="102">
        <f>SUMIF(AM$9:AM$39,AM49,AQ$9:AQ$39)</f>
        <v>0</v>
      </c>
      <c r="AR49" s="101" t="s">
        <v>301</v>
      </c>
      <c r="AS49" s="97"/>
      <c r="AT49" s="97"/>
      <c r="AU49" s="97"/>
      <c r="AV49" s="102">
        <f>SUMIF(AR$9:AR$39,AR49,AV$9:AV$39)</f>
        <v>0</v>
      </c>
      <c r="AW49" s="101" t="s">
        <v>301</v>
      </c>
      <c r="AX49" s="97"/>
      <c r="AY49" s="97"/>
      <c r="AZ49" s="97"/>
      <c r="BA49" s="102">
        <f>SUMIF(AW$9:AW$39,AW49,BA$9:BA$39)</f>
        <v>0</v>
      </c>
      <c r="BB49" s="101" t="s">
        <v>301</v>
      </c>
      <c r="BC49" s="97"/>
      <c r="BD49" s="97"/>
      <c r="BE49" s="97"/>
      <c r="BF49" s="102">
        <f>SUMIF(BB$9:BB$39,BB49,BF$9:BF$39)</f>
        <v>0</v>
      </c>
      <c r="BG49" s="101" t="s">
        <v>301</v>
      </c>
      <c r="BH49" s="97"/>
      <c r="BI49" s="97"/>
      <c r="BJ49" s="97"/>
      <c r="BK49" s="102">
        <f>SUMIF(BG$9:BG$39,BG49,BK$9:BK$39)</f>
        <v>0</v>
      </c>
      <c r="BL49" s="101" t="s">
        <v>301</v>
      </c>
      <c r="BM49" s="97"/>
      <c r="BN49" s="97"/>
      <c r="BO49" s="97"/>
      <c r="BP49" s="102">
        <f>SUMIF(BL$9:BL$39,BL49,BP$9:BP$39)</f>
        <v>0</v>
      </c>
      <c r="BQ49" s="101" t="s">
        <v>301</v>
      </c>
      <c r="BR49" s="97"/>
      <c r="BS49" s="97"/>
      <c r="BT49" s="97"/>
      <c r="BU49" s="102">
        <f>SUMIF(BQ$9:BQ$39,BQ49,BU$9:BU$39)</f>
        <v>0</v>
      </c>
      <c r="BV49" s="101" t="s">
        <v>301</v>
      </c>
      <c r="BW49" s="97"/>
      <c r="BX49" s="97"/>
      <c r="BY49" s="97"/>
      <c r="BZ49" s="102">
        <f>SUMIF(BV$9:BV$39,BV49,BZ$9:BZ$39)</f>
        <v>0</v>
      </c>
      <c r="CA49" s="101" t="s">
        <v>301</v>
      </c>
      <c r="CB49" s="97"/>
      <c r="CC49" s="97"/>
      <c r="CD49" s="97"/>
      <c r="CE49" s="102">
        <f>SUMIF(CA$9:CA$39,CA49,CE$9:CE$39)</f>
        <v>0</v>
      </c>
      <c r="CF49" s="101" t="s">
        <v>301</v>
      </c>
      <c r="CG49" s="97"/>
      <c r="CH49" s="97"/>
      <c r="CI49" s="97"/>
      <c r="CJ49" s="102">
        <f>SUMIF(CF$9:CF$39,CF49,CJ$9:CJ$39)</f>
        <v>0</v>
      </c>
      <c r="CK49" s="101" t="s">
        <v>301</v>
      </c>
      <c r="CL49" s="97"/>
      <c r="CM49" s="97"/>
      <c r="CN49" s="97"/>
      <c r="CO49" s="102">
        <f>SUMIF(CK$9:CK$39,CK49,CO$9:CO$39)</f>
        <v>0</v>
      </c>
      <c r="CP49" s="101" t="s">
        <v>301</v>
      </c>
      <c r="CQ49" s="97"/>
      <c r="CR49" s="97"/>
      <c r="CS49" s="97"/>
      <c r="CT49" s="102">
        <f>SUMIF(CP$9:CP$39,CP49,CT$9:CT$39)</f>
        <v>0</v>
      </c>
      <c r="CU49" s="101" t="s">
        <v>301</v>
      </c>
      <c r="CV49" s="97"/>
      <c r="CW49" s="97"/>
      <c r="CX49" s="97"/>
      <c r="CY49" s="102">
        <f>SUMIF(CU$9:CU$39,CU49,CY$9:CY$39)</f>
        <v>0</v>
      </c>
      <c r="CZ49" s="101" t="s">
        <v>301</v>
      </c>
      <c r="DA49" s="97"/>
      <c r="DB49" s="97"/>
      <c r="DC49" s="97"/>
      <c r="DD49" s="102">
        <f>SUMIF(CZ$9:CZ$39,CZ49,DD$9:DD$39)</f>
        <v>0</v>
      </c>
      <c r="DE49" s="101" t="s">
        <v>301</v>
      </c>
      <c r="DF49" s="97"/>
      <c r="DG49" s="97"/>
      <c r="DH49" s="97"/>
      <c r="DI49" s="102">
        <f>SUMIF(DE$9:DE$39,DE49,DI$9:DI$39)</f>
        <v>0</v>
      </c>
      <c r="DJ49" s="101" t="s">
        <v>301</v>
      </c>
      <c r="DK49" s="97"/>
      <c r="DL49" s="97"/>
      <c r="DM49" s="97"/>
      <c r="DN49" s="102">
        <f>SUMIF(DJ$9:DJ$39,DJ49,DN$9:DN$39)</f>
        <v>0</v>
      </c>
      <c r="DO49" s="101" t="s">
        <v>301</v>
      </c>
      <c r="DP49" s="97"/>
      <c r="DQ49" s="97"/>
      <c r="DR49" s="97"/>
      <c r="DS49" s="102">
        <f>SUMIF(DO$9:DO$39,DO49,DS$9:DS$39)</f>
        <v>0</v>
      </c>
      <c r="DT49" s="101" t="s">
        <v>301</v>
      </c>
      <c r="DU49" s="97"/>
      <c r="DV49" s="97"/>
      <c r="DW49" s="97"/>
      <c r="DX49" s="102">
        <f>SUMIF(DT$9:DT$39,DT49,DX$9:DX$39)</f>
        <v>0</v>
      </c>
      <c r="DY49" s="101" t="s">
        <v>301</v>
      </c>
      <c r="DZ49" s="97"/>
      <c r="EA49" s="97"/>
      <c r="EB49" s="97"/>
      <c r="EC49" s="102">
        <f>SUMIF(DY$9:DY$39,DY49,EC$9:EC$39)</f>
        <v>0</v>
      </c>
      <c r="ED49" s="101" t="s">
        <v>301</v>
      </c>
      <c r="EE49" s="97"/>
      <c r="EF49" s="97"/>
      <c r="EG49" s="97"/>
      <c r="EH49" s="102">
        <f>SUMIF(ED$9:ED$39,ED49,EH$9:EH$39)</f>
        <v>0</v>
      </c>
      <c r="EI49" s="101" t="s">
        <v>301</v>
      </c>
      <c r="EJ49" s="97"/>
      <c r="EK49" s="97"/>
      <c r="EL49" s="97"/>
      <c r="EM49" s="102">
        <f>SUMIF(EI$9:EI$39,EI49,EM$9:EM$39)</f>
        <v>0</v>
      </c>
      <c r="EN49" s="101" t="s">
        <v>301</v>
      </c>
      <c r="EO49" s="97"/>
      <c r="EP49" s="97"/>
      <c r="EQ49" s="97"/>
      <c r="ER49" s="102">
        <f>SUMIF(EN$9:EN$39,EN49,ER$9:ER$39)</f>
        <v>0</v>
      </c>
      <c r="ES49" s="101" t="s">
        <v>301</v>
      </c>
      <c r="ET49" s="97"/>
      <c r="EU49" s="97"/>
      <c r="EV49" s="97"/>
      <c r="EW49" s="102">
        <f>SUMIF(ES$9:ES$39,ES49,EW$9:EW$39)</f>
        <v>0</v>
      </c>
      <c r="EX49" s="101" t="s">
        <v>301</v>
      </c>
      <c r="EY49" s="97"/>
      <c r="EZ49" s="97"/>
      <c r="FA49" s="97"/>
      <c r="FB49" s="102">
        <f>SUMIF(EX$9:EX$39,EX49,FB$9:FB$39)</f>
        <v>0</v>
      </c>
      <c r="FC49" s="101" t="s">
        <v>301</v>
      </c>
      <c r="FD49" s="97"/>
      <c r="FE49" s="97"/>
      <c r="FF49" s="97"/>
      <c r="FG49" s="102">
        <f>SUMIF(FC$9:FC$39,FC49,FG$9:FG$39)</f>
        <v>0</v>
      </c>
      <c r="FH49" s="101" t="s">
        <v>301</v>
      </c>
      <c r="FI49" s="97"/>
      <c r="FJ49" s="97"/>
      <c r="FK49" s="97"/>
      <c r="FL49" s="102">
        <f>SUMIF(FH$9:FH$39,FH49,FL$9:FL$39)</f>
        <v>0</v>
      </c>
      <c r="FM49" s="101" t="s">
        <v>301</v>
      </c>
      <c r="FN49" s="97"/>
      <c r="FO49" s="97"/>
      <c r="FP49" s="97"/>
      <c r="FQ49" s="102">
        <f>SUMIF(FM$9:FM$39,FM49,FQ$9:FQ$39)</f>
        <v>0</v>
      </c>
      <c r="FR49" s="101" t="s">
        <v>301</v>
      </c>
      <c r="FS49" s="97"/>
      <c r="FT49" s="97"/>
      <c r="FU49" s="97"/>
      <c r="FV49" s="102">
        <f>SUMIF(FR$9:FR$39,FR49,FV$9:FV$39)</f>
        <v>0</v>
      </c>
      <c r="FW49" s="101" t="s">
        <v>301</v>
      </c>
      <c r="FX49" s="97"/>
      <c r="FY49" s="97"/>
      <c r="FZ49" s="97"/>
      <c r="GA49" s="102">
        <f>SUMIF(FW$9:FW$39,FW49,GA$9:GA$39)</f>
        <v>0</v>
      </c>
      <c r="GB49" s="101" t="s">
        <v>301</v>
      </c>
      <c r="GC49" s="97"/>
      <c r="GD49" s="97"/>
      <c r="GE49" s="97"/>
      <c r="GF49" s="102">
        <f>SUMIF(GB$9:GB$39,GB49,GF$9:GF$39)</f>
        <v>0</v>
      </c>
      <c r="GG49" s="101" t="s">
        <v>301</v>
      </c>
      <c r="GH49" s="97"/>
      <c r="GI49" s="97"/>
      <c r="GJ49" s="97"/>
      <c r="GK49" s="102">
        <f>SUMIF(GG$9:GG$39,GG49,GK$9:GK$39)</f>
        <v>0</v>
      </c>
      <c r="GL49" s="101" t="s">
        <v>301</v>
      </c>
      <c r="GM49" s="97"/>
      <c r="GN49" s="97"/>
      <c r="GO49" s="97"/>
      <c r="GP49" s="102">
        <f>SUMIF(GL$9:GL$39,GL49,GP$9:GP$39)</f>
        <v>0</v>
      </c>
      <c r="GQ49" s="101" t="s">
        <v>301</v>
      </c>
      <c r="GR49" s="97"/>
      <c r="GS49" s="97"/>
      <c r="GT49" s="97"/>
      <c r="GU49" s="102">
        <f>SUMIF(GQ$9:GQ$39,GQ49,GU$9:GU$39)</f>
        <v>0</v>
      </c>
      <c r="GV49" s="101" t="s">
        <v>301</v>
      </c>
      <c r="GW49" s="97"/>
      <c r="GX49" s="102">
        <f>SUMIF(GV$9:GV$39,GV49,GX$9:GX$39)</f>
        <v>0</v>
      </c>
      <c r="GY49" s="101" t="s">
        <v>301</v>
      </c>
      <c r="GZ49" s="97"/>
      <c r="HA49" s="102">
        <f>SUMIF(GY$9:GY$39,GY49,HA$9:HA$39)</f>
        <v>0</v>
      </c>
      <c r="HB49" s="101"/>
      <c r="HC49" s="97"/>
      <c r="HD49" s="97"/>
      <c r="HE49" s="97"/>
      <c r="HF49" s="97"/>
      <c r="HG49" s="97"/>
      <c r="HH49" s="97"/>
      <c r="HI49" s="97"/>
      <c r="HJ49" s="97"/>
      <c r="HK49" s="97"/>
      <c r="HL49" s="97"/>
      <c r="HM49" s="97"/>
      <c r="HN49" s="97"/>
      <c r="HO49" s="97"/>
      <c r="HP49" s="97"/>
      <c r="HQ49" s="97"/>
      <c r="HR49" s="97"/>
      <c r="HS49" s="97"/>
      <c r="HT49" s="97"/>
      <c r="HU49" s="97"/>
      <c r="HV49" s="97"/>
      <c r="HW49" s="97"/>
      <c r="HX49" s="97"/>
      <c r="HY49" s="97"/>
      <c r="HZ49" s="97"/>
      <c r="IA49" s="97" t="s">
        <v>374</v>
      </c>
      <c r="IB49" s="97">
        <v>46.04</v>
      </c>
      <c r="IC49" s="97" t="s">
        <v>376</v>
      </c>
      <c r="ID49" s="97" t="s">
        <v>37</v>
      </c>
      <c r="IE49" s="97">
        <f t="shared" si="218"/>
        <v>0</v>
      </c>
      <c r="IF49" s="97">
        <f t="shared" si="219"/>
        <v>0</v>
      </c>
      <c r="IG49" s="97">
        <f t="shared" si="220"/>
        <v>0</v>
      </c>
      <c r="IH49" s="97">
        <f t="shared" si="221"/>
        <v>0</v>
      </c>
      <c r="II49" s="97">
        <f t="shared" si="222"/>
        <v>0</v>
      </c>
      <c r="IJ49" s="97">
        <f t="shared" si="223"/>
        <v>0</v>
      </c>
      <c r="IK49" s="97">
        <f t="shared" si="224"/>
        <v>0</v>
      </c>
      <c r="IL49" s="97">
        <f t="shared" si="225"/>
        <v>0</v>
      </c>
      <c r="IM49" s="97">
        <f t="shared" si="226"/>
        <v>0</v>
      </c>
      <c r="IN49" s="97">
        <f t="shared" si="227"/>
        <v>0</v>
      </c>
      <c r="IO49" s="97">
        <f t="shared" si="228"/>
        <v>0</v>
      </c>
      <c r="IP49" s="102">
        <f t="shared" si="229"/>
        <v>0</v>
      </c>
    </row>
    <row r="50" spans="24:250">
      <c r="X50" s="101" t="s">
        <v>190</v>
      </c>
      <c r="Y50" s="97"/>
      <c r="Z50" s="97"/>
      <c r="AA50" s="97"/>
      <c r="AB50" s="102"/>
      <c r="AC50" s="101" t="s">
        <v>190</v>
      </c>
      <c r="AD50" s="97"/>
      <c r="AE50" s="97"/>
      <c r="AF50" s="97"/>
      <c r="AG50" s="102"/>
      <c r="AH50" s="101" t="s">
        <v>190</v>
      </c>
      <c r="AI50" s="97"/>
      <c r="AJ50" s="97"/>
      <c r="AK50" s="97"/>
      <c r="AL50" s="102"/>
      <c r="AM50" s="101" t="s">
        <v>190</v>
      </c>
      <c r="AN50" s="97"/>
      <c r="AO50" s="97"/>
      <c r="AP50" s="97"/>
      <c r="AQ50" s="102"/>
      <c r="AR50" s="101" t="s">
        <v>190</v>
      </c>
      <c r="AS50" s="97"/>
      <c r="AT50" s="97"/>
      <c r="AU50" s="97"/>
      <c r="AV50" s="102"/>
      <c r="AW50" s="101" t="s">
        <v>190</v>
      </c>
      <c r="AX50" s="97"/>
      <c r="AY50" s="97"/>
      <c r="AZ50" s="97"/>
      <c r="BA50" s="102"/>
      <c r="BB50" s="101" t="s">
        <v>190</v>
      </c>
      <c r="BC50" s="97"/>
      <c r="BD50" s="97"/>
      <c r="BE50" s="97"/>
      <c r="BF50" s="102"/>
      <c r="BG50" s="101" t="s">
        <v>190</v>
      </c>
      <c r="BH50" s="97"/>
      <c r="BI50" s="97"/>
      <c r="BJ50" s="97"/>
      <c r="BK50" s="102"/>
      <c r="BL50" s="101" t="s">
        <v>190</v>
      </c>
      <c r="BM50" s="97"/>
      <c r="BN50" s="97"/>
      <c r="BO50" s="97"/>
      <c r="BP50" s="102"/>
      <c r="BQ50" s="101" t="s">
        <v>190</v>
      </c>
      <c r="BR50" s="97"/>
      <c r="BS50" s="97"/>
      <c r="BT50" s="97"/>
      <c r="BU50" s="102"/>
      <c r="BV50" s="101" t="s">
        <v>190</v>
      </c>
      <c r="BW50" s="97"/>
      <c r="BX50" s="97"/>
      <c r="BY50" s="97"/>
      <c r="BZ50" s="102"/>
      <c r="CA50" s="101" t="s">
        <v>190</v>
      </c>
      <c r="CB50" s="97"/>
      <c r="CC50" s="97"/>
      <c r="CD50" s="97"/>
      <c r="CE50" s="102"/>
      <c r="CF50" s="101" t="s">
        <v>190</v>
      </c>
      <c r="CG50" s="97"/>
      <c r="CH50" s="97"/>
      <c r="CI50" s="97"/>
      <c r="CJ50" s="102"/>
      <c r="CK50" s="101" t="s">
        <v>190</v>
      </c>
      <c r="CL50" s="97"/>
      <c r="CM50" s="97"/>
      <c r="CN50" s="97"/>
      <c r="CO50" s="102"/>
      <c r="CP50" s="101" t="s">
        <v>190</v>
      </c>
      <c r="CQ50" s="97"/>
      <c r="CR50" s="97"/>
      <c r="CS50" s="97"/>
      <c r="CT50" s="102"/>
      <c r="CU50" s="101" t="s">
        <v>190</v>
      </c>
      <c r="CV50" s="97"/>
      <c r="CW50" s="97"/>
      <c r="CX50" s="97"/>
      <c r="CY50" s="102"/>
      <c r="CZ50" s="101" t="s">
        <v>190</v>
      </c>
      <c r="DA50" s="97"/>
      <c r="DB50" s="97"/>
      <c r="DC50" s="97"/>
      <c r="DD50" s="102"/>
      <c r="DE50" s="101" t="s">
        <v>190</v>
      </c>
      <c r="DF50" s="97"/>
      <c r="DG50" s="97"/>
      <c r="DH50" s="97"/>
      <c r="DI50" s="102"/>
      <c r="DJ50" s="101" t="s">
        <v>190</v>
      </c>
      <c r="DK50" s="97"/>
      <c r="DL50" s="97"/>
      <c r="DM50" s="97"/>
      <c r="DN50" s="102"/>
      <c r="DO50" s="101" t="s">
        <v>190</v>
      </c>
      <c r="DP50" s="97"/>
      <c r="DQ50" s="97"/>
      <c r="DR50" s="97"/>
      <c r="DS50" s="102"/>
      <c r="DT50" s="101" t="s">
        <v>190</v>
      </c>
      <c r="DU50" s="97"/>
      <c r="DV50" s="97"/>
      <c r="DW50" s="97"/>
      <c r="DX50" s="102"/>
      <c r="DY50" s="101" t="s">
        <v>190</v>
      </c>
      <c r="DZ50" s="97"/>
      <c r="EA50" s="97"/>
      <c r="EB50" s="97"/>
      <c r="EC50" s="102"/>
      <c r="ED50" s="101" t="s">
        <v>190</v>
      </c>
      <c r="EE50" s="97"/>
      <c r="EF50" s="97"/>
      <c r="EG50" s="97"/>
      <c r="EH50" s="102"/>
      <c r="EI50" s="101" t="s">
        <v>190</v>
      </c>
      <c r="EJ50" s="97"/>
      <c r="EK50" s="97"/>
      <c r="EL50" s="97"/>
      <c r="EM50" s="102"/>
      <c r="EN50" s="101" t="s">
        <v>190</v>
      </c>
      <c r="EO50" s="97"/>
      <c r="EP50" s="97"/>
      <c r="EQ50" s="97"/>
      <c r="ER50" s="102"/>
      <c r="ES50" s="101" t="s">
        <v>190</v>
      </c>
      <c r="ET50" s="97"/>
      <c r="EU50" s="97"/>
      <c r="EV50" s="97"/>
      <c r="EW50" s="102"/>
      <c r="EX50" s="101" t="s">
        <v>190</v>
      </c>
      <c r="EY50" s="97"/>
      <c r="EZ50" s="97"/>
      <c r="FA50" s="97"/>
      <c r="FB50" s="102"/>
      <c r="FC50" s="101" t="s">
        <v>190</v>
      </c>
      <c r="FD50" s="97"/>
      <c r="FE50" s="97"/>
      <c r="FF50" s="97"/>
      <c r="FG50" s="102"/>
      <c r="FH50" s="101" t="s">
        <v>190</v>
      </c>
      <c r="FI50" s="97"/>
      <c r="FJ50" s="97"/>
      <c r="FK50" s="97"/>
      <c r="FL50" s="102"/>
      <c r="FM50" s="101" t="s">
        <v>190</v>
      </c>
      <c r="FN50" s="97"/>
      <c r="FO50" s="97"/>
      <c r="FP50" s="97"/>
      <c r="FQ50" s="102"/>
      <c r="FR50" s="101" t="s">
        <v>190</v>
      </c>
      <c r="FS50" s="97"/>
      <c r="FT50" s="97"/>
      <c r="FU50" s="97"/>
      <c r="FV50" s="102"/>
      <c r="FW50" s="101" t="s">
        <v>190</v>
      </c>
      <c r="FX50" s="97"/>
      <c r="FY50" s="97"/>
      <c r="FZ50" s="97"/>
      <c r="GA50" s="102"/>
      <c r="GB50" s="101" t="s">
        <v>190</v>
      </c>
      <c r="GC50" s="97"/>
      <c r="GD50" s="97"/>
      <c r="GE50" s="97"/>
      <c r="GF50" s="102"/>
      <c r="GG50" s="101" t="s">
        <v>190</v>
      </c>
      <c r="GH50" s="97"/>
      <c r="GI50" s="97"/>
      <c r="GJ50" s="97"/>
      <c r="GK50" s="102"/>
      <c r="GL50" s="101" t="s">
        <v>190</v>
      </c>
      <c r="GM50" s="97"/>
      <c r="GN50" s="97"/>
      <c r="GO50" s="97"/>
      <c r="GP50" s="102"/>
      <c r="GQ50" s="101" t="s">
        <v>190</v>
      </c>
      <c r="GR50" s="97"/>
      <c r="GS50" s="97"/>
      <c r="GT50" s="97"/>
      <c r="GU50" s="102"/>
      <c r="GV50" s="101" t="s">
        <v>190</v>
      </c>
      <c r="GW50" s="97"/>
      <c r="GX50" s="102"/>
      <c r="GY50" s="101" t="s">
        <v>190</v>
      </c>
      <c r="GZ50" s="97"/>
      <c r="HA50" s="102"/>
      <c r="HB50" s="101"/>
      <c r="HC50" s="97"/>
      <c r="HD50" s="97"/>
      <c r="HE50" s="97"/>
      <c r="HF50" s="97"/>
      <c r="HG50" s="97"/>
      <c r="HH50" s="97"/>
      <c r="HI50" s="97"/>
      <c r="HJ50" s="97"/>
      <c r="HK50" s="97"/>
      <c r="HL50" s="97"/>
      <c r="HM50" s="97"/>
      <c r="HN50" s="97"/>
      <c r="HO50" s="97"/>
      <c r="HP50" s="97"/>
      <c r="HQ50" s="97"/>
      <c r="HR50" s="97"/>
      <c r="HS50" s="97"/>
      <c r="HT50" s="97"/>
      <c r="HU50" s="97"/>
      <c r="HV50" s="97"/>
      <c r="HW50" s="97"/>
      <c r="HX50" s="97"/>
      <c r="HY50" s="97"/>
      <c r="HZ50" s="97"/>
      <c r="IA50" s="97" t="s">
        <v>374</v>
      </c>
      <c r="IB50" s="97">
        <v>46.04</v>
      </c>
      <c r="IC50" s="97" t="s">
        <v>376</v>
      </c>
      <c r="ID50" s="97" t="s">
        <v>268</v>
      </c>
      <c r="IE50" s="97">
        <f t="shared" si="218"/>
        <v>0</v>
      </c>
      <c r="IF50" s="97">
        <f t="shared" si="219"/>
        <v>0</v>
      </c>
      <c r="IG50" s="97">
        <f t="shared" si="220"/>
        <v>0</v>
      </c>
      <c r="IH50" s="97">
        <f t="shared" si="221"/>
        <v>0</v>
      </c>
      <c r="II50" s="97">
        <f t="shared" si="222"/>
        <v>0</v>
      </c>
      <c r="IJ50" s="97">
        <f t="shared" si="223"/>
        <v>0</v>
      </c>
      <c r="IK50" s="97">
        <f t="shared" si="224"/>
        <v>0</v>
      </c>
      <c r="IL50" s="97">
        <f t="shared" si="225"/>
        <v>0</v>
      </c>
      <c r="IM50" s="97">
        <f t="shared" si="226"/>
        <v>0</v>
      </c>
      <c r="IN50" s="97">
        <f t="shared" si="227"/>
        <v>0</v>
      </c>
      <c r="IO50" s="97">
        <f t="shared" si="228"/>
        <v>0</v>
      </c>
      <c r="IP50" s="102">
        <f t="shared" si="229"/>
        <v>0</v>
      </c>
    </row>
    <row r="51" spans="24:250">
      <c r="X51" s="101" t="s">
        <v>192</v>
      </c>
      <c r="Y51" s="97"/>
      <c r="Z51" s="97"/>
      <c r="AA51" s="97"/>
      <c r="AB51" s="102">
        <f>SUMIF(X$9:X$39,X51,AB$9:AB$39)</f>
        <v>0</v>
      </c>
      <c r="AC51" s="101" t="s">
        <v>192</v>
      </c>
      <c r="AD51" s="97"/>
      <c r="AE51" s="97"/>
      <c r="AF51" s="97"/>
      <c r="AG51" s="102">
        <f>SUMIF(AC$9:AC$39,AC51,AG$9:AG$39)</f>
        <v>0</v>
      </c>
      <c r="AH51" s="101" t="s">
        <v>192</v>
      </c>
      <c r="AI51" s="97"/>
      <c r="AJ51" s="97"/>
      <c r="AK51" s="97"/>
      <c r="AL51" s="102">
        <f>SUMIF(AH$9:AH$39,AH51,AL$9:AL$39)</f>
        <v>0</v>
      </c>
      <c r="AM51" s="101" t="s">
        <v>192</v>
      </c>
      <c r="AN51" s="97"/>
      <c r="AO51" s="97"/>
      <c r="AP51" s="97"/>
      <c r="AQ51" s="102">
        <f>SUMIF(AM$9:AM$39,AM51,AQ$9:AQ$39)</f>
        <v>0</v>
      </c>
      <c r="AR51" s="101" t="s">
        <v>192</v>
      </c>
      <c r="AS51" s="97"/>
      <c r="AT51" s="97"/>
      <c r="AU51" s="97"/>
      <c r="AV51" s="102">
        <f>SUMIF(AR$9:AR$39,AR51,AV$9:AV$39)</f>
        <v>0</v>
      </c>
      <c r="AW51" s="101" t="s">
        <v>192</v>
      </c>
      <c r="AX51" s="97"/>
      <c r="AY51" s="97"/>
      <c r="AZ51" s="97"/>
      <c r="BA51" s="102">
        <f>SUMIF(AW$9:AW$39,AW51,BA$9:BA$39)</f>
        <v>0</v>
      </c>
      <c r="BB51" s="101" t="s">
        <v>192</v>
      </c>
      <c r="BC51" s="97"/>
      <c r="BD51" s="97"/>
      <c r="BE51" s="97"/>
      <c r="BF51" s="102">
        <f>SUMIF(BB$9:BB$39,BB51,BF$9:BF$39)</f>
        <v>0</v>
      </c>
      <c r="BG51" s="101" t="s">
        <v>192</v>
      </c>
      <c r="BH51" s="97"/>
      <c r="BI51" s="97"/>
      <c r="BJ51" s="97"/>
      <c r="BK51" s="102">
        <f>SUMIF(BG$9:BG$39,BG51,BK$9:BK$39)</f>
        <v>0</v>
      </c>
      <c r="BL51" s="101" t="s">
        <v>192</v>
      </c>
      <c r="BM51" s="97"/>
      <c r="BN51" s="97"/>
      <c r="BO51" s="97"/>
      <c r="BP51" s="102">
        <f>SUMIF(BL$9:BL$39,BL51,BP$9:BP$39)</f>
        <v>0</v>
      </c>
      <c r="BQ51" s="101" t="s">
        <v>192</v>
      </c>
      <c r="BR51" s="97"/>
      <c r="BS51" s="97"/>
      <c r="BT51" s="97"/>
      <c r="BU51" s="102">
        <f>SUMIF(BQ$9:BQ$39,BQ51,BU$9:BU$39)</f>
        <v>0</v>
      </c>
      <c r="BV51" s="101" t="s">
        <v>192</v>
      </c>
      <c r="BW51" s="97"/>
      <c r="BX51" s="97"/>
      <c r="BY51" s="97"/>
      <c r="BZ51" s="102">
        <f>SUMIF(BV$9:BV$39,BV51,BZ$9:BZ$39)</f>
        <v>0</v>
      </c>
      <c r="CA51" s="101" t="s">
        <v>192</v>
      </c>
      <c r="CB51" s="97"/>
      <c r="CC51" s="97"/>
      <c r="CD51" s="97"/>
      <c r="CE51" s="102">
        <f>SUMIF(CA$9:CA$39,CA51,CE$9:CE$39)</f>
        <v>0</v>
      </c>
      <c r="CF51" s="101" t="s">
        <v>192</v>
      </c>
      <c r="CG51" s="97"/>
      <c r="CH51" s="97"/>
      <c r="CI51" s="97"/>
      <c r="CJ51" s="102">
        <f>SUMIF(CF$9:CF$39,CF51,CJ$9:CJ$39)</f>
        <v>0</v>
      </c>
      <c r="CK51" s="101" t="s">
        <v>192</v>
      </c>
      <c r="CL51" s="97"/>
      <c r="CM51" s="97"/>
      <c r="CN51" s="97"/>
      <c r="CO51" s="102">
        <f>SUMIF(CK$9:CK$39,CK51,CO$9:CO$39)</f>
        <v>0</v>
      </c>
      <c r="CP51" s="101" t="s">
        <v>192</v>
      </c>
      <c r="CQ51" s="97"/>
      <c r="CR51" s="97"/>
      <c r="CS51" s="97"/>
      <c r="CT51" s="102">
        <f>SUMIF(CP$9:CP$39,CP51,CT$9:CT$39)</f>
        <v>0</v>
      </c>
      <c r="CU51" s="101" t="s">
        <v>192</v>
      </c>
      <c r="CV51" s="97"/>
      <c r="CW51" s="97"/>
      <c r="CX51" s="97"/>
      <c r="CY51" s="102">
        <f>SUMIF(CU$9:CU$39,CU51,CY$9:CY$39)</f>
        <v>0</v>
      </c>
      <c r="CZ51" s="101" t="s">
        <v>192</v>
      </c>
      <c r="DA51" s="97"/>
      <c r="DB51" s="97"/>
      <c r="DC51" s="97"/>
      <c r="DD51" s="102">
        <f>SUMIF(CZ$9:CZ$39,CZ51,DD$9:DD$39)</f>
        <v>0</v>
      </c>
      <c r="DE51" s="101" t="s">
        <v>192</v>
      </c>
      <c r="DF51" s="97"/>
      <c r="DG51" s="97"/>
      <c r="DH51" s="97"/>
      <c r="DI51" s="102">
        <f>SUMIF(DE$9:DE$39,DE51,DI$9:DI$39)</f>
        <v>0</v>
      </c>
      <c r="DJ51" s="101" t="s">
        <v>192</v>
      </c>
      <c r="DK51" s="97"/>
      <c r="DL51" s="97"/>
      <c r="DM51" s="97"/>
      <c r="DN51" s="102">
        <f>SUMIF(DJ$9:DJ$39,DJ51,DN$9:DN$39)</f>
        <v>0</v>
      </c>
      <c r="DO51" s="101" t="s">
        <v>192</v>
      </c>
      <c r="DP51" s="97"/>
      <c r="DQ51" s="97"/>
      <c r="DR51" s="97"/>
      <c r="DS51" s="102">
        <f>SUMIF(DO$9:DO$39,DO51,DS$9:DS$39)</f>
        <v>0</v>
      </c>
      <c r="DT51" s="101" t="s">
        <v>192</v>
      </c>
      <c r="DU51" s="97"/>
      <c r="DV51" s="97"/>
      <c r="DW51" s="97"/>
      <c r="DX51" s="102">
        <f>SUMIF(DT$9:DT$39,DT51,DX$9:DX$39)</f>
        <v>0</v>
      </c>
      <c r="DY51" s="101" t="s">
        <v>192</v>
      </c>
      <c r="DZ51" s="97"/>
      <c r="EA51" s="97"/>
      <c r="EB51" s="97"/>
      <c r="EC51" s="102">
        <f>SUMIF(DY$9:DY$39,DY51,EC$9:EC$39)</f>
        <v>0</v>
      </c>
      <c r="ED51" s="101" t="s">
        <v>192</v>
      </c>
      <c r="EE51" s="97"/>
      <c r="EF51" s="97"/>
      <c r="EG51" s="97"/>
      <c r="EH51" s="102">
        <f>SUMIF(ED$9:ED$39,ED51,EH$9:EH$39)</f>
        <v>0</v>
      </c>
      <c r="EI51" s="101" t="s">
        <v>192</v>
      </c>
      <c r="EJ51" s="97"/>
      <c r="EK51" s="97"/>
      <c r="EL51" s="97"/>
      <c r="EM51" s="102">
        <f>SUMIF(EI$9:EI$39,EI51,EM$9:EM$39)</f>
        <v>0</v>
      </c>
      <c r="EN51" s="101" t="s">
        <v>192</v>
      </c>
      <c r="EO51" s="97"/>
      <c r="EP51" s="97"/>
      <c r="EQ51" s="97"/>
      <c r="ER51" s="102">
        <f>SUMIF(EN$9:EN$39,EN51,ER$9:ER$39)</f>
        <v>0</v>
      </c>
      <c r="ES51" s="101" t="s">
        <v>192</v>
      </c>
      <c r="ET51" s="97"/>
      <c r="EU51" s="97"/>
      <c r="EV51" s="97"/>
      <c r="EW51" s="102">
        <f>SUMIF(ES$9:ES$39,ES51,EW$9:EW$39)</f>
        <v>0</v>
      </c>
      <c r="EX51" s="101" t="s">
        <v>192</v>
      </c>
      <c r="EY51" s="97"/>
      <c r="EZ51" s="97"/>
      <c r="FA51" s="97"/>
      <c r="FB51" s="102">
        <f>SUMIF(EX$9:EX$39,EX51,FB$9:FB$39)</f>
        <v>0</v>
      </c>
      <c r="FC51" s="101" t="s">
        <v>192</v>
      </c>
      <c r="FD51" s="97"/>
      <c r="FE51" s="97"/>
      <c r="FF51" s="97"/>
      <c r="FG51" s="102">
        <f>SUMIF(FC$9:FC$39,FC51,FG$9:FG$39)</f>
        <v>0</v>
      </c>
      <c r="FH51" s="101" t="s">
        <v>192</v>
      </c>
      <c r="FI51" s="97"/>
      <c r="FJ51" s="97"/>
      <c r="FK51" s="97"/>
      <c r="FL51" s="102">
        <f>SUMIF(FH$9:FH$39,FH51,FL$9:FL$39)</f>
        <v>0</v>
      </c>
      <c r="FM51" s="101" t="s">
        <v>192</v>
      </c>
      <c r="FN51" s="97"/>
      <c r="FO51" s="97"/>
      <c r="FP51" s="97"/>
      <c r="FQ51" s="102">
        <f>SUMIF(FM$9:FM$39,FM51,FQ$9:FQ$39)</f>
        <v>0</v>
      </c>
      <c r="FR51" s="101" t="s">
        <v>192</v>
      </c>
      <c r="FS51" s="97"/>
      <c r="FT51" s="97"/>
      <c r="FU51" s="97"/>
      <c r="FV51" s="102">
        <f>SUMIF(FR$9:FR$39,FR51,FV$9:FV$39)</f>
        <v>0</v>
      </c>
      <c r="FW51" s="101" t="s">
        <v>192</v>
      </c>
      <c r="FX51" s="97"/>
      <c r="FY51" s="97"/>
      <c r="FZ51" s="97"/>
      <c r="GA51" s="102">
        <f>SUMIF(FW$9:FW$39,FW51,GA$9:GA$39)</f>
        <v>0</v>
      </c>
      <c r="GB51" s="101" t="s">
        <v>192</v>
      </c>
      <c r="GC51" s="97"/>
      <c r="GD51" s="97"/>
      <c r="GE51" s="97"/>
      <c r="GF51" s="102">
        <f>SUMIF(GB$9:GB$39,GB51,GF$9:GF$39)</f>
        <v>0</v>
      </c>
      <c r="GG51" s="101" t="s">
        <v>192</v>
      </c>
      <c r="GH51" s="97"/>
      <c r="GI51" s="97"/>
      <c r="GJ51" s="97"/>
      <c r="GK51" s="102">
        <f>SUMIF(GG$9:GG$39,GG51,GK$9:GK$39)</f>
        <v>0</v>
      </c>
      <c r="GL51" s="101" t="s">
        <v>192</v>
      </c>
      <c r="GM51" s="97"/>
      <c r="GN51" s="97"/>
      <c r="GO51" s="97"/>
      <c r="GP51" s="102">
        <f>SUMIF(GL$9:GL$39,GL51,GP$9:GP$39)</f>
        <v>0</v>
      </c>
      <c r="GQ51" s="101" t="s">
        <v>192</v>
      </c>
      <c r="GR51" s="97"/>
      <c r="GS51" s="97"/>
      <c r="GT51" s="97"/>
      <c r="GU51" s="102">
        <f>SUMIF(GQ$9:GQ$39,GQ51,GU$9:GU$39)</f>
        <v>0</v>
      </c>
      <c r="GV51" s="101" t="s">
        <v>192</v>
      </c>
      <c r="GW51" s="97"/>
      <c r="GX51" s="102">
        <f>SUMIF(GV$9:GV$39,GV51,GX$9:GX$39)</f>
        <v>0</v>
      </c>
      <c r="GY51" s="101" t="s">
        <v>192</v>
      </c>
      <c r="GZ51" s="97"/>
      <c r="HA51" s="102">
        <f>SUMIF(GY$9:GY$39,GY51,HA$9:HA$39)</f>
        <v>0</v>
      </c>
      <c r="HB51" s="101"/>
      <c r="HC51" s="97"/>
      <c r="HD51" s="97"/>
      <c r="HE51" s="97"/>
      <c r="HF51" s="97"/>
      <c r="HG51" s="97"/>
      <c r="HH51" s="97"/>
      <c r="HI51" s="97"/>
      <c r="HJ51" s="97"/>
      <c r="HK51" s="97"/>
      <c r="HL51" s="97"/>
      <c r="HM51" s="97"/>
      <c r="HN51" s="97"/>
      <c r="HO51" s="97"/>
      <c r="HP51" s="97"/>
      <c r="HQ51" s="97"/>
      <c r="HR51" s="97"/>
      <c r="HS51" s="97"/>
      <c r="HT51" s="97"/>
      <c r="HU51" s="97"/>
      <c r="HV51" s="97"/>
      <c r="HW51" s="97"/>
      <c r="HX51" s="97"/>
      <c r="HY51" s="97"/>
      <c r="HZ51" s="97"/>
      <c r="IA51" s="97" t="s">
        <v>374</v>
      </c>
      <c r="IB51" s="97">
        <v>46.04</v>
      </c>
      <c r="IC51" s="97" t="s">
        <v>377</v>
      </c>
      <c r="ID51" s="97" t="s">
        <v>37</v>
      </c>
      <c r="IE51" s="97">
        <f t="shared" si="218"/>
        <v>0</v>
      </c>
      <c r="IF51" s="97">
        <f t="shared" si="219"/>
        <v>0</v>
      </c>
      <c r="IG51" s="97">
        <f t="shared" si="220"/>
        <v>0</v>
      </c>
      <c r="IH51" s="97">
        <f t="shared" si="221"/>
        <v>0</v>
      </c>
      <c r="II51" s="97">
        <f t="shared" si="222"/>
        <v>0</v>
      </c>
      <c r="IJ51" s="97">
        <f t="shared" si="223"/>
        <v>0</v>
      </c>
      <c r="IK51" s="97">
        <f t="shared" si="224"/>
        <v>0</v>
      </c>
      <c r="IL51" s="97">
        <f t="shared" si="225"/>
        <v>0</v>
      </c>
      <c r="IM51" s="97">
        <f t="shared" si="226"/>
        <v>0</v>
      </c>
      <c r="IN51" s="97">
        <f t="shared" si="227"/>
        <v>0</v>
      </c>
      <c r="IO51" s="97">
        <f t="shared" si="228"/>
        <v>0</v>
      </c>
      <c r="IP51" s="102">
        <f t="shared" si="229"/>
        <v>0</v>
      </c>
    </row>
    <row r="52" spans="24:250">
      <c r="X52" s="101" t="s">
        <v>191</v>
      </c>
      <c r="Y52" s="97"/>
      <c r="Z52" s="97"/>
      <c r="AA52" s="97"/>
      <c r="AB52" s="102">
        <f>SUMIF(X$9:X$39,X52,AB$9:AB$39)</f>
        <v>0</v>
      </c>
      <c r="AC52" s="101" t="s">
        <v>191</v>
      </c>
      <c r="AD52" s="97"/>
      <c r="AE52" s="97"/>
      <c r="AF52" s="97"/>
      <c r="AG52" s="102">
        <f>SUMIF(AC$9:AC$39,AC52,AG$9:AG$39)</f>
        <v>0</v>
      </c>
      <c r="AH52" s="101" t="s">
        <v>191</v>
      </c>
      <c r="AI52" s="97"/>
      <c r="AJ52" s="97"/>
      <c r="AK52" s="97"/>
      <c r="AL52" s="102">
        <f>SUMIF(AH$9:AH$39,AH52,AL$9:AL$39)</f>
        <v>0</v>
      </c>
      <c r="AM52" s="101" t="s">
        <v>191</v>
      </c>
      <c r="AN52" s="97"/>
      <c r="AO52" s="97"/>
      <c r="AP52" s="97"/>
      <c r="AQ52" s="102">
        <f>SUMIF(AM$9:AM$39,AM52,AQ$9:AQ$39)</f>
        <v>0</v>
      </c>
      <c r="AR52" s="101" t="s">
        <v>191</v>
      </c>
      <c r="AS52" s="97"/>
      <c r="AT52" s="97"/>
      <c r="AU52" s="97"/>
      <c r="AV52" s="102">
        <f>SUMIF(AR$9:AR$39,AR52,AV$9:AV$39)</f>
        <v>0</v>
      </c>
      <c r="AW52" s="101" t="s">
        <v>191</v>
      </c>
      <c r="AX52" s="97"/>
      <c r="AY52" s="97"/>
      <c r="AZ52" s="97"/>
      <c r="BA52" s="102">
        <f>SUMIF(AW$9:AW$39,AW52,BA$9:BA$39)</f>
        <v>0</v>
      </c>
      <c r="BB52" s="101" t="s">
        <v>191</v>
      </c>
      <c r="BC52" s="97"/>
      <c r="BD52" s="97"/>
      <c r="BE52" s="97"/>
      <c r="BF52" s="102">
        <f>SUMIF(BB$9:BB$39,BB52,BF$9:BF$39)</f>
        <v>0</v>
      </c>
      <c r="BG52" s="101" t="s">
        <v>191</v>
      </c>
      <c r="BH52" s="97"/>
      <c r="BI52" s="97"/>
      <c r="BJ52" s="97"/>
      <c r="BK52" s="102">
        <f>SUMIF(BG$9:BG$39,BG52,BK$9:BK$39)</f>
        <v>0</v>
      </c>
      <c r="BL52" s="101" t="s">
        <v>191</v>
      </c>
      <c r="BM52" s="97"/>
      <c r="BN52" s="97"/>
      <c r="BO52" s="97"/>
      <c r="BP52" s="102">
        <f>SUMIF(BL$9:BL$39,BL52,BP$9:BP$39)</f>
        <v>0</v>
      </c>
      <c r="BQ52" s="101" t="s">
        <v>191</v>
      </c>
      <c r="BR52" s="97"/>
      <c r="BS52" s="97"/>
      <c r="BT52" s="97"/>
      <c r="BU52" s="102">
        <f>SUMIF(BQ$9:BQ$39,BQ52,BU$9:BU$39)</f>
        <v>0</v>
      </c>
      <c r="BV52" s="101" t="s">
        <v>191</v>
      </c>
      <c r="BW52" s="97"/>
      <c r="BX52" s="97"/>
      <c r="BY52" s="97"/>
      <c r="BZ52" s="102">
        <f>SUMIF(BV$9:BV$39,BV52,BZ$9:BZ$39)</f>
        <v>0</v>
      </c>
      <c r="CA52" s="101" t="s">
        <v>191</v>
      </c>
      <c r="CB52" s="97"/>
      <c r="CC52" s="97"/>
      <c r="CD52" s="97"/>
      <c r="CE52" s="102">
        <f>SUMIF(CA$9:CA$39,CA52,CE$9:CE$39)</f>
        <v>0</v>
      </c>
      <c r="CF52" s="101" t="s">
        <v>191</v>
      </c>
      <c r="CG52" s="97"/>
      <c r="CH52" s="97"/>
      <c r="CI52" s="97"/>
      <c r="CJ52" s="102">
        <f>SUMIF(CF$9:CF$39,CF52,CJ$9:CJ$39)</f>
        <v>0</v>
      </c>
      <c r="CK52" s="101" t="s">
        <v>191</v>
      </c>
      <c r="CL52" s="97"/>
      <c r="CM52" s="97"/>
      <c r="CN52" s="97"/>
      <c r="CO52" s="102">
        <f>SUMIF(CK$9:CK$39,CK52,CO$9:CO$39)</f>
        <v>0</v>
      </c>
      <c r="CP52" s="101" t="s">
        <v>191</v>
      </c>
      <c r="CQ52" s="97"/>
      <c r="CR52" s="97"/>
      <c r="CS52" s="97"/>
      <c r="CT52" s="102">
        <f>SUMIF(CP$9:CP$39,CP52,CT$9:CT$39)</f>
        <v>0</v>
      </c>
      <c r="CU52" s="101" t="s">
        <v>191</v>
      </c>
      <c r="CV52" s="97"/>
      <c r="CW52" s="97"/>
      <c r="CX52" s="97"/>
      <c r="CY52" s="102">
        <f>SUMIF(CU$9:CU$39,CU52,CY$9:CY$39)</f>
        <v>0</v>
      </c>
      <c r="CZ52" s="101" t="s">
        <v>191</v>
      </c>
      <c r="DA52" s="97"/>
      <c r="DB52" s="97"/>
      <c r="DC52" s="97"/>
      <c r="DD52" s="102">
        <f>SUMIF(CZ$9:CZ$39,CZ52,DD$9:DD$39)</f>
        <v>0</v>
      </c>
      <c r="DE52" s="101" t="s">
        <v>191</v>
      </c>
      <c r="DF52" s="97"/>
      <c r="DG52" s="97"/>
      <c r="DH52" s="97"/>
      <c r="DI52" s="102">
        <f>SUMIF(DE$9:DE$39,DE52,DI$9:DI$39)</f>
        <v>0</v>
      </c>
      <c r="DJ52" s="101" t="s">
        <v>191</v>
      </c>
      <c r="DK52" s="97"/>
      <c r="DL52" s="97"/>
      <c r="DM52" s="97"/>
      <c r="DN52" s="102">
        <f>SUMIF(DJ$9:DJ$39,DJ52,DN$9:DN$39)</f>
        <v>0</v>
      </c>
      <c r="DO52" s="101" t="s">
        <v>191</v>
      </c>
      <c r="DP52" s="97"/>
      <c r="DQ52" s="97"/>
      <c r="DR52" s="97"/>
      <c r="DS52" s="102">
        <f>SUMIF(DO$9:DO$39,DO52,DS$9:DS$39)</f>
        <v>0</v>
      </c>
      <c r="DT52" s="101" t="s">
        <v>191</v>
      </c>
      <c r="DU52" s="97"/>
      <c r="DV52" s="97"/>
      <c r="DW52" s="97"/>
      <c r="DX52" s="102">
        <f>SUMIF(DT$9:DT$39,DT52,DX$9:DX$39)</f>
        <v>0</v>
      </c>
      <c r="DY52" s="101" t="s">
        <v>191</v>
      </c>
      <c r="DZ52" s="97"/>
      <c r="EA52" s="97"/>
      <c r="EB52" s="97"/>
      <c r="EC52" s="102">
        <f>SUMIF(DY$9:DY$39,DY52,EC$9:EC$39)</f>
        <v>0</v>
      </c>
      <c r="ED52" s="101" t="s">
        <v>191</v>
      </c>
      <c r="EE52" s="97"/>
      <c r="EF52" s="97"/>
      <c r="EG52" s="97"/>
      <c r="EH52" s="102">
        <f>SUMIF(ED$9:ED$39,ED52,EH$9:EH$39)</f>
        <v>0</v>
      </c>
      <c r="EI52" s="101" t="s">
        <v>191</v>
      </c>
      <c r="EJ52" s="97"/>
      <c r="EK52" s="97"/>
      <c r="EL52" s="97"/>
      <c r="EM52" s="102">
        <f>SUMIF(EI$9:EI$39,EI52,EM$9:EM$39)</f>
        <v>0</v>
      </c>
      <c r="EN52" s="101" t="s">
        <v>191</v>
      </c>
      <c r="EO52" s="97"/>
      <c r="EP52" s="97"/>
      <c r="EQ52" s="97"/>
      <c r="ER52" s="102">
        <f>SUMIF(EN$9:EN$39,EN52,ER$9:ER$39)</f>
        <v>0</v>
      </c>
      <c r="ES52" s="101" t="s">
        <v>191</v>
      </c>
      <c r="ET52" s="97"/>
      <c r="EU52" s="97"/>
      <c r="EV52" s="97"/>
      <c r="EW52" s="102">
        <f>SUMIF(ES$9:ES$39,ES52,EW$9:EW$39)</f>
        <v>0</v>
      </c>
      <c r="EX52" s="101" t="s">
        <v>191</v>
      </c>
      <c r="EY52" s="97"/>
      <c r="EZ52" s="97"/>
      <c r="FA52" s="97"/>
      <c r="FB52" s="102">
        <f>SUMIF(EX$9:EX$39,EX52,FB$9:FB$39)</f>
        <v>0</v>
      </c>
      <c r="FC52" s="101" t="s">
        <v>191</v>
      </c>
      <c r="FD52" s="97"/>
      <c r="FE52" s="97"/>
      <c r="FF52" s="97"/>
      <c r="FG52" s="102">
        <f>SUMIF(FC$9:FC$39,FC52,FG$9:FG$39)</f>
        <v>0</v>
      </c>
      <c r="FH52" s="101" t="s">
        <v>191</v>
      </c>
      <c r="FI52" s="97"/>
      <c r="FJ52" s="97"/>
      <c r="FK52" s="97"/>
      <c r="FL52" s="102">
        <f>SUMIF(FH$9:FH$39,FH52,FL$9:FL$39)</f>
        <v>0</v>
      </c>
      <c r="FM52" s="101" t="s">
        <v>191</v>
      </c>
      <c r="FN52" s="97"/>
      <c r="FO52" s="97"/>
      <c r="FP52" s="97"/>
      <c r="FQ52" s="102">
        <f>SUMIF(FM$9:FM$39,FM52,FQ$9:FQ$39)</f>
        <v>0</v>
      </c>
      <c r="FR52" s="101" t="s">
        <v>191</v>
      </c>
      <c r="FS52" s="97"/>
      <c r="FT52" s="97"/>
      <c r="FU52" s="97"/>
      <c r="FV52" s="102">
        <f>SUMIF(FR$9:FR$39,FR52,FV$9:FV$39)</f>
        <v>0</v>
      </c>
      <c r="FW52" s="101" t="s">
        <v>191</v>
      </c>
      <c r="FX52" s="97"/>
      <c r="FY52" s="97"/>
      <c r="FZ52" s="97"/>
      <c r="GA52" s="102">
        <f>SUMIF(FW$9:FW$39,FW52,GA$9:GA$39)</f>
        <v>0</v>
      </c>
      <c r="GB52" s="101" t="s">
        <v>191</v>
      </c>
      <c r="GC52" s="97"/>
      <c r="GD52" s="97"/>
      <c r="GE52" s="97"/>
      <c r="GF52" s="102">
        <f>SUMIF(GB$9:GB$39,GB52,GF$9:GF$39)</f>
        <v>0</v>
      </c>
      <c r="GG52" s="101" t="s">
        <v>191</v>
      </c>
      <c r="GH52" s="97"/>
      <c r="GI52" s="97"/>
      <c r="GJ52" s="97"/>
      <c r="GK52" s="102">
        <f>SUMIF(GG$9:GG$39,GG52,GK$9:GK$39)</f>
        <v>0</v>
      </c>
      <c r="GL52" s="101" t="s">
        <v>191</v>
      </c>
      <c r="GM52" s="97"/>
      <c r="GN52" s="97"/>
      <c r="GO52" s="97"/>
      <c r="GP52" s="102">
        <f>SUMIF(GL$9:GL$39,GL52,GP$9:GP$39)</f>
        <v>0</v>
      </c>
      <c r="GQ52" s="101" t="s">
        <v>191</v>
      </c>
      <c r="GR52" s="97"/>
      <c r="GS52" s="97"/>
      <c r="GT52" s="97"/>
      <c r="GU52" s="102">
        <f>SUMIF(GQ$9:GQ$39,GQ52,GU$9:GU$39)</f>
        <v>0</v>
      </c>
      <c r="GV52" s="101" t="s">
        <v>191</v>
      </c>
      <c r="GW52" s="97"/>
      <c r="GX52" s="102">
        <f>SUMIF(GV$9:GV$39,GV52,GX$9:GX$39)</f>
        <v>0</v>
      </c>
      <c r="GY52" s="101" t="s">
        <v>191</v>
      </c>
      <c r="GZ52" s="97"/>
      <c r="HA52" s="102">
        <f>SUMIF(GY$9:GY$39,GY52,HA$9:HA$39)</f>
        <v>0</v>
      </c>
      <c r="HB52" s="101"/>
      <c r="HC52" s="97"/>
      <c r="HD52" s="97"/>
      <c r="HE52" s="97"/>
      <c r="HF52" s="97"/>
      <c r="HG52" s="97"/>
      <c r="HH52" s="97"/>
      <c r="HI52" s="97"/>
      <c r="HJ52" s="97"/>
      <c r="HK52" s="97"/>
      <c r="HL52" s="97"/>
      <c r="HM52" s="97"/>
      <c r="HN52" s="97"/>
      <c r="HO52" s="97"/>
      <c r="HP52" s="97"/>
      <c r="HQ52" s="97"/>
      <c r="HR52" s="97"/>
      <c r="HS52" s="97"/>
      <c r="HT52" s="97"/>
      <c r="HU52" s="97"/>
      <c r="HV52" s="97"/>
      <c r="HW52" s="97"/>
      <c r="HX52" s="97"/>
      <c r="HY52" s="97"/>
      <c r="HZ52" s="97"/>
      <c r="IA52" s="97" t="s">
        <v>374</v>
      </c>
      <c r="IB52" s="97">
        <v>46.04</v>
      </c>
      <c r="IC52" s="97" t="s">
        <v>377</v>
      </c>
      <c r="ID52" s="97" t="s">
        <v>268</v>
      </c>
      <c r="IE52" s="97">
        <f t="shared" si="218"/>
        <v>0</v>
      </c>
      <c r="IF52" s="97">
        <f t="shared" si="219"/>
        <v>0</v>
      </c>
      <c r="IG52" s="97">
        <f t="shared" si="220"/>
        <v>0</v>
      </c>
      <c r="IH52" s="97">
        <f t="shared" si="221"/>
        <v>0</v>
      </c>
      <c r="II52" s="97">
        <f t="shared" si="222"/>
        <v>0</v>
      </c>
      <c r="IJ52" s="97">
        <f t="shared" si="223"/>
        <v>0</v>
      </c>
      <c r="IK52" s="97">
        <f t="shared" si="224"/>
        <v>0</v>
      </c>
      <c r="IL52" s="97">
        <f t="shared" si="225"/>
        <v>0</v>
      </c>
      <c r="IM52" s="97">
        <f t="shared" si="226"/>
        <v>0</v>
      </c>
      <c r="IN52" s="97">
        <f t="shared" si="227"/>
        <v>0</v>
      </c>
      <c r="IO52" s="97">
        <f t="shared" si="228"/>
        <v>0</v>
      </c>
      <c r="IP52" s="102">
        <f t="shared" si="229"/>
        <v>0</v>
      </c>
    </row>
    <row r="53" spans="24:250">
      <c r="X53" s="101" t="s">
        <v>193</v>
      </c>
      <c r="Y53" s="97"/>
      <c r="Z53" s="97"/>
      <c r="AA53" s="97"/>
      <c r="AB53" s="102">
        <f>SUMIF(X$9:X$39,X53,AB$9:AB$39)</f>
        <v>0</v>
      </c>
      <c r="AC53" s="101" t="s">
        <v>193</v>
      </c>
      <c r="AD53" s="97"/>
      <c r="AE53" s="97"/>
      <c r="AF53" s="97"/>
      <c r="AG53" s="102">
        <f>SUMIF(AC$9:AC$39,AC53,AG$9:AG$39)</f>
        <v>0</v>
      </c>
      <c r="AH53" s="101" t="s">
        <v>193</v>
      </c>
      <c r="AI53" s="97"/>
      <c r="AJ53" s="97"/>
      <c r="AK53" s="97"/>
      <c r="AL53" s="102">
        <f>SUMIF(AH$9:AH$39,AH53,AL$9:AL$39)</f>
        <v>0</v>
      </c>
      <c r="AM53" s="101" t="s">
        <v>193</v>
      </c>
      <c r="AN53" s="97"/>
      <c r="AO53" s="97"/>
      <c r="AP53" s="97"/>
      <c r="AQ53" s="102">
        <f>SUMIF(AM$9:AM$39,AM53,AQ$9:AQ$39)</f>
        <v>0</v>
      </c>
      <c r="AR53" s="101" t="s">
        <v>193</v>
      </c>
      <c r="AS53" s="97"/>
      <c r="AT53" s="97"/>
      <c r="AU53" s="97"/>
      <c r="AV53" s="102">
        <f>SUMIF(AR$9:AR$39,AR53,AV$9:AV$39)</f>
        <v>0</v>
      </c>
      <c r="AW53" s="101" t="s">
        <v>193</v>
      </c>
      <c r="AX53" s="97"/>
      <c r="AY53" s="97"/>
      <c r="AZ53" s="97"/>
      <c r="BA53" s="102">
        <f>SUMIF(AW$9:AW$39,AW53,BA$9:BA$39)</f>
        <v>0</v>
      </c>
      <c r="BB53" s="101" t="s">
        <v>193</v>
      </c>
      <c r="BC53" s="97"/>
      <c r="BD53" s="97"/>
      <c r="BE53" s="97"/>
      <c r="BF53" s="102">
        <f>SUMIF(BB$9:BB$39,BB53,BF$9:BF$39)</f>
        <v>0</v>
      </c>
      <c r="BG53" s="101" t="s">
        <v>193</v>
      </c>
      <c r="BH53" s="97"/>
      <c r="BI53" s="97"/>
      <c r="BJ53" s="97"/>
      <c r="BK53" s="102">
        <f>SUMIF(BG$9:BG$39,BG53,BK$9:BK$39)</f>
        <v>0</v>
      </c>
      <c r="BL53" s="101" t="s">
        <v>193</v>
      </c>
      <c r="BM53" s="97"/>
      <c r="BN53" s="97"/>
      <c r="BO53" s="97"/>
      <c r="BP53" s="102">
        <f>SUMIF(BL$9:BL$39,BL53,BP$9:BP$39)</f>
        <v>0</v>
      </c>
      <c r="BQ53" s="101" t="s">
        <v>193</v>
      </c>
      <c r="BR53" s="97"/>
      <c r="BS53" s="97"/>
      <c r="BT53" s="97"/>
      <c r="BU53" s="102">
        <f>SUMIF(BQ$9:BQ$39,BQ53,BU$9:BU$39)</f>
        <v>0</v>
      </c>
      <c r="BV53" s="101" t="s">
        <v>193</v>
      </c>
      <c r="BW53" s="97"/>
      <c r="BX53" s="97"/>
      <c r="BY53" s="97"/>
      <c r="BZ53" s="102">
        <f>SUMIF(BV$9:BV$39,BV53,BZ$9:BZ$39)</f>
        <v>0</v>
      </c>
      <c r="CA53" s="101" t="s">
        <v>193</v>
      </c>
      <c r="CB53" s="97"/>
      <c r="CC53" s="97"/>
      <c r="CD53" s="97"/>
      <c r="CE53" s="102">
        <f>SUMIF(CA$9:CA$39,CA53,CE$9:CE$39)</f>
        <v>0</v>
      </c>
      <c r="CF53" s="101" t="s">
        <v>193</v>
      </c>
      <c r="CG53" s="97"/>
      <c r="CH53" s="97"/>
      <c r="CI53" s="97"/>
      <c r="CJ53" s="102">
        <f>SUMIF(CF$9:CF$39,CF53,CJ$9:CJ$39)</f>
        <v>0</v>
      </c>
      <c r="CK53" s="101" t="s">
        <v>193</v>
      </c>
      <c r="CL53" s="97"/>
      <c r="CM53" s="97"/>
      <c r="CN53" s="97"/>
      <c r="CO53" s="102">
        <f>SUMIF(CK$9:CK$39,CK53,CO$9:CO$39)</f>
        <v>0</v>
      </c>
      <c r="CP53" s="101" t="s">
        <v>193</v>
      </c>
      <c r="CQ53" s="97"/>
      <c r="CR53" s="97"/>
      <c r="CS53" s="97"/>
      <c r="CT53" s="102">
        <f>SUMIF(CP$9:CP$39,CP53,CT$9:CT$39)</f>
        <v>0</v>
      </c>
      <c r="CU53" s="101" t="s">
        <v>193</v>
      </c>
      <c r="CV53" s="97"/>
      <c r="CW53" s="97"/>
      <c r="CX53" s="97"/>
      <c r="CY53" s="102">
        <f>SUMIF(CU$9:CU$39,CU53,CY$9:CY$39)</f>
        <v>0</v>
      </c>
      <c r="CZ53" s="101" t="s">
        <v>193</v>
      </c>
      <c r="DA53" s="97"/>
      <c r="DB53" s="97"/>
      <c r="DC53" s="97"/>
      <c r="DD53" s="102">
        <f>SUMIF(CZ$9:CZ$39,CZ53,DD$9:DD$39)</f>
        <v>0</v>
      </c>
      <c r="DE53" s="101" t="s">
        <v>193</v>
      </c>
      <c r="DF53" s="97"/>
      <c r="DG53" s="97"/>
      <c r="DH53" s="97"/>
      <c r="DI53" s="102">
        <f>SUMIF(DE$9:DE$39,DE53,DI$9:DI$39)</f>
        <v>0</v>
      </c>
      <c r="DJ53" s="101" t="s">
        <v>193</v>
      </c>
      <c r="DK53" s="97"/>
      <c r="DL53" s="97"/>
      <c r="DM53" s="97"/>
      <c r="DN53" s="102">
        <f>SUMIF(DJ$9:DJ$39,DJ53,DN$9:DN$39)</f>
        <v>0</v>
      </c>
      <c r="DO53" s="101" t="s">
        <v>193</v>
      </c>
      <c r="DP53" s="97"/>
      <c r="DQ53" s="97"/>
      <c r="DR53" s="97"/>
      <c r="DS53" s="102">
        <f>SUMIF(DO$9:DO$39,DO53,DS$9:DS$39)</f>
        <v>0</v>
      </c>
      <c r="DT53" s="101" t="s">
        <v>193</v>
      </c>
      <c r="DU53" s="97"/>
      <c r="DV53" s="97"/>
      <c r="DW53" s="97"/>
      <c r="DX53" s="102">
        <f>SUMIF(DT$9:DT$39,DT53,DX$9:DX$39)</f>
        <v>0</v>
      </c>
      <c r="DY53" s="101" t="s">
        <v>193</v>
      </c>
      <c r="DZ53" s="97"/>
      <c r="EA53" s="97"/>
      <c r="EB53" s="97"/>
      <c r="EC53" s="102">
        <f>SUMIF(DY$9:DY$39,DY53,EC$9:EC$39)</f>
        <v>0</v>
      </c>
      <c r="ED53" s="101" t="s">
        <v>193</v>
      </c>
      <c r="EE53" s="97"/>
      <c r="EF53" s="97"/>
      <c r="EG53" s="97"/>
      <c r="EH53" s="102">
        <f>SUMIF(ED$9:ED$39,ED53,EH$9:EH$39)</f>
        <v>0</v>
      </c>
      <c r="EI53" s="101" t="s">
        <v>193</v>
      </c>
      <c r="EJ53" s="97"/>
      <c r="EK53" s="97"/>
      <c r="EL53" s="97"/>
      <c r="EM53" s="102">
        <f>SUMIF(EI$9:EI$39,EI53,EM$9:EM$39)</f>
        <v>0</v>
      </c>
      <c r="EN53" s="101" t="s">
        <v>193</v>
      </c>
      <c r="EO53" s="97"/>
      <c r="EP53" s="97"/>
      <c r="EQ53" s="97"/>
      <c r="ER53" s="102">
        <f>SUMIF(EN$9:EN$39,EN53,ER$9:ER$39)</f>
        <v>0</v>
      </c>
      <c r="ES53" s="101" t="s">
        <v>193</v>
      </c>
      <c r="ET53" s="97"/>
      <c r="EU53" s="97"/>
      <c r="EV53" s="97"/>
      <c r="EW53" s="102">
        <f>SUMIF(ES$9:ES$39,ES53,EW$9:EW$39)</f>
        <v>0</v>
      </c>
      <c r="EX53" s="101" t="s">
        <v>193</v>
      </c>
      <c r="EY53" s="97"/>
      <c r="EZ53" s="97"/>
      <c r="FA53" s="97"/>
      <c r="FB53" s="102">
        <f>SUMIF(EX$9:EX$39,EX53,FB$9:FB$39)</f>
        <v>0</v>
      </c>
      <c r="FC53" s="101" t="s">
        <v>193</v>
      </c>
      <c r="FD53" s="97"/>
      <c r="FE53" s="97"/>
      <c r="FF53" s="97"/>
      <c r="FG53" s="102">
        <f>SUMIF(FC$9:FC$39,FC53,FG$9:FG$39)</f>
        <v>0</v>
      </c>
      <c r="FH53" s="101" t="s">
        <v>193</v>
      </c>
      <c r="FI53" s="97"/>
      <c r="FJ53" s="97"/>
      <c r="FK53" s="97"/>
      <c r="FL53" s="102">
        <f>SUMIF(FH$9:FH$39,FH53,FL$9:FL$39)</f>
        <v>0</v>
      </c>
      <c r="FM53" s="101" t="s">
        <v>193</v>
      </c>
      <c r="FN53" s="97"/>
      <c r="FO53" s="97"/>
      <c r="FP53" s="97"/>
      <c r="FQ53" s="102">
        <f>SUMIF(FM$9:FM$39,FM53,FQ$9:FQ$39)</f>
        <v>0</v>
      </c>
      <c r="FR53" s="101" t="s">
        <v>193</v>
      </c>
      <c r="FS53" s="97"/>
      <c r="FT53" s="97"/>
      <c r="FU53" s="97"/>
      <c r="FV53" s="102">
        <f>SUMIF(FR$9:FR$39,FR53,FV$9:FV$39)</f>
        <v>0</v>
      </c>
      <c r="FW53" s="101" t="s">
        <v>193</v>
      </c>
      <c r="FX53" s="97"/>
      <c r="FY53" s="97"/>
      <c r="FZ53" s="97"/>
      <c r="GA53" s="102">
        <f>SUMIF(FW$9:FW$39,FW53,GA$9:GA$39)</f>
        <v>0</v>
      </c>
      <c r="GB53" s="101" t="s">
        <v>193</v>
      </c>
      <c r="GC53" s="97"/>
      <c r="GD53" s="97"/>
      <c r="GE53" s="97"/>
      <c r="GF53" s="102">
        <f>SUMIF(GB$9:GB$39,GB53,GF$9:GF$39)</f>
        <v>0</v>
      </c>
      <c r="GG53" s="101" t="s">
        <v>193</v>
      </c>
      <c r="GH53" s="97"/>
      <c r="GI53" s="97"/>
      <c r="GJ53" s="97"/>
      <c r="GK53" s="102">
        <f>SUMIF(GG$9:GG$39,GG53,GK$9:GK$39)</f>
        <v>0</v>
      </c>
      <c r="GL53" s="101" t="s">
        <v>193</v>
      </c>
      <c r="GM53" s="97"/>
      <c r="GN53" s="97"/>
      <c r="GO53" s="97"/>
      <c r="GP53" s="102">
        <f>SUMIF(GL$9:GL$39,GL53,GP$9:GP$39)</f>
        <v>0</v>
      </c>
      <c r="GQ53" s="101" t="s">
        <v>193</v>
      </c>
      <c r="GR53" s="97"/>
      <c r="GS53" s="97"/>
      <c r="GT53" s="97"/>
      <c r="GU53" s="102">
        <f>SUMIF(GQ$9:GQ$39,GQ53,GU$9:GU$39)</f>
        <v>0</v>
      </c>
      <c r="GV53" s="101" t="s">
        <v>193</v>
      </c>
      <c r="GW53" s="97"/>
      <c r="GX53" s="102">
        <f>SUMIF(GV$9:GV$39,GV53,GX$9:GX$39)</f>
        <v>0</v>
      </c>
      <c r="GY53" s="101" t="s">
        <v>193</v>
      </c>
      <c r="GZ53" s="97"/>
      <c r="HA53" s="102">
        <f>SUMIF(GY$9:GY$39,GY53,HA$9:HA$39)</f>
        <v>0</v>
      </c>
      <c r="HB53" s="101"/>
      <c r="HC53" s="97"/>
      <c r="HD53" s="97"/>
      <c r="HE53" s="97"/>
      <c r="HF53" s="97"/>
      <c r="HG53" s="97"/>
      <c r="HH53" s="97"/>
      <c r="HI53" s="97"/>
      <c r="HJ53" s="97"/>
      <c r="HK53" s="97"/>
      <c r="HL53" s="97"/>
      <c r="HM53" s="97"/>
      <c r="HN53" s="97"/>
      <c r="HO53" s="97"/>
      <c r="HP53" s="97"/>
      <c r="HQ53" s="97"/>
      <c r="HR53" s="97"/>
      <c r="HS53" s="97"/>
      <c r="HT53" s="97"/>
      <c r="HU53" s="97"/>
      <c r="HV53" s="97"/>
      <c r="HW53" s="97"/>
      <c r="HX53" s="97"/>
      <c r="HY53" s="97"/>
      <c r="HZ53" s="97"/>
      <c r="IA53" s="97" t="s">
        <v>375</v>
      </c>
      <c r="IB53" s="97">
        <v>41.86</v>
      </c>
      <c r="IC53" s="97" t="s">
        <v>376</v>
      </c>
      <c r="ID53" s="97" t="s">
        <v>37</v>
      </c>
      <c r="IE53" s="97">
        <f t="shared" si="218"/>
        <v>0</v>
      </c>
      <c r="IF53" s="97">
        <f t="shared" si="219"/>
        <v>0</v>
      </c>
      <c r="IG53" s="97">
        <f t="shared" si="220"/>
        <v>0</v>
      </c>
      <c r="IH53" s="97">
        <f t="shared" si="221"/>
        <v>0</v>
      </c>
      <c r="II53" s="97">
        <f t="shared" si="222"/>
        <v>0</v>
      </c>
      <c r="IJ53" s="97">
        <f t="shared" si="223"/>
        <v>0</v>
      </c>
      <c r="IK53" s="97">
        <f t="shared" si="224"/>
        <v>0</v>
      </c>
      <c r="IL53" s="97">
        <f t="shared" si="225"/>
        <v>0</v>
      </c>
      <c r="IM53" s="97">
        <f t="shared" si="226"/>
        <v>0</v>
      </c>
      <c r="IN53" s="97">
        <f t="shared" si="227"/>
        <v>0</v>
      </c>
      <c r="IO53" s="97">
        <f t="shared" si="228"/>
        <v>0</v>
      </c>
      <c r="IP53" s="102">
        <f t="shared" si="229"/>
        <v>0</v>
      </c>
    </row>
    <row r="54" spans="24:250">
      <c r="X54" s="101"/>
      <c r="Y54" s="97"/>
      <c r="Z54" s="97"/>
      <c r="AA54" s="97"/>
      <c r="AB54" s="102"/>
      <c r="AC54" s="101"/>
      <c r="AD54" s="97"/>
      <c r="AE54" s="97"/>
      <c r="AF54" s="97"/>
      <c r="AG54" s="102"/>
      <c r="AH54" s="101"/>
      <c r="AI54" s="97"/>
      <c r="AJ54" s="97"/>
      <c r="AK54" s="97"/>
      <c r="AL54" s="102"/>
      <c r="AM54" s="101"/>
      <c r="AN54" s="97"/>
      <c r="AO54" s="97"/>
      <c r="AP54" s="97"/>
      <c r="AQ54" s="102"/>
      <c r="AR54" s="101"/>
      <c r="AS54" s="97"/>
      <c r="AT54" s="97"/>
      <c r="AU54" s="97"/>
      <c r="AV54" s="102"/>
      <c r="AW54" s="101"/>
      <c r="AX54" s="97"/>
      <c r="AY54" s="97"/>
      <c r="AZ54" s="97"/>
      <c r="BA54" s="102"/>
      <c r="BB54" s="101"/>
      <c r="BC54" s="97"/>
      <c r="BD54" s="97"/>
      <c r="BE54" s="97"/>
      <c r="BF54" s="102"/>
      <c r="BG54" s="101"/>
      <c r="BH54" s="97"/>
      <c r="BI54" s="97"/>
      <c r="BJ54" s="97"/>
      <c r="BK54" s="102"/>
      <c r="BL54" s="101"/>
      <c r="BM54" s="97"/>
      <c r="BN54" s="97"/>
      <c r="BO54" s="97"/>
      <c r="BP54" s="102"/>
      <c r="BQ54" s="101"/>
      <c r="BR54" s="97"/>
      <c r="BS54" s="97"/>
      <c r="BT54" s="97"/>
      <c r="BU54" s="102"/>
      <c r="BV54" s="101"/>
      <c r="BW54" s="97"/>
      <c r="BX54" s="97"/>
      <c r="BY54" s="97"/>
      <c r="BZ54" s="102"/>
      <c r="CA54" s="101"/>
      <c r="CB54" s="97"/>
      <c r="CC54" s="97"/>
      <c r="CD54" s="97"/>
      <c r="CE54" s="102"/>
      <c r="CF54" s="101"/>
      <c r="CG54" s="97"/>
      <c r="CH54" s="97"/>
      <c r="CI54" s="97"/>
      <c r="CJ54" s="102"/>
      <c r="CK54" s="101"/>
      <c r="CL54" s="97"/>
      <c r="CM54" s="97"/>
      <c r="CN54" s="97"/>
      <c r="CO54" s="102"/>
      <c r="CP54" s="101"/>
      <c r="CQ54" s="97"/>
      <c r="CR54" s="97"/>
      <c r="CS54" s="97"/>
      <c r="CT54" s="102"/>
      <c r="CU54" s="101"/>
      <c r="CV54" s="97"/>
      <c r="CW54" s="97"/>
      <c r="CX54" s="97"/>
      <c r="CY54" s="102"/>
      <c r="CZ54" s="101"/>
      <c r="DA54" s="97"/>
      <c r="DB54" s="97"/>
      <c r="DC54" s="97"/>
      <c r="DD54" s="102"/>
      <c r="DE54" s="101"/>
      <c r="DF54" s="97"/>
      <c r="DG54" s="97"/>
      <c r="DH54" s="97"/>
      <c r="DI54" s="102"/>
      <c r="DJ54" s="101"/>
      <c r="DK54" s="97"/>
      <c r="DL54" s="97"/>
      <c r="DM54" s="97"/>
      <c r="DN54" s="102"/>
      <c r="DO54" s="101"/>
      <c r="DP54" s="97"/>
      <c r="DQ54" s="97"/>
      <c r="DR54" s="97"/>
      <c r="DS54" s="102"/>
      <c r="DT54" s="101"/>
      <c r="DU54" s="97"/>
      <c r="DV54" s="97"/>
      <c r="DW54" s="97"/>
      <c r="DX54" s="102"/>
      <c r="DY54" s="101"/>
      <c r="DZ54" s="97"/>
      <c r="EA54" s="97"/>
      <c r="EB54" s="97"/>
      <c r="EC54" s="102"/>
      <c r="ED54" s="101"/>
      <c r="EE54" s="97"/>
      <c r="EF54" s="97"/>
      <c r="EG54" s="97"/>
      <c r="EH54" s="102"/>
      <c r="EI54" s="101"/>
      <c r="EJ54" s="97"/>
      <c r="EK54" s="97"/>
      <c r="EL54" s="97"/>
      <c r="EM54" s="102"/>
      <c r="EN54" s="101"/>
      <c r="EO54" s="97"/>
      <c r="EP54" s="97"/>
      <c r="EQ54" s="97"/>
      <c r="ER54" s="102"/>
      <c r="ES54" s="101"/>
      <c r="ET54" s="97"/>
      <c r="EU54" s="97"/>
      <c r="EV54" s="97"/>
      <c r="EW54" s="102"/>
      <c r="EX54" s="101"/>
      <c r="EY54" s="97"/>
      <c r="EZ54" s="97"/>
      <c r="FA54" s="97"/>
      <c r="FB54" s="102"/>
      <c r="FC54" s="101"/>
      <c r="FD54" s="97"/>
      <c r="FE54" s="97"/>
      <c r="FF54" s="97"/>
      <c r="FG54" s="102"/>
      <c r="FH54" s="101"/>
      <c r="FI54" s="97"/>
      <c r="FJ54" s="97"/>
      <c r="FK54" s="97"/>
      <c r="FL54" s="102"/>
      <c r="FM54" s="101"/>
      <c r="FN54" s="97"/>
      <c r="FO54" s="97"/>
      <c r="FP54" s="97"/>
      <c r="FQ54" s="102"/>
      <c r="FR54" s="101"/>
      <c r="FS54" s="97"/>
      <c r="FT54" s="97"/>
      <c r="FU54" s="97"/>
      <c r="FV54" s="102"/>
      <c r="FW54" s="101"/>
      <c r="FX54" s="97"/>
      <c r="FY54" s="97"/>
      <c r="FZ54" s="97"/>
      <c r="GA54" s="102"/>
      <c r="GB54" s="101"/>
      <c r="GC54" s="97"/>
      <c r="GD54" s="97"/>
      <c r="GE54" s="97"/>
      <c r="GF54" s="102"/>
      <c r="GG54" s="101"/>
      <c r="GH54" s="97"/>
      <c r="GI54" s="97"/>
      <c r="GJ54" s="97"/>
      <c r="GK54" s="102"/>
      <c r="GL54" s="101"/>
      <c r="GM54" s="97"/>
      <c r="GN54" s="97"/>
      <c r="GO54" s="97"/>
      <c r="GP54" s="102"/>
      <c r="GQ54" s="101"/>
      <c r="GR54" s="97"/>
      <c r="GS54" s="97"/>
      <c r="GT54" s="97"/>
      <c r="GU54" s="102"/>
      <c r="GV54" s="101"/>
      <c r="GW54" s="97"/>
      <c r="GX54" s="102"/>
      <c r="GY54" s="101"/>
      <c r="GZ54" s="97"/>
      <c r="HA54" s="102"/>
      <c r="HB54" s="101"/>
      <c r="HC54" s="97"/>
      <c r="HD54" s="97"/>
      <c r="HE54" s="97"/>
      <c r="HF54" s="97"/>
      <c r="HG54" s="97"/>
      <c r="HH54" s="97"/>
      <c r="HI54" s="97"/>
      <c r="HJ54" s="97"/>
      <c r="HK54" s="97"/>
      <c r="HL54" s="97"/>
      <c r="HM54" s="97"/>
      <c r="HN54" s="97"/>
      <c r="HO54" s="97"/>
      <c r="HP54" s="97"/>
      <c r="HQ54" s="97"/>
      <c r="HR54" s="97"/>
      <c r="HS54" s="97"/>
      <c r="HT54" s="97"/>
      <c r="HU54" s="97"/>
      <c r="HV54" s="97"/>
      <c r="HW54" s="97"/>
      <c r="HX54" s="97"/>
      <c r="HY54" s="97"/>
      <c r="HZ54" s="97"/>
      <c r="IA54" s="97" t="s">
        <v>375</v>
      </c>
      <c r="IB54" s="97">
        <v>41.86</v>
      </c>
      <c r="IC54" s="97" t="s">
        <v>376</v>
      </c>
      <c r="ID54" s="97" t="s">
        <v>268</v>
      </c>
      <c r="IE54" s="97">
        <f t="shared" si="218"/>
        <v>0</v>
      </c>
      <c r="IF54" s="97">
        <f t="shared" si="219"/>
        <v>0</v>
      </c>
      <c r="IG54" s="97">
        <f t="shared" si="220"/>
        <v>0</v>
      </c>
      <c r="IH54" s="97">
        <f t="shared" si="221"/>
        <v>0</v>
      </c>
      <c r="II54" s="97">
        <f t="shared" si="222"/>
        <v>0</v>
      </c>
      <c r="IJ54" s="97">
        <f t="shared" si="223"/>
        <v>0</v>
      </c>
      <c r="IK54" s="97">
        <f t="shared" si="224"/>
        <v>0</v>
      </c>
      <c r="IL54" s="97">
        <f t="shared" si="225"/>
        <v>0</v>
      </c>
      <c r="IM54" s="97">
        <f t="shared" si="226"/>
        <v>0</v>
      </c>
      <c r="IN54" s="97">
        <f t="shared" si="227"/>
        <v>0</v>
      </c>
      <c r="IO54" s="97">
        <f t="shared" si="228"/>
        <v>0</v>
      </c>
      <c r="IP54" s="102">
        <f t="shared" si="229"/>
        <v>0</v>
      </c>
    </row>
    <row r="55" spans="24:250">
      <c r="X55" s="101" t="s">
        <v>403</v>
      </c>
      <c r="Y55" s="97" t="s">
        <v>258</v>
      </c>
      <c r="Z55" s="97"/>
      <c r="AA55" s="97">
        <v>1E-3</v>
      </c>
      <c r="AB55" s="102"/>
      <c r="AC55" s="101"/>
      <c r="AD55" s="97" t="s">
        <v>258</v>
      </c>
      <c r="AE55" s="97"/>
      <c r="AF55" s="97">
        <v>1E-3</v>
      </c>
      <c r="AG55" s="102"/>
      <c r="AH55" s="101"/>
      <c r="AI55" s="97" t="s">
        <v>258</v>
      </c>
      <c r="AJ55" s="97"/>
      <c r="AK55" s="97">
        <v>1E-3</v>
      </c>
      <c r="AL55" s="102"/>
      <c r="AM55" s="101"/>
      <c r="AN55" s="97" t="s">
        <v>240</v>
      </c>
      <c r="AO55" s="97"/>
      <c r="AP55" s="97">
        <v>1</v>
      </c>
      <c r="AQ55" s="102"/>
      <c r="AR55" s="101"/>
      <c r="AS55" s="97" t="s">
        <v>240</v>
      </c>
      <c r="AT55" s="97"/>
      <c r="AU55" s="97">
        <v>1</v>
      </c>
      <c r="AV55" s="102"/>
      <c r="AW55" s="101"/>
      <c r="AX55" s="97" t="s">
        <v>240</v>
      </c>
      <c r="AY55" s="97"/>
      <c r="AZ55" s="97">
        <v>1</v>
      </c>
      <c r="BA55" s="102"/>
      <c r="BB55" s="101"/>
      <c r="BC55" s="97" t="s">
        <v>240</v>
      </c>
      <c r="BD55" s="97"/>
      <c r="BE55" s="97">
        <v>1</v>
      </c>
      <c r="BF55" s="102"/>
      <c r="BG55" s="101"/>
      <c r="BH55" s="97" t="s">
        <v>240</v>
      </c>
      <c r="BI55" s="97"/>
      <c r="BJ55" s="97">
        <v>1</v>
      </c>
      <c r="BK55" s="102"/>
      <c r="BL55" s="101"/>
      <c r="BM55" s="97" t="s">
        <v>240</v>
      </c>
      <c r="BN55" s="97"/>
      <c r="BO55" s="97">
        <v>1</v>
      </c>
      <c r="BP55" s="102"/>
      <c r="BQ55" s="101"/>
      <c r="BR55" s="97" t="s">
        <v>240</v>
      </c>
      <c r="BS55" s="97"/>
      <c r="BT55" s="97">
        <v>1</v>
      </c>
      <c r="BU55" s="102"/>
      <c r="BV55" s="101"/>
      <c r="BW55" s="97" t="s">
        <v>240</v>
      </c>
      <c r="BX55" s="97"/>
      <c r="BY55" s="97">
        <v>1</v>
      </c>
      <c r="BZ55" s="102"/>
      <c r="CA55" s="101"/>
      <c r="CB55" s="97" t="s">
        <v>251</v>
      </c>
      <c r="CC55" s="97"/>
      <c r="CD55" s="97">
        <v>1</v>
      </c>
      <c r="CE55" s="102"/>
      <c r="CF55" s="101"/>
      <c r="CG55" s="97" t="s">
        <v>251</v>
      </c>
      <c r="CH55" s="97"/>
      <c r="CI55" s="97">
        <v>1</v>
      </c>
      <c r="CJ55" s="102"/>
      <c r="CK55" s="101"/>
      <c r="CL55" s="97" t="s">
        <v>36</v>
      </c>
      <c r="CM55" s="97"/>
      <c r="CN55" s="97">
        <v>1E-3</v>
      </c>
      <c r="CO55" s="102"/>
      <c r="CP55" s="101"/>
      <c r="CQ55" s="97" t="s">
        <v>36</v>
      </c>
      <c r="CR55" s="97"/>
      <c r="CS55" s="97">
        <v>1E-3</v>
      </c>
      <c r="CT55" s="102"/>
      <c r="CU55" s="101"/>
      <c r="CV55" s="97" t="s">
        <v>36</v>
      </c>
      <c r="CW55" s="97"/>
      <c r="CX55" s="97">
        <v>1E-3</v>
      </c>
      <c r="CY55" s="102"/>
      <c r="CZ55" s="101"/>
      <c r="DA55" s="97" t="s">
        <v>36</v>
      </c>
      <c r="DB55" s="97"/>
      <c r="DC55" s="97">
        <v>1E-3</v>
      </c>
      <c r="DD55" s="102"/>
      <c r="DE55" s="101"/>
      <c r="DF55" s="97" t="s">
        <v>268</v>
      </c>
      <c r="DG55" s="97"/>
      <c r="DH55" s="97">
        <v>1E-3</v>
      </c>
      <c r="DI55" s="102"/>
      <c r="DJ55" s="101"/>
      <c r="DK55" s="97" t="s">
        <v>36</v>
      </c>
      <c r="DL55" s="97"/>
      <c r="DM55" s="97">
        <v>1E-3</v>
      </c>
      <c r="DN55" s="102"/>
      <c r="DO55" s="101"/>
      <c r="DP55" s="97" t="s">
        <v>37</v>
      </c>
      <c r="DQ55" s="97"/>
      <c r="DR55" s="97">
        <f>(DR60/101.325*273.15/(273.15+DR61))/1000</f>
        <v>0</v>
      </c>
      <c r="DS55" s="102"/>
      <c r="DT55" s="101"/>
      <c r="DU55" s="97" t="s">
        <v>36</v>
      </c>
      <c r="DV55" s="97"/>
      <c r="DW55" s="97">
        <v>1E-3</v>
      </c>
      <c r="DX55" s="102"/>
      <c r="DY55" s="101"/>
      <c r="DZ55" s="97" t="s">
        <v>36</v>
      </c>
      <c r="EA55" s="97"/>
      <c r="EB55" s="97">
        <v>1E-3</v>
      </c>
      <c r="EC55" s="102"/>
      <c r="ED55" s="101"/>
      <c r="EE55" s="97" t="s">
        <v>36</v>
      </c>
      <c r="EF55" s="97"/>
      <c r="EG55" s="97">
        <v>1E-3</v>
      </c>
      <c r="EH55" s="102"/>
      <c r="EI55" s="101"/>
      <c r="EJ55" s="97" t="s">
        <v>36</v>
      </c>
      <c r="EK55" s="97"/>
      <c r="EL55" s="97">
        <v>1E-3</v>
      </c>
      <c r="EM55" s="102"/>
      <c r="EN55" s="101"/>
      <c r="EO55" s="97" t="s">
        <v>36</v>
      </c>
      <c r="EP55" s="97"/>
      <c r="EQ55" s="97">
        <v>1E-3</v>
      </c>
      <c r="ER55" s="102"/>
      <c r="ES55" s="101"/>
      <c r="ET55" s="97" t="s">
        <v>37</v>
      </c>
      <c r="EU55" s="97"/>
      <c r="EV55" s="97">
        <f>(EV60/101.325*273.15/(273.15+EV61))/1000</f>
        <v>0</v>
      </c>
      <c r="EW55" s="102"/>
      <c r="EX55" s="101"/>
      <c r="EY55" s="97" t="s">
        <v>37</v>
      </c>
      <c r="EZ55" s="97"/>
      <c r="FA55" s="97">
        <f>(FA60/101.325*273.15/(273.15+FA61))/1000</f>
        <v>0</v>
      </c>
      <c r="FB55" s="102"/>
      <c r="FC55" s="101"/>
      <c r="FD55" s="97" t="s">
        <v>37</v>
      </c>
      <c r="FE55" s="97"/>
      <c r="FF55" s="97">
        <f>(FF60/101.325*273.15/(273.15+FF61))/1000</f>
        <v>0</v>
      </c>
      <c r="FG55" s="102"/>
      <c r="FH55" s="101"/>
      <c r="FI55" s="97" t="s">
        <v>59</v>
      </c>
      <c r="FJ55" s="97"/>
      <c r="FK55" s="97">
        <v>1E-3</v>
      </c>
      <c r="FL55" s="102"/>
      <c r="FM55" s="101"/>
      <c r="FN55" s="97" t="s">
        <v>59</v>
      </c>
      <c r="FO55" s="97"/>
      <c r="FP55" s="97">
        <v>1E-3</v>
      </c>
      <c r="FQ55" s="102"/>
      <c r="FR55" s="101"/>
      <c r="FS55" s="97" t="s">
        <v>59</v>
      </c>
      <c r="FT55" s="97"/>
      <c r="FU55" s="97">
        <v>1E-3</v>
      </c>
      <c r="FV55" s="102"/>
      <c r="FW55" s="101"/>
      <c r="FX55" s="97" t="s">
        <v>59</v>
      </c>
      <c r="FY55" s="97"/>
      <c r="FZ55" s="97">
        <v>1E-3</v>
      </c>
      <c r="GA55" s="102"/>
      <c r="GB55" s="101"/>
      <c r="GC55" s="97" t="s">
        <v>59</v>
      </c>
      <c r="GD55" s="97"/>
      <c r="GE55" s="97">
        <v>1E-3</v>
      </c>
      <c r="GF55" s="102"/>
      <c r="GG55" s="101"/>
      <c r="GH55" s="97" t="s">
        <v>258</v>
      </c>
      <c r="GI55" s="97"/>
      <c r="GJ55" s="97">
        <v>1E-3</v>
      </c>
      <c r="GK55" s="102"/>
      <c r="GL55" s="101"/>
      <c r="GM55" s="97" t="s">
        <v>59</v>
      </c>
      <c r="GN55" s="97"/>
      <c r="GO55" s="97">
        <v>1E-3</v>
      </c>
      <c r="GP55" s="102"/>
      <c r="GQ55" s="101"/>
      <c r="GR55" s="97" t="s">
        <v>258</v>
      </c>
      <c r="GS55" s="97"/>
      <c r="GT55" s="97">
        <v>1E-3</v>
      </c>
      <c r="GU55" s="102"/>
      <c r="GV55" s="101"/>
      <c r="GW55" s="97"/>
      <c r="GX55" s="102"/>
      <c r="GY55" s="101"/>
      <c r="GZ55" s="97"/>
      <c r="HA55" s="102"/>
      <c r="HB55" s="101"/>
      <c r="HC55" s="97"/>
      <c r="HD55" s="97"/>
      <c r="HE55" s="97"/>
      <c r="HF55" s="97"/>
      <c r="HG55" s="97"/>
      <c r="HH55" s="97"/>
      <c r="HI55" s="97"/>
      <c r="HJ55" s="97"/>
      <c r="HK55" s="97"/>
      <c r="HL55" s="97"/>
      <c r="HM55" s="97"/>
      <c r="HN55" s="97"/>
      <c r="HO55" s="97"/>
      <c r="HP55" s="97"/>
      <c r="HQ55" s="97"/>
      <c r="HR55" s="97"/>
      <c r="HS55" s="97"/>
      <c r="HT55" s="97"/>
      <c r="HU55" s="97"/>
      <c r="HV55" s="97"/>
      <c r="HW55" s="97"/>
      <c r="HX55" s="97"/>
      <c r="HY55" s="97"/>
      <c r="HZ55" s="97"/>
      <c r="IA55" s="97" t="s">
        <v>375</v>
      </c>
      <c r="IB55" s="97">
        <v>41.86</v>
      </c>
      <c r="IC55" s="97" t="s">
        <v>377</v>
      </c>
      <c r="ID55" s="97" t="s">
        <v>37</v>
      </c>
      <c r="IE55" s="97">
        <f t="shared" si="218"/>
        <v>0</v>
      </c>
      <c r="IF55" s="97">
        <f t="shared" si="219"/>
        <v>0</v>
      </c>
      <c r="IG55" s="97">
        <f t="shared" si="220"/>
        <v>0</v>
      </c>
      <c r="IH55" s="97">
        <f t="shared" si="221"/>
        <v>0</v>
      </c>
      <c r="II55" s="97">
        <f t="shared" si="222"/>
        <v>0</v>
      </c>
      <c r="IJ55" s="97">
        <f t="shared" si="223"/>
        <v>0</v>
      </c>
      <c r="IK55" s="97">
        <f t="shared" si="224"/>
        <v>0</v>
      </c>
      <c r="IL55" s="97">
        <f t="shared" si="225"/>
        <v>0</v>
      </c>
      <c r="IM55" s="97">
        <f t="shared" si="226"/>
        <v>0</v>
      </c>
      <c r="IN55" s="97">
        <f t="shared" si="227"/>
        <v>0</v>
      </c>
      <c r="IO55" s="97">
        <f t="shared" si="228"/>
        <v>0</v>
      </c>
      <c r="IP55" s="102">
        <f t="shared" si="229"/>
        <v>0</v>
      </c>
    </row>
    <row r="56" spans="24:250">
      <c r="X56" s="101"/>
      <c r="Y56" s="97" t="s">
        <v>259</v>
      </c>
      <c r="Z56" s="97"/>
      <c r="AA56" s="97">
        <v>1</v>
      </c>
      <c r="AB56" s="102"/>
      <c r="AC56" s="101"/>
      <c r="AD56" s="97" t="s">
        <v>259</v>
      </c>
      <c r="AE56" s="97"/>
      <c r="AF56" s="97">
        <v>1</v>
      </c>
      <c r="AG56" s="102"/>
      <c r="AH56" s="101"/>
      <c r="AI56" s="97" t="s">
        <v>259</v>
      </c>
      <c r="AJ56" s="97"/>
      <c r="AK56" s="97">
        <v>1</v>
      </c>
      <c r="AL56" s="102"/>
      <c r="AM56" s="101"/>
      <c r="AN56" s="97" t="s">
        <v>241</v>
      </c>
      <c r="AO56" s="97"/>
      <c r="AP56" s="97">
        <v>1E-3</v>
      </c>
      <c r="AQ56" s="102"/>
      <c r="AR56" s="101"/>
      <c r="AS56" s="97" t="s">
        <v>241</v>
      </c>
      <c r="AT56" s="97"/>
      <c r="AU56" s="97">
        <v>1E-3</v>
      </c>
      <c r="AV56" s="102"/>
      <c r="AW56" s="101"/>
      <c r="AX56" s="97" t="s">
        <v>241</v>
      </c>
      <c r="AY56" s="97"/>
      <c r="AZ56" s="97">
        <v>1E-3</v>
      </c>
      <c r="BA56" s="102"/>
      <c r="BB56" s="101"/>
      <c r="BC56" s="97" t="s">
        <v>241</v>
      </c>
      <c r="BD56" s="97"/>
      <c r="BE56" s="97">
        <v>1E-3</v>
      </c>
      <c r="BF56" s="102"/>
      <c r="BG56" s="101"/>
      <c r="BH56" s="97" t="s">
        <v>241</v>
      </c>
      <c r="BI56" s="97"/>
      <c r="BJ56" s="97">
        <v>1E-3</v>
      </c>
      <c r="BK56" s="102"/>
      <c r="BL56" s="101"/>
      <c r="BM56" s="97" t="s">
        <v>241</v>
      </c>
      <c r="BN56" s="97"/>
      <c r="BO56" s="97">
        <v>1E-3</v>
      </c>
      <c r="BP56" s="102"/>
      <c r="BQ56" s="101"/>
      <c r="BR56" s="97" t="s">
        <v>241</v>
      </c>
      <c r="BS56" s="97"/>
      <c r="BT56" s="97">
        <v>1E-3</v>
      </c>
      <c r="BU56" s="102"/>
      <c r="BV56" s="101"/>
      <c r="BW56" s="97" t="s">
        <v>241</v>
      </c>
      <c r="BX56" s="97"/>
      <c r="BY56" s="97">
        <v>1E-3</v>
      </c>
      <c r="BZ56" s="102"/>
      <c r="CA56" s="101"/>
      <c r="CB56" s="97" t="s">
        <v>250</v>
      </c>
      <c r="CC56" s="97"/>
      <c r="CD56" s="97">
        <v>1E-3</v>
      </c>
      <c r="CE56" s="102"/>
      <c r="CF56" s="101"/>
      <c r="CG56" s="97" t="s">
        <v>250</v>
      </c>
      <c r="CH56" s="97"/>
      <c r="CI56" s="97">
        <v>1E-3</v>
      </c>
      <c r="CJ56" s="102"/>
      <c r="CK56" s="101"/>
      <c r="CL56" s="97" t="s">
        <v>50</v>
      </c>
      <c r="CM56" s="97"/>
      <c r="CN56" s="97">
        <v>1</v>
      </c>
      <c r="CO56" s="102"/>
      <c r="CP56" s="101"/>
      <c r="CQ56" s="97" t="s">
        <v>50</v>
      </c>
      <c r="CR56" s="97"/>
      <c r="CS56" s="97">
        <v>1</v>
      </c>
      <c r="CT56" s="102"/>
      <c r="CU56" s="101"/>
      <c r="CV56" s="97" t="s">
        <v>50</v>
      </c>
      <c r="CW56" s="97"/>
      <c r="CX56" s="97">
        <v>1</v>
      </c>
      <c r="CY56" s="102"/>
      <c r="CZ56" s="101"/>
      <c r="DA56" s="97" t="s">
        <v>50</v>
      </c>
      <c r="DB56" s="97"/>
      <c r="DC56" s="97">
        <v>1</v>
      </c>
      <c r="DD56" s="102"/>
      <c r="DE56" s="101"/>
      <c r="DF56" s="97" t="s">
        <v>270</v>
      </c>
      <c r="DG56" s="97"/>
      <c r="DH56" s="97">
        <v>1</v>
      </c>
      <c r="DI56" s="102"/>
      <c r="DJ56" s="101"/>
      <c r="DK56" s="97" t="s">
        <v>50</v>
      </c>
      <c r="DL56" s="97"/>
      <c r="DM56" s="97">
        <v>1</v>
      </c>
      <c r="DN56" s="102"/>
      <c r="DO56" s="101"/>
      <c r="DP56" s="97" t="s">
        <v>260</v>
      </c>
      <c r="DQ56" s="97"/>
      <c r="DR56" s="97">
        <f>(DR60/101.325*273.15/(273.15+DR61))</f>
        <v>0</v>
      </c>
      <c r="DS56" s="102"/>
      <c r="DT56" s="101"/>
      <c r="DU56" s="97" t="s">
        <v>50</v>
      </c>
      <c r="DV56" s="97"/>
      <c r="DW56" s="97">
        <v>1</v>
      </c>
      <c r="DX56" s="102"/>
      <c r="DY56" s="101"/>
      <c r="DZ56" s="97" t="s">
        <v>50</v>
      </c>
      <c r="EA56" s="97"/>
      <c r="EB56" s="97">
        <v>1</v>
      </c>
      <c r="EC56" s="102"/>
      <c r="ED56" s="101"/>
      <c r="EE56" s="97" t="s">
        <v>50</v>
      </c>
      <c r="EF56" s="97"/>
      <c r="EG56" s="97">
        <v>1</v>
      </c>
      <c r="EH56" s="102"/>
      <c r="EI56" s="101"/>
      <c r="EJ56" s="97" t="s">
        <v>50</v>
      </c>
      <c r="EK56" s="97"/>
      <c r="EL56" s="97">
        <v>1</v>
      </c>
      <c r="EM56" s="102"/>
      <c r="EN56" s="101"/>
      <c r="EO56" s="97" t="s">
        <v>50</v>
      </c>
      <c r="EP56" s="97"/>
      <c r="EQ56" s="97">
        <v>1</v>
      </c>
      <c r="ER56" s="102"/>
      <c r="ES56" s="101"/>
      <c r="ET56" s="97" t="s">
        <v>260</v>
      </c>
      <c r="EU56" s="97"/>
      <c r="EV56" s="97">
        <f>(EV60/101.325*273.15/(273.15+EV61))</f>
        <v>0</v>
      </c>
      <c r="EW56" s="102"/>
      <c r="EX56" s="101"/>
      <c r="EY56" s="97" t="s">
        <v>260</v>
      </c>
      <c r="EZ56" s="97"/>
      <c r="FA56" s="97">
        <f>(FA60/101.325*273.15/(273.15+FA61))</f>
        <v>0</v>
      </c>
      <c r="FB56" s="102"/>
      <c r="FC56" s="101"/>
      <c r="FD56" s="97" t="s">
        <v>260</v>
      </c>
      <c r="FE56" s="97"/>
      <c r="FF56" s="97">
        <f>(FF60/101.325*273.15/(273.15+FF61))</f>
        <v>0</v>
      </c>
      <c r="FG56" s="102"/>
      <c r="FH56" s="101"/>
      <c r="FI56" s="97" t="s">
        <v>61</v>
      </c>
      <c r="FJ56" s="97"/>
      <c r="FK56" s="97">
        <v>1</v>
      </c>
      <c r="FL56" s="102"/>
      <c r="FM56" s="101"/>
      <c r="FN56" s="97" t="s">
        <v>61</v>
      </c>
      <c r="FO56" s="97"/>
      <c r="FP56" s="97">
        <v>1</v>
      </c>
      <c r="FQ56" s="102"/>
      <c r="FR56" s="101"/>
      <c r="FS56" s="97" t="s">
        <v>61</v>
      </c>
      <c r="FT56" s="97"/>
      <c r="FU56" s="97">
        <v>1</v>
      </c>
      <c r="FV56" s="102"/>
      <c r="FW56" s="101"/>
      <c r="FX56" s="97" t="s">
        <v>61</v>
      </c>
      <c r="FY56" s="97"/>
      <c r="FZ56" s="97">
        <v>1</v>
      </c>
      <c r="GA56" s="102"/>
      <c r="GB56" s="101"/>
      <c r="GC56" s="97" t="s">
        <v>61</v>
      </c>
      <c r="GD56" s="97"/>
      <c r="GE56" s="97">
        <v>1</v>
      </c>
      <c r="GF56" s="102"/>
      <c r="GG56" s="101"/>
      <c r="GH56" s="97" t="s">
        <v>259</v>
      </c>
      <c r="GI56" s="97"/>
      <c r="GJ56" s="97">
        <v>1</v>
      </c>
      <c r="GK56" s="102"/>
      <c r="GL56" s="101"/>
      <c r="GM56" s="97" t="s">
        <v>61</v>
      </c>
      <c r="GN56" s="97"/>
      <c r="GO56" s="97">
        <v>1</v>
      </c>
      <c r="GP56" s="102"/>
      <c r="GQ56" s="101"/>
      <c r="GR56" s="97" t="s">
        <v>259</v>
      </c>
      <c r="GS56" s="97"/>
      <c r="GT56" s="97">
        <v>1</v>
      </c>
      <c r="GU56" s="102"/>
      <c r="GV56" s="101"/>
      <c r="GW56" s="97"/>
      <c r="GX56" s="102"/>
      <c r="GY56" s="101"/>
      <c r="GZ56" s="97"/>
      <c r="HA56" s="102"/>
      <c r="HB56" s="101"/>
      <c r="HC56" s="97"/>
      <c r="HD56" s="97"/>
      <c r="HE56" s="97"/>
      <c r="HF56" s="97"/>
      <c r="HG56" s="97"/>
      <c r="HH56" s="97"/>
      <c r="HI56" s="97"/>
      <c r="HJ56" s="97"/>
      <c r="HK56" s="97"/>
      <c r="HL56" s="97"/>
      <c r="HM56" s="97"/>
      <c r="HN56" s="97"/>
      <c r="HO56" s="97"/>
      <c r="HP56" s="97"/>
      <c r="HQ56" s="97"/>
      <c r="HR56" s="97"/>
      <c r="HS56" s="97"/>
      <c r="HT56" s="97"/>
      <c r="HU56" s="97"/>
      <c r="HV56" s="97"/>
      <c r="HW56" s="97"/>
      <c r="HX56" s="97"/>
      <c r="HY56" s="97"/>
      <c r="HZ56" s="97"/>
      <c r="IA56" s="97" t="s">
        <v>375</v>
      </c>
      <c r="IB56" s="97">
        <v>41.86</v>
      </c>
      <c r="IC56" s="97" t="s">
        <v>377</v>
      </c>
      <c r="ID56" s="97" t="s">
        <v>268</v>
      </c>
      <c r="IE56" s="97">
        <f t="shared" si="218"/>
        <v>0</v>
      </c>
      <c r="IF56" s="97">
        <f t="shared" si="219"/>
        <v>0</v>
      </c>
      <c r="IG56" s="97">
        <f t="shared" si="220"/>
        <v>0</v>
      </c>
      <c r="IH56" s="97">
        <f t="shared" si="221"/>
        <v>0</v>
      </c>
      <c r="II56" s="97">
        <f t="shared" si="222"/>
        <v>0</v>
      </c>
      <c r="IJ56" s="97">
        <f t="shared" si="223"/>
        <v>0</v>
      </c>
      <c r="IK56" s="97">
        <f t="shared" si="224"/>
        <v>0</v>
      </c>
      <c r="IL56" s="97">
        <f t="shared" si="225"/>
        <v>0</v>
      </c>
      <c r="IM56" s="97">
        <f t="shared" si="226"/>
        <v>0</v>
      </c>
      <c r="IN56" s="97">
        <f t="shared" si="227"/>
        <v>0</v>
      </c>
      <c r="IO56" s="97">
        <f t="shared" si="228"/>
        <v>0</v>
      </c>
      <c r="IP56" s="102">
        <f t="shared" si="229"/>
        <v>0</v>
      </c>
    </row>
    <row r="57" spans="24:250">
      <c r="X57" s="101"/>
      <c r="Y57" s="97"/>
      <c r="Z57" s="97"/>
      <c r="AA57" s="97"/>
      <c r="AB57" s="102"/>
      <c r="AC57" s="101"/>
      <c r="AD57" s="97"/>
      <c r="AE57" s="97"/>
      <c r="AF57" s="97"/>
      <c r="AG57" s="102"/>
      <c r="AH57" s="101"/>
      <c r="AI57" s="97"/>
      <c r="AJ57" s="97"/>
      <c r="AK57" s="97"/>
      <c r="AL57" s="102"/>
      <c r="AM57" s="101"/>
      <c r="AN57" s="97"/>
      <c r="AO57" s="97"/>
      <c r="AP57" s="97"/>
      <c r="AQ57" s="102"/>
      <c r="AR57" s="101"/>
      <c r="AS57" s="97"/>
      <c r="AT57" s="97"/>
      <c r="AU57" s="97"/>
      <c r="AV57" s="102"/>
      <c r="AW57" s="101"/>
      <c r="AX57" s="97"/>
      <c r="AY57" s="97"/>
      <c r="AZ57" s="97"/>
      <c r="BA57" s="102"/>
      <c r="BB57" s="101"/>
      <c r="BC57" s="97"/>
      <c r="BD57" s="97"/>
      <c r="BE57" s="97"/>
      <c r="BF57" s="102"/>
      <c r="BG57" s="101"/>
      <c r="BH57" s="97"/>
      <c r="BI57" s="97"/>
      <c r="BJ57" s="97"/>
      <c r="BK57" s="102"/>
      <c r="BL57" s="101"/>
      <c r="BM57" s="97"/>
      <c r="BN57" s="97"/>
      <c r="BO57" s="97"/>
      <c r="BP57" s="102"/>
      <c r="BQ57" s="101"/>
      <c r="BR57" s="97"/>
      <c r="BS57" s="97"/>
      <c r="BT57" s="97"/>
      <c r="BU57" s="102"/>
      <c r="BV57" s="101"/>
      <c r="BW57" s="97"/>
      <c r="BX57" s="97"/>
      <c r="BY57" s="97"/>
      <c r="BZ57" s="102"/>
      <c r="CA57" s="101"/>
      <c r="CB57" s="97"/>
      <c r="CC57" s="97"/>
      <c r="CD57" s="97"/>
      <c r="CE57" s="102"/>
      <c r="CF57" s="101"/>
      <c r="CG57" s="97"/>
      <c r="CH57" s="97"/>
      <c r="CI57" s="97"/>
      <c r="CJ57" s="102"/>
      <c r="CK57" s="101"/>
      <c r="CL57" s="97" t="s">
        <v>37</v>
      </c>
      <c r="CM57" s="97"/>
      <c r="CN57" s="97">
        <f>1/CN60*0.001</f>
        <v>2.1834061135371178E-3</v>
      </c>
      <c r="CO57" s="102"/>
      <c r="CP57" s="101"/>
      <c r="CQ57" s="97" t="s">
        <v>37</v>
      </c>
      <c r="CR57" s="97"/>
      <c r="CS57" s="97">
        <f>1/CS60*0.001</f>
        <v>1.9920318725099601E-3</v>
      </c>
      <c r="CT57" s="102"/>
      <c r="CU57" s="101"/>
      <c r="CV57" s="97" t="s">
        <v>37</v>
      </c>
      <c r="CW57" s="97"/>
      <c r="CX57" s="97">
        <f>1/CX60*0.001</f>
        <v>2.8169014084507044E-3</v>
      </c>
      <c r="CY57" s="102"/>
      <c r="CZ57" s="101"/>
      <c r="DA57" s="97" t="s">
        <v>37</v>
      </c>
      <c r="DB57" s="97"/>
      <c r="DC57" s="97">
        <f>1/DC60*0.001</f>
        <v>2.0746887966804984E-3</v>
      </c>
      <c r="DD57" s="102"/>
      <c r="DE57" s="101"/>
      <c r="DF57" s="97"/>
      <c r="DG57" s="97"/>
      <c r="DH57" s="97"/>
      <c r="DI57" s="102"/>
      <c r="DJ57" s="101"/>
      <c r="DK57" s="97"/>
      <c r="DL57" s="97"/>
      <c r="DM57" s="97"/>
      <c r="DN57" s="102"/>
      <c r="DO57" s="101"/>
      <c r="DP57" s="97" t="s">
        <v>268</v>
      </c>
      <c r="DQ57" s="97"/>
      <c r="DR57" s="97">
        <v>1E-3</v>
      </c>
      <c r="DS57" s="102"/>
      <c r="DT57" s="101"/>
      <c r="DU57" s="97"/>
      <c r="DV57" s="97"/>
      <c r="DW57" s="97"/>
      <c r="DX57" s="102"/>
      <c r="DY57" s="101"/>
      <c r="DZ57" s="97"/>
      <c r="EA57" s="97"/>
      <c r="EB57" s="97"/>
      <c r="EC57" s="102"/>
      <c r="ED57" s="101"/>
      <c r="EE57" s="97"/>
      <c r="EF57" s="97"/>
      <c r="EG57" s="97"/>
      <c r="EH57" s="102"/>
      <c r="EI57" s="101"/>
      <c r="EJ57" s="97"/>
      <c r="EK57" s="97"/>
      <c r="EL57" s="97"/>
      <c r="EM57" s="102"/>
      <c r="EN57" s="101"/>
      <c r="EO57" s="97"/>
      <c r="EP57" s="97"/>
      <c r="EQ57" s="97"/>
      <c r="ER57" s="102"/>
      <c r="ES57" s="101"/>
      <c r="ET57" s="97" t="s">
        <v>268</v>
      </c>
      <c r="EU57" s="97"/>
      <c r="EV57" s="97">
        <v>1E-3</v>
      </c>
      <c r="EW57" s="102"/>
      <c r="EX57" s="101"/>
      <c r="EY57" s="97" t="s">
        <v>268</v>
      </c>
      <c r="EZ57" s="97"/>
      <c r="FA57" s="97">
        <v>1E-3</v>
      </c>
      <c r="FB57" s="102"/>
      <c r="FC57" s="101"/>
      <c r="FD57" s="97" t="s">
        <v>268</v>
      </c>
      <c r="FE57" s="97"/>
      <c r="FF57" s="97">
        <v>1E-3</v>
      </c>
      <c r="FG57" s="102"/>
      <c r="FH57" s="101"/>
      <c r="FI57" s="97"/>
      <c r="FJ57" s="97"/>
      <c r="FK57" s="97"/>
      <c r="FL57" s="102"/>
      <c r="FM57" s="101"/>
      <c r="FN57" s="97"/>
      <c r="FO57" s="97"/>
      <c r="FP57" s="97"/>
      <c r="FQ57" s="102"/>
      <c r="FR57" s="101"/>
      <c r="FS57" s="97"/>
      <c r="FT57" s="97"/>
      <c r="FU57" s="97"/>
      <c r="FV57" s="102"/>
      <c r="FW57" s="101"/>
      <c r="FX57" s="97"/>
      <c r="FY57" s="97"/>
      <c r="FZ57" s="97"/>
      <c r="GA57" s="102"/>
      <c r="GB57" s="101"/>
      <c r="GC57" s="97"/>
      <c r="GD57" s="97"/>
      <c r="GE57" s="97"/>
      <c r="GF57" s="102"/>
      <c r="GG57" s="101"/>
      <c r="GH57" s="97"/>
      <c r="GI57" s="97"/>
      <c r="GJ57" s="97"/>
      <c r="GK57" s="102"/>
      <c r="GL57" s="101"/>
      <c r="GM57" s="97"/>
      <c r="GN57" s="97"/>
      <c r="GO57" s="97"/>
      <c r="GP57" s="102"/>
      <c r="GQ57" s="101"/>
      <c r="GR57" s="97"/>
      <c r="GS57" s="97"/>
      <c r="GT57" s="97"/>
      <c r="GU57" s="102"/>
      <c r="GV57" s="101"/>
      <c r="GW57" s="97"/>
      <c r="GX57" s="102"/>
      <c r="GY57" s="101"/>
      <c r="GZ57" s="97"/>
      <c r="HA57" s="102"/>
      <c r="HB57" s="101"/>
      <c r="HC57" s="97"/>
      <c r="HD57" s="97"/>
      <c r="HE57" s="97"/>
      <c r="HF57" s="97"/>
      <c r="HG57" s="97"/>
      <c r="HH57" s="97"/>
      <c r="HI57" s="97"/>
      <c r="HJ57" s="97"/>
      <c r="HK57" s="97"/>
      <c r="HL57" s="97"/>
      <c r="HM57" s="97"/>
      <c r="HN57" s="97"/>
      <c r="HO57" s="97"/>
      <c r="HP57" s="97"/>
      <c r="HQ57" s="97"/>
      <c r="HR57" s="97"/>
      <c r="HS57" s="97"/>
      <c r="HT57" s="97"/>
      <c r="HU57" s="97"/>
      <c r="HV57" s="97"/>
      <c r="HW57" s="97"/>
      <c r="HX57" s="97"/>
      <c r="HY57" s="97"/>
      <c r="HZ57" s="97"/>
      <c r="IA57" s="97" t="s">
        <v>371</v>
      </c>
      <c r="IB57" s="97">
        <v>29.3</v>
      </c>
      <c r="IC57" s="97" t="s">
        <v>376</v>
      </c>
      <c r="ID57" s="97" t="s">
        <v>37</v>
      </c>
      <c r="IE57" s="97">
        <f t="shared" si="218"/>
        <v>0</v>
      </c>
      <c r="IF57" s="97">
        <f t="shared" si="219"/>
        <v>0</v>
      </c>
      <c r="IG57" s="97">
        <f t="shared" si="220"/>
        <v>0</v>
      </c>
      <c r="IH57" s="97">
        <f t="shared" si="221"/>
        <v>0</v>
      </c>
      <c r="II57" s="97">
        <f t="shared" si="222"/>
        <v>0</v>
      </c>
      <c r="IJ57" s="97">
        <f t="shared" si="223"/>
        <v>0</v>
      </c>
      <c r="IK57" s="97">
        <f t="shared" si="224"/>
        <v>0</v>
      </c>
      <c r="IL57" s="97">
        <f t="shared" si="225"/>
        <v>0</v>
      </c>
      <c r="IM57" s="97">
        <f t="shared" si="226"/>
        <v>0</v>
      </c>
      <c r="IN57" s="97">
        <f t="shared" si="227"/>
        <v>0</v>
      </c>
      <c r="IO57" s="97">
        <f t="shared" si="228"/>
        <v>0</v>
      </c>
      <c r="IP57" s="102">
        <f t="shared" si="229"/>
        <v>0</v>
      </c>
    </row>
    <row r="58" spans="24:250">
      <c r="X58" s="101"/>
      <c r="Y58" s="97"/>
      <c r="Z58" s="97"/>
      <c r="AA58" s="97"/>
      <c r="AB58" s="102"/>
      <c r="AC58" s="101"/>
      <c r="AD58" s="97"/>
      <c r="AE58" s="97"/>
      <c r="AF58" s="97"/>
      <c r="AG58" s="102"/>
      <c r="AH58" s="101"/>
      <c r="AI58" s="97"/>
      <c r="AJ58" s="97"/>
      <c r="AK58" s="97"/>
      <c r="AL58" s="102"/>
      <c r="AM58" s="101"/>
      <c r="AN58" s="97"/>
      <c r="AO58" s="97"/>
      <c r="AP58" s="97"/>
      <c r="AQ58" s="102"/>
      <c r="AR58" s="101"/>
      <c r="AS58" s="97"/>
      <c r="AT58" s="97"/>
      <c r="AU58" s="97"/>
      <c r="AV58" s="102"/>
      <c r="AW58" s="101"/>
      <c r="AX58" s="97"/>
      <c r="AY58" s="97"/>
      <c r="AZ58" s="97"/>
      <c r="BA58" s="102"/>
      <c r="BB58" s="101"/>
      <c r="BC58" s="97"/>
      <c r="BD58" s="97"/>
      <c r="BE58" s="97"/>
      <c r="BF58" s="102"/>
      <c r="BG58" s="101"/>
      <c r="BH58" s="97"/>
      <c r="BI58" s="97"/>
      <c r="BJ58" s="97"/>
      <c r="BK58" s="102"/>
      <c r="BL58" s="101"/>
      <c r="BM58" s="97"/>
      <c r="BN58" s="97"/>
      <c r="BO58" s="97"/>
      <c r="BP58" s="102"/>
      <c r="BQ58" s="101"/>
      <c r="BR58" s="97"/>
      <c r="BS58" s="97"/>
      <c r="BT58" s="97"/>
      <c r="BU58" s="102"/>
      <c r="BV58" s="101"/>
      <c r="BW58" s="97"/>
      <c r="BX58" s="97"/>
      <c r="BY58" s="97"/>
      <c r="BZ58" s="102"/>
      <c r="CA58" s="101"/>
      <c r="CB58" s="97"/>
      <c r="CC58" s="97"/>
      <c r="CD58" s="97"/>
      <c r="CE58" s="102"/>
      <c r="CF58" s="101"/>
      <c r="CG58" s="97"/>
      <c r="CH58" s="97"/>
      <c r="CI58" s="97"/>
      <c r="CJ58" s="102"/>
      <c r="CK58" s="101"/>
      <c r="CL58" s="97" t="s">
        <v>260</v>
      </c>
      <c r="CM58" s="97"/>
      <c r="CN58" s="97">
        <f>1/CN60</f>
        <v>2.1834061135371177</v>
      </c>
      <c r="CO58" s="102"/>
      <c r="CP58" s="101"/>
      <c r="CQ58" s="97" t="s">
        <v>260</v>
      </c>
      <c r="CR58" s="97"/>
      <c r="CS58" s="97">
        <f>1/CS60</f>
        <v>1.9920318725099602</v>
      </c>
      <c r="CT58" s="102"/>
      <c r="CU58" s="101"/>
      <c r="CV58" s="97" t="s">
        <v>260</v>
      </c>
      <c r="CW58" s="97"/>
      <c r="CX58" s="97">
        <f>1/CX60</f>
        <v>2.8169014084507045</v>
      </c>
      <c r="CY58" s="102"/>
      <c r="CZ58" s="101"/>
      <c r="DA58" s="97" t="s">
        <v>260</v>
      </c>
      <c r="DB58" s="97"/>
      <c r="DC58" s="97">
        <f>1/DC60</f>
        <v>2.0746887966804981</v>
      </c>
      <c r="DD58" s="102"/>
      <c r="DE58" s="101"/>
      <c r="DF58" s="97"/>
      <c r="DG58" s="97"/>
      <c r="DH58" s="97"/>
      <c r="DI58" s="102"/>
      <c r="DJ58" s="101"/>
      <c r="DK58" s="97"/>
      <c r="DL58" s="97"/>
      <c r="DM58" s="97"/>
      <c r="DN58" s="102"/>
      <c r="DO58" s="101"/>
      <c r="DP58" s="97" t="s">
        <v>270</v>
      </c>
      <c r="DQ58" s="97"/>
      <c r="DR58" s="97">
        <v>1</v>
      </c>
      <c r="DS58" s="102"/>
      <c r="DT58" s="101"/>
      <c r="DU58" s="97"/>
      <c r="DV58" s="97"/>
      <c r="DW58" s="97"/>
      <c r="DX58" s="102"/>
      <c r="DY58" s="101"/>
      <c r="DZ58" s="97"/>
      <c r="EA58" s="97"/>
      <c r="EB58" s="97"/>
      <c r="EC58" s="102"/>
      <c r="ED58" s="101"/>
      <c r="EE58" s="97"/>
      <c r="EF58" s="97"/>
      <c r="EG58" s="97"/>
      <c r="EH58" s="102"/>
      <c r="EI58" s="101"/>
      <c r="EJ58" s="97"/>
      <c r="EK58" s="97"/>
      <c r="EL58" s="97"/>
      <c r="EM58" s="102"/>
      <c r="EN58" s="101"/>
      <c r="EO58" s="97"/>
      <c r="EP58" s="97"/>
      <c r="EQ58" s="97"/>
      <c r="ER58" s="102"/>
      <c r="ES58" s="101"/>
      <c r="ET58" s="97" t="s">
        <v>270</v>
      </c>
      <c r="EU58" s="97"/>
      <c r="EV58" s="97">
        <v>1</v>
      </c>
      <c r="EW58" s="102"/>
      <c r="EX58" s="101"/>
      <c r="EY58" s="97" t="s">
        <v>270</v>
      </c>
      <c r="EZ58" s="97"/>
      <c r="FA58" s="97">
        <v>1</v>
      </c>
      <c r="FB58" s="102"/>
      <c r="FC58" s="101"/>
      <c r="FD58" s="97" t="s">
        <v>270</v>
      </c>
      <c r="FE58" s="97"/>
      <c r="FF58" s="97">
        <v>1</v>
      </c>
      <c r="FG58" s="102"/>
      <c r="FH58" s="101"/>
      <c r="FI58" s="97"/>
      <c r="FJ58" s="97"/>
      <c r="FK58" s="97"/>
      <c r="FL58" s="102"/>
      <c r="FM58" s="101"/>
      <c r="FN58" s="97"/>
      <c r="FO58" s="97"/>
      <c r="FP58" s="97"/>
      <c r="FQ58" s="102"/>
      <c r="FR58" s="101"/>
      <c r="FS58" s="97"/>
      <c r="FT58" s="97"/>
      <c r="FU58" s="97"/>
      <c r="FV58" s="102"/>
      <c r="FW58" s="101"/>
      <c r="FX58" s="97"/>
      <c r="FY58" s="97"/>
      <c r="FZ58" s="97"/>
      <c r="GA58" s="102"/>
      <c r="GB58" s="101"/>
      <c r="GC58" s="97"/>
      <c r="GD58" s="97"/>
      <c r="GE58" s="97"/>
      <c r="GF58" s="102"/>
      <c r="GG58" s="101"/>
      <c r="GH58" s="97"/>
      <c r="GI58" s="97"/>
      <c r="GJ58" s="97"/>
      <c r="GK58" s="102"/>
      <c r="GL58" s="101"/>
      <c r="GM58" s="97"/>
      <c r="GN58" s="97"/>
      <c r="GO58" s="97"/>
      <c r="GP58" s="102"/>
      <c r="GQ58" s="101"/>
      <c r="GR58" s="97"/>
      <c r="GS58" s="97"/>
      <c r="GT58" s="97"/>
      <c r="GU58" s="102"/>
      <c r="GV58" s="101"/>
      <c r="GW58" s="97"/>
      <c r="GX58" s="102"/>
      <c r="GY58" s="101"/>
      <c r="GZ58" s="97"/>
      <c r="HA58" s="102"/>
      <c r="HB58" s="101"/>
      <c r="HC58" s="97"/>
      <c r="HD58" s="97"/>
      <c r="HE58" s="97"/>
      <c r="HF58" s="97"/>
      <c r="HG58" s="97"/>
      <c r="HH58" s="97"/>
      <c r="HI58" s="97"/>
      <c r="HJ58" s="97"/>
      <c r="HK58" s="97"/>
      <c r="HL58" s="97"/>
      <c r="HM58" s="97"/>
      <c r="HN58" s="97"/>
      <c r="HO58" s="97"/>
      <c r="HP58" s="97"/>
      <c r="HQ58" s="97"/>
      <c r="HR58" s="97"/>
      <c r="HS58" s="97"/>
      <c r="HT58" s="97"/>
      <c r="HU58" s="97"/>
      <c r="HV58" s="97"/>
      <c r="HW58" s="97"/>
      <c r="HX58" s="97"/>
      <c r="HY58" s="97"/>
      <c r="HZ58" s="97"/>
      <c r="IA58" s="97" t="s">
        <v>371</v>
      </c>
      <c r="IB58" s="97">
        <v>29.3</v>
      </c>
      <c r="IC58" s="97" t="s">
        <v>376</v>
      </c>
      <c r="ID58" s="97" t="s">
        <v>268</v>
      </c>
      <c r="IE58" s="97">
        <f t="shared" si="218"/>
        <v>0</v>
      </c>
      <c r="IF58" s="97">
        <f t="shared" si="219"/>
        <v>0</v>
      </c>
      <c r="IG58" s="97">
        <f t="shared" si="220"/>
        <v>0</v>
      </c>
      <c r="IH58" s="97">
        <f t="shared" si="221"/>
        <v>0</v>
      </c>
      <c r="II58" s="97">
        <f t="shared" si="222"/>
        <v>0</v>
      </c>
      <c r="IJ58" s="97">
        <f t="shared" si="223"/>
        <v>0</v>
      </c>
      <c r="IK58" s="97">
        <f t="shared" si="224"/>
        <v>0</v>
      </c>
      <c r="IL58" s="97">
        <f t="shared" si="225"/>
        <v>0</v>
      </c>
      <c r="IM58" s="97">
        <f t="shared" si="226"/>
        <v>0</v>
      </c>
      <c r="IN58" s="97">
        <f t="shared" si="227"/>
        <v>0</v>
      </c>
      <c r="IO58" s="97">
        <f t="shared" si="228"/>
        <v>0</v>
      </c>
      <c r="IP58" s="102">
        <f t="shared" si="229"/>
        <v>0</v>
      </c>
    </row>
    <row r="59" spans="24:250">
      <c r="X59" s="101"/>
      <c r="Y59" s="97"/>
      <c r="Z59" s="97"/>
      <c r="AA59" s="97"/>
      <c r="AB59" s="102"/>
      <c r="AC59" s="101"/>
      <c r="AD59" s="97"/>
      <c r="AE59" s="97"/>
      <c r="AF59" s="97"/>
      <c r="AG59" s="102"/>
      <c r="AH59" s="101"/>
      <c r="AI59" s="97"/>
      <c r="AJ59" s="97"/>
      <c r="AK59" s="97"/>
      <c r="AL59" s="102"/>
      <c r="AM59" s="101"/>
      <c r="AN59" s="97"/>
      <c r="AO59" s="97"/>
      <c r="AP59" s="97"/>
      <c r="AQ59" s="102"/>
      <c r="AR59" s="101"/>
      <c r="AS59" s="97"/>
      <c r="AT59" s="97"/>
      <c r="AU59" s="97"/>
      <c r="AV59" s="102"/>
      <c r="AW59" s="101"/>
      <c r="AX59" s="97"/>
      <c r="AY59" s="97"/>
      <c r="AZ59" s="97"/>
      <c r="BA59" s="102"/>
      <c r="BB59" s="101"/>
      <c r="BC59" s="97"/>
      <c r="BD59" s="97"/>
      <c r="BE59" s="97"/>
      <c r="BF59" s="102"/>
      <c r="BG59" s="101"/>
      <c r="BH59" s="97"/>
      <c r="BI59" s="97"/>
      <c r="BJ59" s="97"/>
      <c r="BK59" s="102"/>
      <c r="BL59" s="101"/>
      <c r="BM59" s="97"/>
      <c r="BN59" s="97"/>
      <c r="BO59" s="97"/>
      <c r="BP59" s="102"/>
      <c r="BQ59" s="101"/>
      <c r="BR59" s="97"/>
      <c r="BS59" s="97"/>
      <c r="BT59" s="97"/>
      <c r="BU59" s="102"/>
      <c r="BV59" s="101"/>
      <c r="BW59" s="97"/>
      <c r="BX59" s="97"/>
      <c r="BY59" s="97"/>
      <c r="BZ59" s="102"/>
      <c r="CA59" s="101"/>
      <c r="CB59" s="97"/>
      <c r="CC59" s="97"/>
      <c r="CD59" s="97"/>
      <c r="CE59" s="102"/>
      <c r="CF59" s="101"/>
      <c r="CG59" s="97"/>
      <c r="CH59" s="97"/>
      <c r="CI59" s="97"/>
      <c r="CJ59" s="102"/>
      <c r="CK59" s="101"/>
      <c r="CL59" s="97"/>
      <c r="CM59" s="97"/>
      <c r="CN59" s="97"/>
      <c r="CO59" s="102"/>
      <c r="CP59" s="101"/>
      <c r="CQ59" s="97"/>
      <c r="CR59" s="97"/>
      <c r="CS59" s="97"/>
      <c r="CT59" s="102"/>
      <c r="CU59" s="101"/>
      <c r="CV59" s="97"/>
      <c r="CW59" s="97"/>
      <c r="CX59" s="97"/>
      <c r="CY59" s="102"/>
      <c r="CZ59" s="101"/>
      <c r="DA59" s="97"/>
      <c r="DB59" s="97"/>
      <c r="DC59" s="97"/>
      <c r="DD59" s="102"/>
      <c r="DE59" s="101"/>
      <c r="DF59" s="97"/>
      <c r="DG59" s="97"/>
      <c r="DH59" s="97"/>
      <c r="DI59" s="102"/>
      <c r="DJ59" s="101"/>
      <c r="DK59" s="97"/>
      <c r="DL59" s="97"/>
      <c r="DM59" s="97"/>
      <c r="DN59" s="102"/>
      <c r="DO59" s="101"/>
      <c r="DP59" s="97"/>
      <c r="DQ59" s="97"/>
      <c r="DR59" s="97"/>
      <c r="DS59" s="102"/>
      <c r="DT59" s="101"/>
      <c r="DU59" s="97"/>
      <c r="DV59" s="97"/>
      <c r="DW59" s="97"/>
      <c r="DX59" s="102"/>
      <c r="DY59" s="101"/>
      <c r="DZ59" s="97"/>
      <c r="EA59" s="97"/>
      <c r="EB59" s="97"/>
      <c r="EC59" s="102"/>
      <c r="ED59" s="101"/>
      <c r="EE59" s="97"/>
      <c r="EF59" s="97"/>
      <c r="EG59" s="97"/>
      <c r="EH59" s="102"/>
      <c r="EI59" s="101"/>
      <c r="EJ59" s="97"/>
      <c r="EK59" s="97"/>
      <c r="EL59" s="97"/>
      <c r="EM59" s="102"/>
      <c r="EN59" s="101"/>
      <c r="EO59" s="97"/>
      <c r="EP59" s="97"/>
      <c r="EQ59" s="97"/>
      <c r="ER59" s="102"/>
      <c r="ES59" s="101"/>
      <c r="ET59" s="97"/>
      <c r="EU59" s="97"/>
      <c r="EV59" s="97"/>
      <c r="EW59" s="102"/>
      <c r="EX59" s="101"/>
      <c r="EY59" s="97"/>
      <c r="EZ59" s="97"/>
      <c r="FA59" s="97"/>
      <c r="FB59" s="102"/>
      <c r="FC59" s="101"/>
      <c r="FD59" s="97"/>
      <c r="FE59" s="97"/>
      <c r="FF59" s="97"/>
      <c r="FG59" s="102"/>
      <c r="FH59" s="101"/>
      <c r="FI59" s="97"/>
      <c r="FJ59" s="97"/>
      <c r="FK59" s="97"/>
      <c r="FL59" s="102"/>
      <c r="FM59" s="101"/>
      <c r="FN59" s="97"/>
      <c r="FO59" s="97"/>
      <c r="FP59" s="97"/>
      <c r="FQ59" s="102"/>
      <c r="FR59" s="101"/>
      <c r="FS59" s="97"/>
      <c r="FT59" s="97"/>
      <c r="FU59" s="97"/>
      <c r="FV59" s="102"/>
      <c r="FW59" s="101"/>
      <c r="FX59" s="97"/>
      <c r="FY59" s="97"/>
      <c r="FZ59" s="97"/>
      <c r="GA59" s="102"/>
      <c r="GB59" s="101"/>
      <c r="GC59" s="97"/>
      <c r="GD59" s="97"/>
      <c r="GE59" s="97"/>
      <c r="GF59" s="102"/>
      <c r="GG59" s="101"/>
      <c r="GH59" s="97"/>
      <c r="GI59" s="97"/>
      <c r="GJ59" s="97"/>
      <c r="GK59" s="102"/>
      <c r="GL59" s="101"/>
      <c r="GM59" s="97"/>
      <c r="GN59" s="97"/>
      <c r="GO59" s="97"/>
      <c r="GP59" s="102"/>
      <c r="GQ59" s="101"/>
      <c r="GR59" s="97"/>
      <c r="GS59" s="97"/>
      <c r="GT59" s="97"/>
      <c r="GU59" s="102"/>
      <c r="GV59" s="101"/>
      <c r="GW59" s="97"/>
      <c r="GX59" s="102"/>
      <c r="GY59" s="101"/>
      <c r="GZ59" s="97"/>
      <c r="HA59" s="102"/>
      <c r="HB59" s="101"/>
      <c r="HC59" s="97"/>
      <c r="HD59" s="97"/>
      <c r="HE59" s="97"/>
      <c r="HF59" s="97"/>
      <c r="HG59" s="97"/>
      <c r="HH59" s="97"/>
      <c r="HI59" s="97"/>
      <c r="HJ59" s="97"/>
      <c r="HK59" s="97"/>
      <c r="HL59" s="97"/>
      <c r="HM59" s="97"/>
      <c r="HN59" s="97"/>
      <c r="HO59" s="97"/>
      <c r="HP59" s="97"/>
      <c r="HQ59" s="97"/>
      <c r="HR59" s="97"/>
      <c r="HS59" s="97"/>
      <c r="HT59" s="97"/>
      <c r="HU59" s="97"/>
      <c r="HV59" s="97"/>
      <c r="HW59" s="97"/>
      <c r="HX59" s="97"/>
      <c r="HY59" s="97"/>
      <c r="HZ59" s="97"/>
      <c r="IA59" s="97" t="s">
        <v>371</v>
      </c>
      <c r="IB59" s="97">
        <v>29.3</v>
      </c>
      <c r="IC59" s="97" t="s">
        <v>377</v>
      </c>
      <c r="ID59" s="97" t="s">
        <v>37</v>
      </c>
      <c r="IE59" s="97">
        <f t="shared" si="218"/>
        <v>0</v>
      </c>
      <c r="IF59" s="97">
        <f t="shared" si="219"/>
        <v>0</v>
      </c>
      <c r="IG59" s="97">
        <f t="shared" si="220"/>
        <v>0</v>
      </c>
      <c r="IH59" s="97">
        <f t="shared" si="221"/>
        <v>0</v>
      </c>
      <c r="II59" s="97">
        <f t="shared" si="222"/>
        <v>0</v>
      </c>
      <c r="IJ59" s="97">
        <f t="shared" si="223"/>
        <v>0</v>
      </c>
      <c r="IK59" s="97">
        <f t="shared" si="224"/>
        <v>0</v>
      </c>
      <c r="IL59" s="97">
        <f t="shared" si="225"/>
        <v>0</v>
      </c>
      <c r="IM59" s="97">
        <f t="shared" si="226"/>
        <v>0</v>
      </c>
      <c r="IN59" s="97">
        <f t="shared" si="227"/>
        <v>0</v>
      </c>
      <c r="IO59" s="97">
        <f t="shared" si="228"/>
        <v>0</v>
      </c>
      <c r="IP59" s="102">
        <f t="shared" si="229"/>
        <v>0</v>
      </c>
    </row>
    <row r="60" spans="24:250">
      <c r="X60" s="101"/>
      <c r="Y60" s="97"/>
      <c r="Z60" s="97"/>
      <c r="AA60" s="97"/>
      <c r="AB60" s="102"/>
      <c r="AC60" s="101"/>
      <c r="AD60" s="97"/>
      <c r="AE60" s="97"/>
      <c r="AF60" s="97"/>
      <c r="AG60" s="102"/>
      <c r="AH60" s="101"/>
      <c r="AI60" s="97"/>
      <c r="AJ60" s="97"/>
      <c r="AK60" s="97"/>
      <c r="AL60" s="102"/>
      <c r="AM60" s="101"/>
      <c r="AN60" s="97"/>
      <c r="AO60" s="97"/>
      <c r="AP60" s="97"/>
      <c r="AQ60" s="102"/>
      <c r="AR60" s="101"/>
      <c r="AS60" s="97"/>
      <c r="AT60" s="97"/>
      <c r="AU60" s="97"/>
      <c r="AV60" s="102"/>
      <c r="AW60" s="101"/>
      <c r="AX60" s="97"/>
      <c r="AY60" s="97"/>
      <c r="AZ60" s="97"/>
      <c r="BA60" s="102"/>
      <c r="BB60" s="101"/>
      <c r="BC60" s="97"/>
      <c r="BD60" s="97"/>
      <c r="BE60" s="97"/>
      <c r="BF60" s="102"/>
      <c r="BG60" s="101"/>
      <c r="BH60" s="97"/>
      <c r="BI60" s="97"/>
      <c r="BJ60" s="97"/>
      <c r="BK60" s="102"/>
      <c r="BL60" s="101"/>
      <c r="BM60" s="97"/>
      <c r="BN60" s="97"/>
      <c r="BO60" s="97"/>
      <c r="BP60" s="102"/>
      <c r="BQ60" s="101"/>
      <c r="BR60" s="97"/>
      <c r="BS60" s="97"/>
      <c r="BT60" s="97"/>
      <c r="BU60" s="102"/>
      <c r="BV60" s="101"/>
      <c r="BW60" s="97"/>
      <c r="BX60" s="97"/>
      <c r="BY60" s="97"/>
      <c r="BZ60" s="102"/>
      <c r="CA60" s="101"/>
      <c r="CB60" s="97"/>
      <c r="CC60" s="97"/>
      <c r="CD60" s="97"/>
      <c r="CE60" s="102"/>
      <c r="CF60" s="101"/>
      <c r="CG60" s="97"/>
      <c r="CH60" s="97"/>
      <c r="CI60" s="97"/>
      <c r="CJ60" s="102"/>
      <c r="CK60" s="101"/>
      <c r="CL60" s="97" t="s">
        <v>306</v>
      </c>
      <c r="CM60" s="97"/>
      <c r="CN60" s="97">
        <v>0.45800000000000002</v>
      </c>
      <c r="CO60" s="102" t="s">
        <v>307</v>
      </c>
      <c r="CP60" s="101"/>
      <c r="CQ60" s="97" t="s">
        <v>306</v>
      </c>
      <c r="CR60" s="97"/>
      <c r="CS60" s="97">
        <v>0.502</v>
      </c>
      <c r="CT60" s="102" t="s">
        <v>307</v>
      </c>
      <c r="CU60" s="101"/>
      <c r="CV60" s="97" t="s">
        <v>306</v>
      </c>
      <c r="CW60" s="97"/>
      <c r="CX60" s="97">
        <v>0.35499999999999998</v>
      </c>
      <c r="CY60" s="102" t="s">
        <v>307</v>
      </c>
      <c r="CZ60" s="101"/>
      <c r="DA60" s="97" t="s">
        <v>306</v>
      </c>
      <c r="DB60" s="97"/>
      <c r="DC60" s="97">
        <v>0.48199999999999998</v>
      </c>
      <c r="DD60" s="102" t="s">
        <v>307</v>
      </c>
      <c r="DE60" s="101"/>
      <c r="DF60" s="97"/>
      <c r="DG60" s="97"/>
      <c r="DH60" s="97"/>
      <c r="DI60" s="102"/>
      <c r="DJ60" s="101"/>
      <c r="DK60" s="97"/>
      <c r="DL60" s="97"/>
      <c r="DM60" s="97"/>
      <c r="DN60" s="102"/>
      <c r="DO60" s="101"/>
      <c r="DP60" s="97" t="s">
        <v>312</v>
      </c>
      <c r="DQ60" s="97"/>
      <c r="DR60" s="97">
        <f>その１!E48</f>
        <v>0</v>
      </c>
      <c r="DS60" s="102"/>
      <c r="DT60" s="101"/>
      <c r="DU60" s="97"/>
      <c r="DV60" s="97"/>
      <c r="DW60" s="97"/>
      <c r="DX60" s="102"/>
      <c r="DY60" s="101"/>
      <c r="DZ60" s="97"/>
      <c r="EA60" s="97"/>
      <c r="EB60" s="97"/>
      <c r="EC60" s="102"/>
      <c r="ED60" s="101"/>
      <c r="EE60" s="97"/>
      <c r="EF60" s="97"/>
      <c r="EG60" s="97"/>
      <c r="EH60" s="102"/>
      <c r="EI60" s="101"/>
      <c r="EJ60" s="97"/>
      <c r="EK60" s="97"/>
      <c r="EL60" s="97"/>
      <c r="EM60" s="102"/>
      <c r="EN60" s="101"/>
      <c r="EO60" s="97"/>
      <c r="EP60" s="97"/>
      <c r="EQ60" s="97"/>
      <c r="ER60" s="102"/>
      <c r="ES60" s="101"/>
      <c r="ET60" s="97" t="s">
        <v>312</v>
      </c>
      <c r="EU60" s="97"/>
      <c r="EV60" s="97">
        <f>その１!E49</f>
        <v>0</v>
      </c>
      <c r="EW60" s="102"/>
      <c r="EX60" s="101"/>
      <c r="EY60" s="97" t="s">
        <v>312</v>
      </c>
      <c r="EZ60" s="97"/>
      <c r="FA60" s="97">
        <f>その１!E50</f>
        <v>0</v>
      </c>
      <c r="FB60" s="102"/>
      <c r="FC60" s="101"/>
      <c r="FD60" s="97" t="s">
        <v>312</v>
      </c>
      <c r="FE60" s="97"/>
      <c r="FF60" s="97">
        <f>その１!E51</f>
        <v>0</v>
      </c>
      <c r="FG60" s="102"/>
      <c r="FH60" s="101"/>
      <c r="FI60" s="97"/>
      <c r="FJ60" s="97"/>
      <c r="FK60" s="97"/>
      <c r="FL60" s="102"/>
      <c r="FM60" s="101"/>
      <c r="FN60" s="97"/>
      <c r="FO60" s="97"/>
      <c r="FP60" s="97"/>
      <c r="FQ60" s="102"/>
      <c r="FR60" s="101"/>
      <c r="FS60" s="97"/>
      <c r="FT60" s="97"/>
      <c r="FU60" s="97"/>
      <c r="FV60" s="102"/>
      <c r="FW60" s="101"/>
      <c r="FX60" s="97"/>
      <c r="FY60" s="97"/>
      <c r="FZ60" s="97"/>
      <c r="GA60" s="102"/>
      <c r="GB60" s="101"/>
      <c r="GC60" s="97"/>
      <c r="GD60" s="97"/>
      <c r="GE60" s="97"/>
      <c r="GF60" s="102"/>
      <c r="GG60" s="101"/>
      <c r="GH60" s="97"/>
      <c r="GI60" s="97"/>
      <c r="GJ60" s="97"/>
      <c r="GK60" s="102"/>
      <c r="GL60" s="101"/>
      <c r="GM60" s="97"/>
      <c r="GN60" s="97"/>
      <c r="GO60" s="97"/>
      <c r="GP60" s="102"/>
      <c r="GQ60" s="101"/>
      <c r="GR60" s="97"/>
      <c r="GS60" s="97"/>
      <c r="GT60" s="97"/>
      <c r="GU60" s="102"/>
      <c r="GV60" s="101"/>
      <c r="GW60" s="97"/>
      <c r="GX60" s="102"/>
      <c r="GY60" s="101"/>
      <c r="GZ60" s="97"/>
      <c r="HA60" s="102"/>
      <c r="HB60" s="101"/>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t="s">
        <v>371</v>
      </c>
      <c r="IB60" s="97">
        <v>29.3</v>
      </c>
      <c r="IC60" s="97" t="s">
        <v>377</v>
      </c>
      <c r="ID60" s="97" t="s">
        <v>268</v>
      </c>
      <c r="IE60" s="97">
        <f t="shared" si="218"/>
        <v>0</v>
      </c>
      <c r="IF60" s="97">
        <f t="shared" si="219"/>
        <v>0</v>
      </c>
      <c r="IG60" s="97">
        <f t="shared" si="220"/>
        <v>0</v>
      </c>
      <c r="IH60" s="97">
        <f t="shared" si="221"/>
        <v>0</v>
      </c>
      <c r="II60" s="97">
        <f t="shared" si="222"/>
        <v>0</v>
      </c>
      <c r="IJ60" s="97">
        <f t="shared" si="223"/>
        <v>0</v>
      </c>
      <c r="IK60" s="97">
        <f t="shared" si="224"/>
        <v>0</v>
      </c>
      <c r="IL60" s="97">
        <f t="shared" si="225"/>
        <v>0</v>
      </c>
      <c r="IM60" s="97">
        <f t="shared" si="226"/>
        <v>0</v>
      </c>
      <c r="IN60" s="97">
        <f t="shared" si="227"/>
        <v>0</v>
      </c>
      <c r="IO60" s="97">
        <f t="shared" si="228"/>
        <v>0</v>
      </c>
      <c r="IP60" s="102">
        <f t="shared" si="229"/>
        <v>0</v>
      </c>
    </row>
    <row r="61" spans="24:250">
      <c r="X61" s="103"/>
      <c r="Y61" s="104"/>
      <c r="Z61" s="104"/>
      <c r="AA61" s="104"/>
      <c r="AB61" s="105"/>
      <c r="AC61" s="103"/>
      <c r="AD61" s="104"/>
      <c r="AE61" s="104"/>
      <c r="AF61" s="104"/>
      <c r="AG61" s="105"/>
      <c r="AH61" s="103"/>
      <c r="AI61" s="104"/>
      <c r="AJ61" s="104"/>
      <c r="AK61" s="104"/>
      <c r="AL61" s="105"/>
      <c r="AM61" s="103"/>
      <c r="AN61" s="104"/>
      <c r="AO61" s="104"/>
      <c r="AP61" s="104"/>
      <c r="AQ61" s="105"/>
      <c r="AR61" s="103"/>
      <c r="AS61" s="104"/>
      <c r="AT61" s="104"/>
      <c r="AU61" s="104"/>
      <c r="AV61" s="105"/>
      <c r="AW61" s="103"/>
      <c r="AX61" s="104"/>
      <c r="AY61" s="104"/>
      <c r="AZ61" s="104"/>
      <c r="BA61" s="105"/>
      <c r="BB61" s="103"/>
      <c r="BC61" s="104"/>
      <c r="BD61" s="104"/>
      <c r="BE61" s="104"/>
      <c r="BF61" s="105"/>
      <c r="BG61" s="103"/>
      <c r="BH61" s="104"/>
      <c r="BI61" s="104"/>
      <c r="BJ61" s="104"/>
      <c r="BK61" s="105"/>
      <c r="BL61" s="103"/>
      <c r="BM61" s="104"/>
      <c r="BN61" s="104"/>
      <c r="BO61" s="104"/>
      <c r="BP61" s="105"/>
      <c r="BQ61" s="103"/>
      <c r="BR61" s="104"/>
      <c r="BS61" s="104"/>
      <c r="BT61" s="104"/>
      <c r="BU61" s="105"/>
      <c r="BV61" s="103"/>
      <c r="BW61" s="104"/>
      <c r="BX61" s="104"/>
      <c r="BY61" s="104"/>
      <c r="BZ61" s="105"/>
      <c r="CA61" s="103"/>
      <c r="CB61" s="104"/>
      <c r="CC61" s="104"/>
      <c r="CD61" s="104"/>
      <c r="CE61" s="105"/>
      <c r="CF61" s="103"/>
      <c r="CG61" s="104"/>
      <c r="CH61" s="104"/>
      <c r="CI61" s="104"/>
      <c r="CJ61" s="105"/>
      <c r="CK61" s="103"/>
      <c r="CL61" s="104"/>
      <c r="CM61" s="104"/>
      <c r="CN61" s="104"/>
      <c r="CO61" s="105"/>
      <c r="CP61" s="103"/>
      <c r="CQ61" s="104"/>
      <c r="CR61" s="104"/>
      <c r="CS61" s="104"/>
      <c r="CT61" s="105"/>
      <c r="CU61" s="103"/>
      <c r="CV61" s="104"/>
      <c r="CW61" s="104"/>
      <c r="CX61" s="104"/>
      <c r="CY61" s="105"/>
      <c r="CZ61" s="103"/>
      <c r="DA61" s="104"/>
      <c r="DB61" s="104"/>
      <c r="DC61" s="104"/>
      <c r="DD61" s="105"/>
      <c r="DE61" s="103"/>
      <c r="DF61" s="104"/>
      <c r="DG61" s="104"/>
      <c r="DH61" s="104"/>
      <c r="DI61" s="105"/>
      <c r="DJ61" s="103"/>
      <c r="DK61" s="104"/>
      <c r="DL61" s="104"/>
      <c r="DM61" s="104"/>
      <c r="DN61" s="105"/>
      <c r="DO61" s="103"/>
      <c r="DP61" s="104" t="s">
        <v>313</v>
      </c>
      <c r="DQ61" s="104"/>
      <c r="DR61" s="104">
        <f>その１!G48</f>
        <v>0</v>
      </c>
      <c r="DS61" s="105"/>
      <c r="DT61" s="103"/>
      <c r="DU61" s="104"/>
      <c r="DV61" s="104"/>
      <c r="DW61" s="104"/>
      <c r="DX61" s="105"/>
      <c r="DY61" s="103"/>
      <c r="DZ61" s="104"/>
      <c r="EA61" s="104"/>
      <c r="EB61" s="104"/>
      <c r="EC61" s="105"/>
      <c r="ED61" s="103"/>
      <c r="EE61" s="104"/>
      <c r="EF61" s="104"/>
      <c r="EG61" s="104"/>
      <c r="EH61" s="105"/>
      <c r="EI61" s="103"/>
      <c r="EJ61" s="104"/>
      <c r="EK61" s="104"/>
      <c r="EL61" s="104"/>
      <c r="EM61" s="105"/>
      <c r="EN61" s="103"/>
      <c r="EO61" s="104"/>
      <c r="EP61" s="104"/>
      <c r="EQ61" s="104"/>
      <c r="ER61" s="105"/>
      <c r="ES61" s="103"/>
      <c r="ET61" s="104" t="s">
        <v>313</v>
      </c>
      <c r="EU61" s="104"/>
      <c r="EV61" s="104">
        <f>その１!G49</f>
        <v>0</v>
      </c>
      <c r="EW61" s="105"/>
      <c r="EX61" s="103"/>
      <c r="EY61" s="104" t="s">
        <v>313</v>
      </c>
      <c r="EZ61" s="104"/>
      <c r="FA61" s="104">
        <f>その１!G50</f>
        <v>0</v>
      </c>
      <c r="FB61" s="105"/>
      <c r="FC61" s="103"/>
      <c r="FD61" s="104" t="s">
        <v>313</v>
      </c>
      <c r="FE61" s="104"/>
      <c r="FF61" s="104">
        <f>その１!G51</f>
        <v>0</v>
      </c>
      <c r="FG61" s="105"/>
      <c r="FH61" s="103"/>
      <c r="FI61" s="104"/>
      <c r="FJ61" s="104"/>
      <c r="FK61" s="104"/>
      <c r="FL61" s="105"/>
      <c r="FM61" s="103"/>
      <c r="FN61" s="104"/>
      <c r="FO61" s="104"/>
      <c r="FP61" s="104"/>
      <c r="FQ61" s="105"/>
      <c r="FR61" s="103"/>
      <c r="FS61" s="104"/>
      <c r="FT61" s="104"/>
      <c r="FU61" s="104"/>
      <c r="FV61" s="105"/>
      <c r="FW61" s="103"/>
      <c r="FX61" s="104"/>
      <c r="FY61" s="104"/>
      <c r="FZ61" s="104"/>
      <c r="GA61" s="105"/>
      <c r="GB61" s="103"/>
      <c r="GC61" s="104"/>
      <c r="GD61" s="104"/>
      <c r="GE61" s="104"/>
      <c r="GF61" s="105"/>
      <c r="GG61" s="103"/>
      <c r="GH61" s="104"/>
      <c r="GI61" s="104"/>
      <c r="GJ61" s="104"/>
      <c r="GK61" s="105"/>
      <c r="GL61" s="103"/>
      <c r="GM61" s="104"/>
      <c r="GN61" s="104"/>
      <c r="GO61" s="104"/>
      <c r="GP61" s="105"/>
      <c r="GQ61" s="103"/>
      <c r="GR61" s="104"/>
      <c r="GS61" s="104"/>
      <c r="GT61" s="104"/>
      <c r="GU61" s="105"/>
      <c r="GV61" s="103"/>
      <c r="GW61" s="104"/>
      <c r="GX61" s="105"/>
      <c r="GY61" s="103"/>
      <c r="GZ61" s="104"/>
      <c r="HA61" s="105"/>
      <c r="HB61" s="103"/>
      <c r="HC61" s="104"/>
      <c r="HD61" s="104"/>
      <c r="HE61" s="104"/>
      <c r="HF61" s="104"/>
      <c r="HG61" s="104"/>
      <c r="HH61" s="104"/>
      <c r="HI61" s="104"/>
      <c r="HJ61" s="104"/>
      <c r="HK61" s="104"/>
      <c r="HL61" s="104"/>
      <c r="HM61" s="104"/>
      <c r="HN61" s="104"/>
      <c r="HO61" s="104"/>
      <c r="HP61" s="104"/>
      <c r="HQ61" s="104"/>
      <c r="HR61" s="104"/>
      <c r="HS61" s="104"/>
      <c r="HT61" s="104"/>
      <c r="HU61" s="104"/>
      <c r="HV61" s="104"/>
      <c r="HW61" s="104"/>
      <c r="HX61" s="104"/>
      <c r="HY61" s="104"/>
      <c r="HZ61" s="104"/>
      <c r="IA61" s="96">
        <f>その１!A43</f>
        <v>0</v>
      </c>
      <c r="IB61" s="96">
        <v>9999</v>
      </c>
      <c r="IC61" s="97" t="s">
        <v>376</v>
      </c>
      <c r="ID61" s="97" t="s">
        <v>37</v>
      </c>
      <c r="IE61" s="97">
        <f t="shared" si="218"/>
        <v>0</v>
      </c>
      <c r="IF61" s="97">
        <f t="shared" si="219"/>
        <v>0</v>
      </c>
      <c r="IG61" s="97">
        <f t="shared" si="220"/>
        <v>0</v>
      </c>
      <c r="IH61" s="97">
        <f t="shared" si="221"/>
        <v>0</v>
      </c>
      <c r="II61" s="97">
        <f t="shared" si="222"/>
        <v>0</v>
      </c>
      <c r="IJ61" s="97">
        <f t="shared" si="223"/>
        <v>0</v>
      </c>
      <c r="IK61" s="97">
        <f t="shared" si="224"/>
        <v>0</v>
      </c>
      <c r="IL61" s="97">
        <f t="shared" si="225"/>
        <v>0</v>
      </c>
      <c r="IM61" s="97">
        <f t="shared" si="226"/>
        <v>0</v>
      </c>
      <c r="IN61" s="97">
        <f t="shared" si="227"/>
        <v>0</v>
      </c>
      <c r="IO61" s="97">
        <f t="shared" si="228"/>
        <v>0</v>
      </c>
      <c r="IP61" s="97">
        <f t="shared" si="229"/>
        <v>0</v>
      </c>
    </row>
    <row r="62" spans="24:250">
      <c r="X62" s="98" t="s">
        <v>342</v>
      </c>
      <c r="Y62" s="99"/>
      <c r="Z62" s="99"/>
      <c r="AA62" s="99"/>
      <c r="AB62" s="100">
        <f>SUM(AB41:AB43)</f>
        <v>0</v>
      </c>
      <c r="AC62" s="98" t="s">
        <v>342</v>
      </c>
      <c r="AD62" s="99"/>
      <c r="AE62" s="99"/>
      <c r="AF62" s="99"/>
      <c r="AG62" s="100">
        <f>SUM(AG41:AG43)</f>
        <v>0</v>
      </c>
      <c r="AH62" s="98" t="s">
        <v>342</v>
      </c>
      <c r="AI62" s="99"/>
      <c r="AJ62" s="99"/>
      <c r="AK62" s="99"/>
      <c r="AL62" s="100">
        <f>SUM(AL41:AL43)</f>
        <v>0</v>
      </c>
      <c r="AM62" s="98" t="s">
        <v>342</v>
      </c>
      <c r="AN62" s="99"/>
      <c r="AO62" s="99"/>
      <c r="AP62" s="99"/>
      <c r="AQ62" s="100">
        <f>SUM(AQ41:AQ43)</f>
        <v>0</v>
      </c>
      <c r="AR62" s="98" t="s">
        <v>342</v>
      </c>
      <c r="AS62" s="99"/>
      <c r="AT62" s="99"/>
      <c r="AU62" s="99"/>
      <c r="AV62" s="100">
        <f>SUM(AV41:AV43)</f>
        <v>0</v>
      </c>
      <c r="AW62" s="98" t="s">
        <v>342</v>
      </c>
      <c r="AX62" s="99"/>
      <c r="AY62" s="99"/>
      <c r="AZ62" s="99"/>
      <c r="BA62" s="100">
        <f>SUM(BA41:BA43)</f>
        <v>0</v>
      </c>
      <c r="BB62" s="98" t="s">
        <v>342</v>
      </c>
      <c r="BC62" s="99"/>
      <c r="BD62" s="99"/>
      <c r="BE62" s="99"/>
      <c r="BF62" s="100">
        <f>SUM(BF41:BF43)</f>
        <v>0</v>
      </c>
      <c r="BG62" s="98" t="s">
        <v>342</v>
      </c>
      <c r="BH62" s="99"/>
      <c r="BI62" s="99"/>
      <c r="BJ62" s="99"/>
      <c r="BK62" s="100">
        <f>SUM(BK41:BK43)</f>
        <v>0</v>
      </c>
      <c r="BL62" s="98" t="s">
        <v>342</v>
      </c>
      <c r="BM62" s="99"/>
      <c r="BN62" s="99"/>
      <c r="BO62" s="99"/>
      <c r="BP62" s="100">
        <f>SUM(BP41:BP43)</f>
        <v>0</v>
      </c>
      <c r="BQ62" s="98" t="s">
        <v>342</v>
      </c>
      <c r="BR62" s="99"/>
      <c r="BS62" s="99"/>
      <c r="BT62" s="99"/>
      <c r="BU62" s="100">
        <f>SUM(BU41:BU43)</f>
        <v>0</v>
      </c>
      <c r="BV62" s="98" t="s">
        <v>342</v>
      </c>
      <c r="BW62" s="99"/>
      <c r="BX62" s="99"/>
      <c r="BY62" s="99"/>
      <c r="BZ62" s="100">
        <f>SUM(BZ41:BZ43)</f>
        <v>0</v>
      </c>
      <c r="CA62" s="98" t="s">
        <v>342</v>
      </c>
      <c r="CB62" s="99"/>
      <c r="CC62" s="99"/>
      <c r="CD62" s="99"/>
      <c r="CE62" s="100">
        <f>SUM(CE41:CE43)</f>
        <v>0</v>
      </c>
      <c r="CF62" s="98" t="s">
        <v>342</v>
      </c>
      <c r="CG62" s="99"/>
      <c r="CH62" s="99"/>
      <c r="CI62" s="99"/>
      <c r="CJ62" s="100">
        <f>SUM(CJ41:CJ43)</f>
        <v>0</v>
      </c>
      <c r="CK62" s="98" t="s">
        <v>342</v>
      </c>
      <c r="CL62" s="99"/>
      <c r="CM62" s="99"/>
      <c r="CN62" s="99"/>
      <c r="CO62" s="100">
        <f>SUM(CO41:CO43)</f>
        <v>0</v>
      </c>
      <c r="CP62" s="98" t="s">
        <v>342</v>
      </c>
      <c r="CQ62" s="99"/>
      <c r="CR62" s="99"/>
      <c r="CS62" s="99"/>
      <c r="CT62" s="100">
        <f>SUM(CT41:CT43)</f>
        <v>0</v>
      </c>
      <c r="CU62" s="98" t="s">
        <v>342</v>
      </c>
      <c r="CV62" s="99"/>
      <c r="CW62" s="99"/>
      <c r="CX62" s="99"/>
      <c r="CY62" s="100">
        <f>SUM(CY41:CY43)</f>
        <v>0</v>
      </c>
      <c r="CZ62" s="98" t="s">
        <v>342</v>
      </c>
      <c r="DA62" s="99"/>
      <c r="DB62" s="99"/>
      <c r="DC62" s="99"/>
      <c r="DD62" s="100">
        <f>SUM(DD41:DD43)</f>
        <v>0</v>
      </c>
      <c r="DE62" s="98" t="s">
        <v>342</v>
      </c>
      <c r="DF62" s="99"/>
      <c r="DG62" s="99"/>
      <c r="DH62" s="99"/>
      <c r="DI62" s="100">
        <f>SUM(DI41:DI43)</f>
        <v>0</v>
      </c>
      <c r="DJ62" s="98" t="s">
        <v>342</v>
      </c>
      <c r="DK62" s="99"/>
      <c r="DL62" s="99"/>
      <c r="DM62" s="99"/>
      <c r="DN62" s="100">
        <f>SUM(DN41:DN43)</f>
        <v>0</v>
      </c>
      <c r="DO62" s="98" t="s">
        <v>342</v>
      </c>
      <c r="DP62" s="99"/>
      <c r="DQ62" s="99"/>
      <c r="DR62" s="99"/>
      <c r="DS62" s="100">
        <f>SUM(DS41:DS43)</f>
        <v>0</v>
      </c>
      <c r="DT62" s="98" t="s">
        <v>342</v>
      </c>
      <c r="DU62" s="99"/>
      <c r="DV62" s="99"/>
      <c r="DW62" s="99"/>
      <c r="DX62" s="100">
        <f>SUM(DX41:DX43)</f>
        <v>0</v>
      </c>
      <c r="DY62" s="98" t="s">
        <v>342</v>
      </c>
      <c r="DZ62" s="99"/>
      <c r="EA62" s="99"/>
      <c r="EB62" s="99"/>
      <c r="EC62" s="100">
        <f>SUM(EC41:EC43)</f>
        <v>0</v>
      </c>
      <c r="ED62" s="98" t="s">
        <v>342</v>
      </c>
      <c r="EE62" s="99"/>
      <c r="EF62" s="99"/>
      <c r="EG62" s="99"/>
      <c r="EH62" s="100">
        <f>SUM(EH41:EH43)</f>
        <v>0</v>
      </c>
      <c r="EI62" s="98" t="s">
        <v>342</v>
      </c>
      <c r="EJ62" s="99"/>
      <c r="EK62" s="99"/>
      <c r="EL62" s="99"/>
      <c r="EM62" s="100">
        <f>SUM(EM41:EM43)</f>
        <v>0</v>
      </c>
      <c r="EN62" s="98" t="s">
        <v>342</v>
      </c>
      <c r="EO62" s="99"/>
      <c r="EP62" s="99"/>
      <c r="EQ62" s="99"/>
      <c r="ER62" s="100">
        <f>SUM(ER41:ER43)</f>
        <v>0</v>
      </c>
      <c r="ES62" s="98" t="s">
        <v>342</v>
      </c>
      <c r="ET62" s="99"/>
      <c r="EU62" s="99"/>
      <c r="EV62" s="99"/>
      <c r="EW62" s="100">
        <f>SUM(EW41:EW43)</f>
        <v>0</v>
      </c>
      <c r="EX62" s="98" t="s">
        <v>342</v>
      </c>
      <c r="EY62" s="99"/>
      <c r="EZ62" s="99"/>
      <c r="FA62" s="99"/>
      <c r="FB62" s="100">
        <f>SUM(FB41:FB43)</f>
        <v>0</v>
      </c>
      <c r="FC62" s="98" t="s">
        <v>342</v>
      </c>
      <c r="FD62" s="99"/>
      <c r="FE62" s="99"/>
      <c r="FF62" s="99"/>
      <c r="FG62" s="100">
        <f>SUM(FG41:FG43)</f>
        <v>0</v>
      </c>
      <c r="FH62" s="98" t="s">
        <v>342</v>
      </c>
      <c r="FI62" s="99"/>
      <c r="FJ62" s="99"/>
      <c r="FK62" s="99"/>
      <c r="FL62" s="100">
        <f>SUM(FL41:FL43)</f>
        <v>0</v>
      </c>
      <c r="FM62" s="98" t="s">
        <v>342</v>
      </c>
      <c r="FN62" s="99"/>
      <c r="FO62" s="99"/>
      <c r="FP62" s="99"/>
      <c r="FQ62" s="100">
        <f>SUM(FQ41:FQ43)</f>
        <v>0</v>
      </c>
      <c r="FR62" s="98" t="s">
        <v>342</v>
      </c>
      <c r="FS62" s="99"/>
      <c r="FT62" s="99"/>
      <c r="FU62" s="99"/>
      <c r="FV62" s="100">
        <f>SUM(FV41:FV43)</f>
        <v>0</v>
      </c>
      <c r="FW62" s="98" t="s">
        <v>342</v>
      </c>
      <c r="FX62" s="99"/>
      <c r="FY62" s="99"/>
      <c r="FZ62" s="99"/>
      <c r="GA62" s="100">
        <f>SUM(GA41:GA43)</f>
        <v>0</v>
      </c>
      <c r="GB62" s="98" t="s">
        <v>342</v>
      </c>
      <c r="GC62" s="99"/>
      <c r="GD62" s="99"/>
      <c r="GE62" s="99"/>
      <c r="GF62" s="100" t="s">
        <v>349</v>
      </c>
      <c r="GG62" s="98" t="s">
        <v>342</v>
      </c>
      <c r="GH62" s="99"/>
      <c r="GI62" s="99"/>
      <c r="GJ62" s="99"/>
      <c r="GK62" s="100" t="s">
        <v>349</v>
      </c>
      <c r="GL62" s="98" t="s">
        <v>342</v>
      </c>
      <c r="GM62" s="99"/>
      <c r="GN62" s="99"/>
      <c r="GO62" s="99"/>
      <c r="GP62" s="100" t="s">
        <v>349</v>
      </c>
      <c r="GQ62" s="98" t="s">
        <v>342</v>
      </c>
      <c r="GR62" s="99"/>
      <c r="GS62" s="99"/>
      <c r="GT62" s="99"/>
      <c r="GU62" s="100" t="s">
        <v>349</v>
      </c>
      <c r="GV62" s="98" t="s">
        <v>342</v>
      </c>
      <c r="GX62" s="100">
        <f>SUM(GX41:GX43)</f>
        <v>0</v>
      </c>
      <c r="GY62" s="98" t="s">
        <v>342</v>
      </c>
      <c r="HA62" s="100">
        <f>SUM(HA41:HA43)</f>
        <v>0</v>
      </c>
      <c r="IA62" s="96">
        <f>IA61</f>
        <v>0</v>
      </c>
      <c r="IB62" s="96">
        <f>IB61</f>
        <v>9999</v>
      </c>
      <c r="IC62" s="97" t="s">
        <v>376</v>
      </c>
      <c r="ID62" s="97" t="s">
        <v>268</v>
      </c>
      <c r="IE62" s="97">
        <f t="shared" si="218"/>
        <v>0</v>
      </c>
      <c r="IF62" s="97">
        <f t="shared" si="219"/>
        <v>0</v>
      </c>
      <c r="IG62" s="97">
        <f t="shared" si="220"/>
        <v>0</v>
      </c>
      <c r="IH62" s="97">
        <f t="shared" si="221"/>
        <v>0</v>
      </c>
      <c r="II62" s="97">
        <f t="shared" si="222"/>
        <v>0</v>
      </c>
      <c r="IJ62" s="97">
        <f t="shared" si="223"/>
        <v>0</v>
      </c>
      <c r="IK62" s="97">
        <f t="shared" si="224"/>
        <v>0</v>
      </c>
      <c r="IL62" s="97">
        <f t="shared" si="225"/>
        <v>0</v>
      </c>
      <c r="IM62" s="97">
        <f t="shared" si="226"/>
        <v>0</v>
      </c>
      <c r="IN62" s="97">
        <f t="shared" si="227"/>
        <v>0</v>
      </c>
      <c r="IO62" s="97">
        <f t="shared" si="228"/>
        <v>0</v>
      </c>
      <c r="IP62" s="97">
        <f t="shared" si="229"/>
        <v>0</v>
      </c>
    </row>
    <row r="63" spans="24:250">
      <c r="X63" s="101" t="s">
        <v>341</v>
      </c>
      <c r="Y63" s="97"/>
      <c r="Z63" s="97"/>
      <c r="AA63" s="97"/>
      <c r="AB63" s="102">
        <f>SUM(AB45:AB49)</f>
        <v>0</v>
      </c>
      <c r="AC63" s="101" t="s">
        <v>341</v>
      </c>
      <c r="AD63" s="97"/>
      <c r="AE63" s="97"/>
      <c r="AF63" s="97"/>
      <c r="AG63" s="102">
        <f>SUM(AG45:AG49)</f>
        <v>0</v>
      </c>
      <c r="AH63" s="101" t="s">
        <v>341</v>
      </c>
      <c r="AI63" s="97"/>
      <c r="AJ63" s="97"/>
      <c r="AK63" s="97"/>
      <c r="AL63" s="102">
        <f>SUM(AL45:AL49)</f>
        <v>0</v>
      </c>
      <c r="AM63" s="101" t="s">
        <v>341</v>
      </c>
      <c r="AN63" s="97"/>
      <c r="AO63" s="97"/>
      <c r="AP63" s="97"/>
      <c r="AQ63" s="102">
        <f>SUM(AQ45:AQ49)</f>
        <v>0</v>
      </c>
      <c r="AR63" s="101" t="s">
        <v>341</v>
      </c>
      <c r="AS63" s="97"/>
      <c r="AT63" s="97"/>
      <c r="AU63" s="97"/>
      <c r="AV63" s="102">
        <f>SUM(AV45:AV49)</f>
        <v>0</v>
      </c>
      <c r="AW63" s="101" t="s">
        <v>341</v>
      </c>
      <c r="AX63" s="97"/>
      <c r="AY63" s="97"/>
      <c r="AZ63" s="97"/>
      <c r="BA63" s="102">
        <f>SUM(BA45:BA49)</f>
        <v>0</v>
      </c>
      <c r="BB63" s="101" t="s">
        <v>341</v>
      </c>
      <c r="BC63" s="97"/>
      <c r="BD63" s="97"/>
      <c r="BE63" s="97"/>
      <c r="BF63" s="102">
        <f>SUM(BF45:BF49)</f>
        <v>0</v>
      </c>
      <c r="BG63" s="101" t="s">
        <v>341</v>
      </c>
      <c r="BH63" s="97"/>
      <c r="BI63" s="97"/>
      <c r="BJ63" s="97"/>
      <c r="BK63" s="102">
        <f>SUM(BK45:BK49)</f>
        <v>0</v>
      </c>
      <c r="BL63" s="101" t="s">
        <v>341</v>
      </c>
      <c r="BM63" s="97"/>
      <c r="BN63" s="97"/>
      <c r="BO63" s="97"/>
      <c r="BP63" s="102">
        <f>SUM(BP45:BP49)</f>
        <v>0</v>
      </c>
      <c r="BQ63" s="101" t="s">
        <v>341</v>
      </c>
      <c r="BR63" s="97"/>
      <c r="BS63" s="97"/>
      <c r="BT63" s="97"/>
      <c r="BU63" s="102">
        <f>SUM(BU45:BU49)</f>
        <v>0</v>
      </c>
      <c r="BV63" s="101" t="s">
        <v>341</v>
      </c>
      <c r="BW63" s="97"/>
      <c r="BX63" s="97"/>
      <c r="BY63" s="97"/>
      <c r="BZ63" s="102">
        <f>SUM(BZ45:BZ49)</f>
        <v>0</v>
      </c>
      <c r="CA63" s="101" t="s">
        <v>341</v>
      </c>
      <c r="CB63" s="97"/>
      <c r="CC63" s="97"/>
      <c r="CD63" s="97"/>
      <c r="CE63" s="102">
        <f>SUM(CE45:CE49)</f>
        <v>0</v>
      </c>
      <c r="CF63" s="101" t="s">
        <v>341</v>
      </c>
      <c r="CG63" s="97"/>
      <c r="CH63" s="97"/>
      <c r="CI63" s="97"/>
      <c r="CJ63" s="102">
        <f>SUM(CJ45:CJ49)</f>
        <v>0</v>
      </c>
      <c r="CK63" s="101" t="s">
        <v>341</v>
      </c>
      <c r="CL63" s="97"/>
      <c r="CM63" s="97"/>
      <c r="CN63" s="97"/>
      <c r="CO63" s="102">
        <f>SUM(CO45:CO49)</f>
        <v>0</v>
      </c>
      <c r="CP63" s="101" t="s">
        <v>341</v>
      </c>
      <c r="CQ63" s="97"/>
      <c r="CR63" s="97"/>
      <c r="CS63" s="97"/>
      <c r="CT63" s="102">
        <f>SUM(CT45:CT49)</f>
        <v>0</v>
      </c>
      <c r="CU63" s="101" t="s">
        <v>341</v>
      </c>
      <c r="CV63" s="97"/>
      <c r="CW63" s="97"/>
      <c r="CX63" s="97"/>
      <c r="CY63" s="102">
        <f>SUM(CY45:CY49)</f>
        <v>0</v>
      </c>
      <c r="CZ63" s="101" t="s">
        <v>341</v>
      </c>
      <c r="DA63" s="97"/>
      <c r="DB63" s="97"/>
      <c r="DC63" s="97"/>
      <c r="DD63" s="102">
        <f>SUM(DD45:DD49)</f>
        <v>0</v>
      </c>
      <c r="DE63" s="101" t="s">
        <v>341</v>
      </c>
      <c r="DF63" s="97"/>
      <c r="DG63" s="97"/>
      <c r="DH63" s="97"/>
      <c r="DI63" s="102">
        <f>SUM(DI45:DI49)</f>
        <v>0</v>
      </c>
      <c r="DJ63" s="101" t="s">
        <v>341</v>
      </c>
      <c r="DK63" s="97"/>
      <c r="DL63" s="97"/>
      <c r="DM63" s="97"/>
      <c r="DN63" s="102">
        <f>SUM(DN45:DN49)</f>
        <v>0</v>
      </c>
      <c r="DO63" s="101" t="s">
        <v>341</v>
      </c>
      <c r="DP63" s="97"/>
      <c r="DQ63" s="97"/>
      <c r="DR63" s="97"/>
      <c r="DS63" s="102">
        <f>SUM(DS45:DS49)</f>
        <v>0</v>
      </c>
      <c r="DT63" s="101" t="s">
        <v>341</v>
      </c>
      <c r="DU63" s="97"/>
      <c r="DV63" s="97"/>
      <c r="DW63" s="97"/>
      <c r="DX63" s="102">
        <f>SUM(DX45:DX49)</f>
        <v>0</v>
      </c>
      <c r="DY63" s="101" t="s">
        <v>341</v>
      </c>
      <c r="DZ63" s="97"/>
      <c r="EA63" s="97"/>
      <c r="EB63" s="97"/>
      <c r="EC63" s="102">
        <f>SUM(EC45:EC49)</f>
        <v>0</v>
      </c>
      <c r="ED63" s="101" t="s">
        <v>341</v>
      </c>
      <c r="EE63" s="97"/>
      <c r="EF63" s="97"/>
      <c r="EG63" s="97"/>
      <c r="EH63" s="102">
        <f>SUM(EH45:EH49)</f>
        <v>0</v>
      </c>
      <c r="EI63" s="101" t="s">
        <v>341</v>
      </c>
      <c r="EJ63" s="97"/>
      <c r="EK63" s="97"/>
      <c r="EL63" s="97"/>
      <c r="EM63" s="102">
        <f>SUM(EM45:EM49)</f>
        <v>0</v>
      </c>
      <c r="EN63" s="101" t="s">
        <v>341</v>
      </c>
      <c r="EO63" s="97"/>
      <c r="EP63" s="97"/>
      <c r="EQ63" s="97"/>
      <c r="ER63" s="102">
        <f>SUM(ER45:ER49)</f>
        <v>0</v>
      </c>
      <c r="ES63" s="101" t="s">
        <v>341</v>
      </c>
      <c r="ET63" s="97"/>
      <c r="EU63" s="97"/>
      <c r="EV63" s="97"/>
      <c r="EW63" s="102">
        <f>SUM(EW45:EW49)</f>
        <v>0</v>
      </c>
      <c r="EX63" s="101" t="s">
        <v>341</v>
      </c>
      <c r="EY63" s="97"/>
      <c r="EZ63" s="97"/>
      <c r="FA63" s="97"/>
      <c r="FB63" s="102">
        <f>SUM(FB45:FB49)</f>
        <v>0</v>
      </c>
      <c r="FC63" s="101" t="s">
        <v>341</v>
      </c>
      <c r="FD63" s="97"/>
      <c r="FE63" s="97"/>
      <c r="FF63" s="97"/>
      <c r="FG63" s="102">
        <f>SUM(FG45:FG49)</f>
        <v>0</v>
      </c>
      <c r="FH63" s="101" t="s">
        <v>341</v>
      </c>
      <c r="FI63" s="97"/>
      <c r="FJ63" s="97"/>
      <c r="FK63" s="97"/>
      <c r="FL63" s="102">
        <f>SUM(FL45:FL49)</f>
        <v>0</v>
      </c>
      <c r="FM63" s="101" t="s">
        <v>341</v>
      </c>
      <c r="FN63" s="97"/>
      <c r="FO63" s="97"/>
      <c r="FP63" s="97"/>
      <c r="FQ63" s="102">
        <f>SUM(FQ45:FQ49)</f>
        <v>0</v>
      </c>
      <c r="FR63" s="101" t="s">
        <v>341</v>
      </c>
      <c r="FS63" s="97"/>
      <c r="FT63" s="97"/>
      <c r="FU63" s="97"/>
      <c r="FV63" s="102">
        <f>SUM(FV45:FV49)</f>
        <v>0</v>
      </c>
      <c r="FW63" s="101" t="s">
        <v>341</v>
      </c>
      <c r="FX63" s="97"/>
      <c r="FY63" s="97"/>
      <c r="FZ63" s="97"/>
      <c r="GA63" s="102">
        <f>SUM(GA45:GA49)</f>
        <v>0</v>
      </c>
      <c r="GB63" s="101" t="s">
        <v>341</v>
      </c>
      <c r="GC63" s="97"/>
      <c r="GD63" s="97"/>
      <c r="GE63" s="97"/>
      <c r="GF63" s="102" t="s">
        <v>349</v>
      </c>
      <c r="GG63" s="101" t="s">
        <v>341</v>
      </c>
      <c r="GH63" s="97"/>
      <c r="GI63" s="97"/>
      <c r="GJ63" s="97"/>
      <c r="GK63" s="102" t="s">
        <v>349</v>
      </c>
      <c r="GL63" s="101" t="s">
        <v>341</v>
      </c>
      <c r="GM63" s="97"/>
      <c r="GN63" s="97"/>
      <c r="GO63" s="97"/>
      <c r="GP63" s="102" t="s">
        <v>349</v>
      </c>
      <c r="GQ63" s="101" t="s">
        <v>341</v>
      </c>
      <c r="GR63" s="97"/>
      <c r="GS63" s="97"/>
      <c r="GT63" s="97"/>
      <c r="GU63" s="102" t="s">
        <v>349</v>
      </c>
      <c r="GV63" s="101" t="s">
        <v>341</v>
      </c>
      <c r="GX63" s="102">
        <f>SUM(GX45:GX49)</f>
        <v>0</v>
      </c>
      <c r="GY63" s="101" t="s">
        <v>341</v>
      </c>
      <c r="HA63" s="102">
        <f>SUM(HA45:HA49)</f>
        <v>0</v>
      </c>
      <c r="IA63" s="96">
        <f t="shared" ref="IA63:IA68" si="230">IA62</f>
        <v>0</v>
      </c>
      <c r="IB63" s="96">
        <f>IB62</f>
        <v>9999</v>
      </c>
      <c r="IC63" s="97" t="s">
        <v>377</v>
      </c>
      <c r="ID63" s="97" t="s">
        <v>37</v>
      </c>
      <c r="IE63" s="97">
        <f t="shared" si="218"/>
        <v>0</v>
      </c>
      <c r="IF63" s="97">
        <f t="shared" si="219"/>
        <v>0</v>
      </c>
      <c r="IG63" s="97">
        <f t="shared" si="220"/>
        <v>0</v>
      </c>
      <c r="IH63" s="97">
        <f t="shared" si="221"/>
        <v>0</v>
      </c>
      <c r="II63" s="97">
        <f t="shared" si="222"/>
        <v>0</v>
      </c>
      <c r="IJ63" s="97">
        <f t="shared" si="223"/>
        <v>0</v>
      </c>
      <c r="IK63" s="97">
        <f t="shared" si="224"/>
        <v>0</v>
      </c>
      <c r="IL63" s="97">
        <f t="shared" si="225"/>
        <v>0</v>
      </c>
      <c r="IM63" s="97">
        <f t="shared" si="226"/>
        <v>0</v>
      </c>
      <c r="IN63" s="97">
        <f t="shared" si="227"/>
        <v>0</v>
      </c>
      <c r="IO63" s="97">
        <f t="shared" si="228"/>
        <v>0</v>
      </c>
      <c r="IP63" s="97">
        <f t="shared" si="229"/>
        <v>0</v>
      </c>
    </row>
    <row r="64" spans="24:250">
      <c r="X64" s="101" t="s">
        <v>343</v>
      </c>
      <c r="Y64" s="97"/>
      <c r="Z64" s="97"/>
      <c r="AA64" s="97"/>
      <c r="AB64" s="102">
        <f>AB62-AB63</f>
        <v>0</v>
      </c>
      <c r="AC64" s="101" t="s">
        <v>343</v>
      </c>
      <c r="AD64" s="97"/>
      <c r="AE64" s="97"/>
      <c r="AF64" s="97"/>
      <c r="AG64" s="102">
        <f>AG62-AG63</f>
        <v>0</v>
      </c>
      <c r="AH64" s="101" t="s">
        <v>343</v>
      </c>
      <c r="AI64" s="97"/>
      <c r="AJ64" s="97"/>
      <c r="AK64" s="97"/>
      <c r="AL64" s="102">
        <f>AL62-AL63</f>
        <v>0</v>
      </c>
      <c r="AM64" s="101" t="s">
        <v>343</v>
      </c>
      <c r="AN64" s="97"/>
      <c r="AO64" s="97"/>
      <c r="AP64" s="97"/>
      <c r="AQ64" s="102">
        <f>AQ62-AQ63</f>
        <v>0</v>
      </c>
      <c r="AR64" s="101" t="s">
        <v>343</v>
      </c>
      <c r="AS64" s="97"/>
      <c r="AT64" s="97"/>
      <c r="AU64" s="97"/>
      <c r="AV64" s="102">
        <f>AV62-AV63</f>
        <v>0</v>
      </c>
      <c r="AW64" s="101" t="s">
        <v>343</v>
      </c>
      <c r="AX64" s="97"/>
      <c r="AY64" s="97"/>
      <c r="AZ64" s="97"/>
      <c r="BA64" s="102">
        <f>BA62-BA63</f>
        <v>0</v>
      </c>
      <c r="BB64" s="101" t="s">
        <v>343</v>
      </c>
      <c r="BC64" s="97"/>
      <c r="BD64" s="97"/>
      <c r="BE64" s="97"/>
      <c r="BF64" s="102">
        <f>BF62-BF63</f>
        <v>0</v>
      </c>
      <c r="BG64" s="101" t="s">
        <v>343</v>
      </c>
      <c r="BH64" s="97"/>
      <c r="BI64" s="97"/>
      <c r="BJ64" s="97"/>
      <c r="BK64" s="102">
        <f>BK62-BK63</f>
        <v>0</v>
      </c>
      <c r="BL64" s="101" t="s">
        <v>343</v>
      </c>
      <c r="BM64" s="97"/>
      <c r="BN64" s="97"/>
      <c r="BO64" s="97"/>
      <c r="BP64" s="102">
        <f>BP62-BP63</f>
        <v>0</v>
      </c>
      <c r="BQ64" s="101" t="s">
        <v>343</v>
      </c>
      <c r="BR64" s="97"/>
      <c r="BS64" s="97"/>
      <c r="BT64" s="97"/>
      <c r="BU64" s="102">
        <f>BU62-BU63</f>
        <v>0</v>
      </c>
      <c r="BV64" s="101" t="s">
        <v>343</v>
      </c>
      <c r="BW64" s="97"/>
      <c r="BX64" s="97"/>
      <c r="BY64" s="97"/>
      <c r="BZ64" s="102">
        <f>BZ62-BZ63</f>
        <v>0</v>
      </c>
      <c r="CA64" s="101" t="s">
        <v>343</v>
      </c>
      <c r="CB64" s="97"/>
      <c r="CC64" s="97"/>
      <c r="CD64" s="97"/>
      <c r="CE64" s="102">
        <f>CE62-CE63</f>
        <v>0</v>
      </c>
      <c r="CF64" s="101" t="s">
        <v>343</v>
      </c>
      <c r="CG64" s="97"/>
      <c r="CH64" s="97"/>
      <c r="CI64" s="97"/>
      <c r="CJ64" s="102">
        <f>CJ62-CJ63</f>
        <v>0</v>
      </c>
      <c r="CK64" s="101" t="s">
        <v>343</v>
      </c>
      <c r="CL64" s="97"/>
      <c r="CM64" s="97"/>
      <c r="CN64" s="97"/>
      <c r="CO64" s="102">
        <f>CO62-CO63</f>
        <v>0</v>
      </c>
      <c r="CP64" s="101" t="s">
        <v>343</v>
      </c>
      <c r="CQ64" s="97"/>
      <c r="CR64" s="97"/>
      <c r="CS64" s="97"/>
      <c r="CT64" s="102">
        <f>CT62-CT63</f>
        <v>0</v>
      </c>
      <c r="CU64" s="101" t="s">
        <v>343</v>
      </c>
      <c r="CV64" s="97"/>
      <c r="CW64" s="97"/>
      <c r="CX64" s="97"/>
      <c r="CY64" s="102">
        <f>CY62-CY63</f>
        <v>0</v>
      </c>
      <c r="CZ64" s="101" t="s">
        <v>343</v>
      </c>
      <c r="DA64" s="97"/>
      <c r="DB64" s="97"/>
      <c r="DC64" s="97"/>
      <c r="DD64" s="102">
        <f>DD62-DD63</f>
        <v>0</v>
      </c>
      <c r="DE64" s="101" t="s">
        <v>343</v>
      </c>
      <c r="DF64" s="97"/>
      <c r="DG64" s="97"/>
      <c r="DH64" s="97"/>
      <c r="DI64" s="102">
        <f>DI62-DI63</f>
        <v>0</v>
      </c>
      <c r="DJ64" s="101" t="s">
        <v>343</v>
      </c>
      <c r="DK64" s="97"/>
      <c r="DL64" s="97"/>
      <c r="DM64" s="97"/>
      <c r="DN64" s="102">
        <f>DN62-DN63</f>
        <v>0</v>
      </c>
      <c r="DO64" s="101" t="s">
        <v>343</v>
      </c>
      <c r="DP64" s="97"/>
      <c r="DQ64" s="97"/>
      <c r="DR64" s="97"/>
      <c r="DS64" s="102">
        <f>DS62-DS63</f>
        <v>0</v>
      </c>
      <c r="DT64" s="101" t="s">
        <v>343</v>
      </c>
      <c r="DU64" s="97"/>
      <c r="DV64" s="97"/>
      <c r="DW64" s="97"/>
      <c r="DX64" s="102">
        <f>DX62-DX63</f>
        <v>0</v>
      </c>
      <c r="DY64" s="101" t="s">
        <v>343</v>
      </c>
      <c r="DZ64" s="97"/>
      <c r="EA64" s="97"/>
      <c r="EB64" s="97"/>
      <c r="EC64" s="102">
        <f>EC62-EC63</f>
        <v>0</v>
      </c>
      <c r="ED64" s="101" t="s">
        <v>343</v>
      </c>
      <c r="EE64" s="97"/>
      <c r="EF64" s="97"/>
      <c r="EG64" s="97"/>
      <c r="EH64" s="102">
        <f>EH62-EH63</f>
        <v>0</v>
      </c>
      <c r="EI64" s="101" t="s">
        <v>343</v>
      </c>
      <c r="EJ64" s="97"/>
      <c r="EK64" s="97"/>
      <c r="EL64" s="97"/>
      <c r="EM64" s="102">
        <f>EM62-EM63</f>
        <v>0</v>
      </c>
      <c r="EN64" s="101" t="s">
        <v>343</v>
      </c>
      <c r="EO64" s="97"/>
      <c r="EP64" s="97"/>
      <c r="EQ64" s="97"/>
      <c r="ER64" s="102">
        <f>ER62-ER63</f>
        <v>0</v>
      </c>
      <c r="ES64" s="101" t="s">
        <v>343</v>
      </c>
      <c r="ET64" s="97"/>
      <c r="EU64" s="97"/>
      <c r="EV64" s="97"/>
      <c r="EW64" s="102">
        <f>EW62-EW63</f>
        <v>0</v>
      </c>
      <c r="EX64" s="101" t="s">
        <v>343</v>
      </c>
      <c r="EY64" s="97"/>
      <c r="EZ64" s="97"/>
      <c r="FA64" s="97"/>
      <c r="FB64" s="102">
        <f>FB62-FB63</f>
        <v>0</v>
      </c>
      <c r="FC64" s="101" t="s">
        <v>343</v>
      </c>
      <c r="FD64" s="97"/>
      <c r="FE64" s="97"/>
      <c r="FF64" s="97"/>
      <c r="FG64" s="102">
        <f>FG62-FG63</f>
        <v>0</v>
      </c>
      <c r="FH64" s="101" t="s">
        <v>343</v>
      </c>
      <c r="FI64" s="97"/>
      <c r="FJ64" s="97"/>
      <c r="FK64" s="97"/>
      <c r="FL64" s="102">
        <f>FL62-FL63</f>
        <v>0</v>
      </c>
      <c r="FM64" s="101" t="s">
        <v>343</v>
      </c>
      <c r="FN64" s="97"/>
      <c r="FO64" s="97"/>
      <c r="FP64" s="97"/>
      <c r="FQ64" s="102">
        <f>FQ62-FQ63</f>
        <v>0</v>
      </c>
      <c r="FR64" s="101" t="s">
        <v>343</v>
      </c>
      <c r="FS64" s="97"/>
      <c r="FT64" s="97"/>
      <c r="FU64" s="97"/>
      <c r="FV64" s="102">
        <f>FV62-FV63</f>
        <v>0</v>
      </c>
      <c r="FW64" s="101" t="s">
        <v>343</v>
      </c>
      <c r="FX64" s="97"/>
      <c r="FY64" s="97"/>
      <c r="FZ64" s="97"/>
      <c r="GA64" s="102">
        <f>GA62-GA63</f>
        <v>0</v>
      </c>
      <c r="GB64" s="101" t="s">
        <v>343</v>
      </c>
      <c r="GC64" s="97"/>
      <c r="GD64" s="97"/>
      <c r="GE64" s="97"/>
      <c r="GF64" s="102" t="s">
        <v>349</v>
      </c>
      <c r="GG64" s="101" t="s">
        <v>343</v>
      </c>
      <c r="GH64" s="97"/>
      <c r="GI64" s="97"/>
      <c r="GJ64" s="97"/>
      <c r="GK64" s="102" t="s">
        <v>349</v>
      </c>
      <c r="GL64" s="101" t="s">
        <v>343</v>
      </c>
      <c r="GM64" s="97"/>
      <c r="GN64" s="97"/>
      <c r="GO64" s="97"/>
      <c r="GP64" s="102" t="s">
        <v>349</v>
      </c>
      <c r="GQ64" s="101" t="s">
        <v>343</v>
      </c>
      <c r="GR64" s="97"/>
      <c r="GS64" s="97"/>
      <c r="GT64" s="97"/>
      <c r="GU64" s="102" t="s">
        <v>349</v>
      </c>
      <c r="GV64" s="101" t="s">
        <v>343</v>
      </c>
      <c r="GX64" s="102">
        <f>GX62-GX63</f>
        <v>0</v>
      </c>
      <c r="GY64" s="101" t="s">
        <v>343</v>
      </c>
      <c r="HA64" s="102">
        <f>HA62-HA63</f>
        <v>0</v>
      </c>
      <c r="IA64" s="96">
        <f t="shared" si="230"/>
        <v>0</v>
      </c>
      <c r="IB64" s="96">
        <f>IB63</f>
        <v>9999</v>
      </c>
      <c r="IC64" s="97" t="s">
        <v>377</v>
      </c>
      <c r="ID64" s="97" t="s">
        <v>268</v>
      </c>
      <c r="IE64" s="97">
        <f t="shared" si="218"/>
        <v>0</v>
      </c>
      <c r="IF64" s="97">
        <f t="shared" si="219"/>
        <v>0</v>
      </c>
      <c r="IG64" s="97">
        <f t="shared" si="220"/>
        <v>0</v>
      </c>
      <c r="IH64" s="97">
        <f t="shared" si="221"/>
        <v>0</v>
      </c>
      <c r="II64" s="97">
        <f t="shared" si="222"/>
        <v>0</v>
      </c>
      <c r="IJ64" s="97">
        <f t="shared" si="223"/>
        <v>0</v>
      </c>
      <c r="IK64" s="97">
        <f t="shared" si="224"/>
        <v>0</v>
      </c>
      <c r="IL64" s="97">
        <f t="shared" si="225"/>
        <v>0</v>
      </c>
      <c r="IM64" s="97">
        <f t="shared" si="226"/>
        <v>0</v>
      </c>
      <c r="IN64" s="97">
        <f t="shared" si="227"/>
        <v>0</v>
      </c>
      <c r="IO64" s="97">
        <f t="shared" si="228"/>
        <v>0</v>
      </c>
      <c r="IP64" s="97">
        <f t="shared" si="229"/>
        <v>0</v>
      </c>
    </row>
    <row r="65" spans="24:250">
      <c r="X65" s="101"/>
      <c r="Y65" s="97"/>
      <c r="Z65" s="97"/>
      <c r="AA65" s="97"/>
      <c r="AB65" s="102"/>
      <c r="AC65" s="101"/>
      <c r="AD65" s="97"/>
      <c r="AE65" s="97"/>
      <c r="AF65" s="97"/>
      <c r="AG65" s="102"/>
      <c r="AH65" s="101"/>
      <c r="AI65" s="97"/>
      <c r="AJ65" s="97"/>
      <c r="AK65" s="97"/>
      <c r="AL65" s="102"/>
      <c r="AM65" s="101"/>
      <c r="AN65" s="97"/>
      <c r="AO65" s="97"/>
      <c r="AP65" s="97"/>
      <c r="AQ65" s="102"/>
      <c r="AR65" s="101"/>
      <c r="AS65" s="97"/>
      <c r="AT65" s="97"/>
      <c r="AU65" s="97"/>
      <c r="AV65" s="102"/>
      <c r="AW65" s="101"/>
      <c r="AX65" s="97"/>
      <c r="AY65" s="97"/>
      <c r="AZ65" s="97"/>
      <c r="BA65" s="102"/>
      <c r="BB65" s="101"/>
      <c r="BC65" s="97"/>
      <c r="BD65" s="97"/>
      <c r="BE65" s="97"/>
      <c r="BF65" s="102"/>
      <c r="BG65" s="101"/>
      <c r="BH65" s="97"/>
      <c r="BI65" s="97"/>
      <c r="BJ65" s="97"/>
      <c r="BK65" s="102"/>
      <c r="BL65" s="101"/>
      <c r="BM65" s="97"/>
      <c r="BN65" s="97"/>
      <c r="BO65" s="97"/>
      <c r="BP65" s="102"/>
      <c r="BQ65" s="101"/>
      <c r="BR65" s="97"/>
      <c r="BS65" s="97"/>
      <c r="BT65" s="97"/>
      <c r="BU65" s="102"/>
      <c r="BV65" s="101"/>
      <c r="BW65" s="97"/>
      <c r="BX65" s="97"/>
      <c r="BY65" s="97"/>
      <c r="BZ65" s="102"/>
      <c r="CA65" s="101"/>
      <c r="CB65" s="97"/>
      <c r="CC65" s="97"/>
      <c r="CD65" s="97"/>
      <c r="CE65" s="102"/>
      <c r="CF65" s="101"/>
      <c r="CG65" s="97"/>
      <c r="CH65" s="97"/>
      <c r="CI65" s="97"/>
      <c r="CJ65" s="102"/>
      <c r="CK65" s="101"/>
      <c r="CL65" s="97"/>
      <c r="CM65" s="97"/>
      <c r="CN65" s="97"/>
      <c r="CO65" s="102"/>
      <c r="CP65" s="101"/>
      <c r="CQ65" s="97"/>
      <c r="CR65" s="97"/>
      <c r="CS65" s="97"/>
      <c r="CT65" s="102"/>
      <c r="CU65" s="101"/>
      <c r="CV65" s="97"/>
      <c r="CW65" s="97"/>
      <c r="CX65" s="97"/>
      <c r="CY65" s="102"/>
      <c r="CZ65" s="101"/>
      <c r="DA65" s="97"/>
      <c r="DB65" s="97"/>
      <c r="DC65" s="97"/>
      <c r="DD65" s="102"/>
      <c r="DE65" s="101"/>
      <c r="DF65" s="97"/>
      <c r="DG65" s="97"/>
      <c r="DH65" s="97"/>
      <c r="DI65" s="102"/>
      <c r="DJ65" s="101"/>
      <c r="DK65" s="97"/>
      <c r="DL65" s="97"/>
      <c r="DM65" s="97"/>
      <c r="DN65" s="102"/>
      <c r="DO65" s="101"/>
      <c r="DP65" s="97"/>
      <c r="DQ65" s="97"/>
      <c r="DR65" s="97"/>
      <c r="DS65" s="102"/>
      <c r="DT65" s="101"/>
      <c r="DU65" s="97"/>
      <c r="DV65" s="97"/>
      <c r="DW65" s="97"/>
      <c r="DX65" s="102"/>
      <c r="DY65" s="101"/>
      <c r="DZ65" s="97"/>
      <c r="EA65" s="97"/>
      <c r="EB65" s="97"/>
      <c r="EC65" s="102"/>
      <c r="ED65" s="101"/>
      <c r="EE65" s="97"/>
      <c r="EF65" s="97"/>
      <c r="EG65" s="97"/>
      <c r="EH65" s="102"/>
      <c r="EI65" s="101"/>
      <c r="EJ65" s="97"/>
      <c r="EK65" s="97"/>
      <c r="EL65" s="97"/>
      <c r="EM65" s="102"/>
      <c r="EN65" s="101"/>
      <c r="EO65" s="97"/>
      <c r="EP65" s="97"/>
      <c r="EQ65" s="97"/>
      <c r="ER65" s="102"/>
      <c r="ES65" s="101"/>
      <c r="ET65" s="97"/>
      <c r="EU65" s="97"/>
      <c r="EV65" s="97"/>
      <c r="EW65" s="102"/>
      <c r="EX65" s="101"/>
      <c r="EY65" s="97"/>
      <c r="EZ65" s="97"/>
      <c r="FA65" s="97"/>
      <c r="FB65" s="102"/>
      <c r="FC65" s="101"/>
      <c r="FD65" s="97"/>
      <c r="FE65" s="97"/>
      <c r="FF65" s="97"/>
      <c r="FG65" s="102"/>
      <c r="FH65" s="101"/>
      <c r="FI65" s="97"/>
      <c r="FJ65" s="97"/>
      <c r="FK65" s="97"/>
      <c r="FL65" s="102"/>
      <c r="FM65" s="101"/>
      <c r="FN65" s="97"/>
      <c r="FO65" s="97"/>
      <c r="FP65" s="97"/>
      <c r="FQ65" s="102"/>
      <c r="FR65" s="101"/>
      <c r="FS65" s="97"/>
      <c r="FT65" s="97"/>
      <c r="FU65" s="97"/>
      <c r="FV65" s="102"/>
      <c r="FW65" s="101"/>
      <c r="FX65" s="97"/>
      <c r="FY65" s="97"/>
      <c r="FZ65" s="97"/>
      <c r="GA65" s="102"/>
      <c r="GB65" s="101"/>
      <c r="GC65" s="97"/>
      <c r="GD65" s="97"/>
      <c r="GE65" s="97"/>
      <c r="GF65" s="102"/>
      <c r="GG65" s="101"/>
      <c r="GH65" s="97"/>
      <c r="GI65" s="97"/>
      <c r="GJ65" s="97"/>
      <c r="GK65" s="102"/>
      <c r="GL65" s="101"/>
      <c r="GM65" s="97"/>
      <c r="GN65" s="97"/>
      <c r="GO65" s="97"/>
      <c r="GP65" s="102"/>
      <c r="GQ65" s="101"/>
      <c r="GR65" s="97"/>
      <c r="GS65" s="97"/>
      <c r="GT65" s="97"/>
      <c r="GU65" s="102"/>
      <c r="GV65" s="101"/>
      <c r="GX65" s="102"/>
      <c r="GY65" s="101"/>
      <c r="HA65" s="102"/>
      <c r="IA65" s="96">
        <f>その１!A44</f>
        <v>0</v>
      </c>
      <c r="IB65" s="96">
        <v>9999</v>
      </c>
      <c r="IC65" s="97" t="s">
        <v>376</v>
      </c>
      <c r="ID65" s="97" t="s">
        <v>37</v>
      </c>
      <c r="IE65" s="97">
        <f t="shared" si="218"/>
        <v>0</v>
      </c>
      <c r="IF65" s="97">
        <f t="shared" si="219"/>
        <v>0</v>
      </c>
      <c r="IG65" s="97">
        <f t="shared" si="220"/>
        <v>0</v>
      </c>
      <c r="IH65" s="97">
        <f t="shared" si="221"/>
        <v>0</v>
      </c>
      <c r="II65" s="97">
        <f t="shared" si="222"/>
        <v>0</v>
      </c>
      <c r="IJ65" s="97">
        <f t="shared" si="223"/>
        <v>0</v>
      </c>
      <c r="IK65" s="97">
        <f t="shared" si="224"/>
        <v>0</v>
      </c>
      <c r="IL65" s="97">
        <f t="shared" si="225"/>
        <v>0</v>
      </c>
      <c r="IM65" s="97">
        <f t="shared" si="226"/>
        <v>0</v>
      </c>
      <c r="IN65" s="97">
        <f t="shared" si="227"/>
        <v>0</v>
      </c>
      <c r="IO65" s="97">
        <f t="shared" si="228"/>
        <v>0</v>
      </c>
      <c r="IP65" s="97">
        <f t="shared" si="229"/>
        <v>0</v>
      </c>
    </row>
    <row r="66" spans="24:250">
      <c r="X66" s="101" t="s">
        <v>344</v>
      </c>
      <c r="Y66" s="97"/>
      <c r="Z66" s="97"/>
      <c r="AA66" s="97"/>
      <c r="AB66" s="102" t="s">
        <v>349</v>
      </c>
      <c r="AC66" s="101" t="s">
        <v>344</v>
      </c>
      <c r="AD66" s="97"/>
      <c r="AE66" s="97"/>
      <c r="AF66" s="97"/>
      <c r="AG66" s="102" t="s">
        <v>349</v>
      </c>
      <c r="AH66" s="101" t="s">
        <v>344</v>
      </c>
      <c r="AI66" s="97"/>
      <c r="AJ66" s="97"/>
      <c r="AK66" s="97"/>
      <c r="AL66" s="102" t="s">
        <v>349</v>
      </c>
      <c r="AM66" s="101" t="s">
        <v>344</v>
      </c>
      <c r="AN66" s="97"/>
      <c r="AO66" s="97"/>
      <c r="AP66" s="97"/>
      <c r="AQ66" s="102" t="s">
        <v>349</v>
      </c>
      <c r="AR66" s="101" t="s">
        <v>344</v>
      </c>
      <c r="AS66" s="97"/>
      <c r="AT66" s="97"/>
      <c r="AU66" s="97"/>
      <c r="AV66" s="102" t="s">
        <v>349</v>
      </c>
      <c r="AW66" s="101" t="s">
        <v>344</v>
      </c>
      <c r="AX66" s="97"/>
      <c r="AY66" s="97"/>
      <c r="AZ66" s="97"/>
      <c r="BA66" s="102" t="s">
        <v>349</v>
      </c>
      <c r="BB66" s="101" t="s">
        <v>344</v>
      </c>
      <c r="BC66" s="97"/>
      <c r="BD66" s="97"/>
      <c r="BE66" s="97"/>
      <c r="BF66" s="102" t="s">
        <v>349</v>
      </c>
      <c r="BG66" s="101" t="s">
        <v>344</v>
      </c>
      <c r="BH66" s="97"/>
      <c r="BI66" s="97"/>
      <c r="BJ66" s="97"/>
      <c r="BK66" s="102" t="s">
        <v>349</v>
      </c>
      <c r="BL66" s="101" t="s">
        <v>344</v>
      </c>
      <c r="BM66" s="97"/>
      <c r="BN66" s="97"/>
      <c r="BO66" s="97"/>
      <c r="BP66" s="102" t="s">
        <v>349</v>
      </c>
      <c r="BQ66" s="101" t="s">
        <v>344</v>
      </c>
      <c r="BR66" s="97"/>
      <c r="BS66" s="97"/>
      <c r="BT66" s="97"/>
      <c r="BU66" s="102" t="s">
        <v>349</v>
      </c>
      <c r="BV66" s="101" t="s">
        <v>344</v>
      </c>
      <c r="BW66" s="97"/>
      <c r="BX66" s="97"/>
      <c r="BY66" s="97"/>
      <c r="BZ66" s="102" t="s">
        <v>349</v>
      </c>
      <c r="CA66" s="101" t="s">
        <v>344</v>
      </c>
      <c r="CB66" s="97"/>
      <c r="CC66" s="97"/>
      <c r="CD66" s="97"/>
      <c r="CE66" s="102" t="s">
        <v>349</v>
      </c>
      <c r="CF66" s="101" t="s">
        <v>344</v>
      </c>
      <c r="CG66" s="97"/>
      <c r="CH66" s="97"/>
      <c r="CI66" s="97"/>
      <c r="CJ66" s="102" t="s">
        <v>349</v>
      </c>
      <c r="CK66" s="101" t="s">
        <v>344</v>
      </c>
      <c r="CL66" s="97"/>
      <c r="CM66" s="97"/>
      <c r="CN66" s="97"/>
      <c r="CO66" s="102" t="s">
        <v>349</v>
      </c>
      <c r="CP66" s="101" t="s">
        <v>344</v>
      </c>
      <c r="CQ66" s="97"/>
      <c r="CR66" s="97"/>
      <c r="CS66" s="97"/>
      <c r="CT66" s="102" t="s">
        <v>349</v>
      </c>
      <c r="CU66" s="101" t="s">
        <v>344</v>
      </c>
      <c r="CV66" s="97"/>
      <c r="CW66" s="97"/>
      <c r="CX66" s="97"/>
      <c r="CY66" s="102" t="s">
        <v>349</v>
      </c>
      <c r="CZ66" s="101" t="s">
        <v>344</v>
      </c>
      <c r="DA66" s="97"/>
      <c r="DB66" s="97"/>
      <c r="DC66" s="97"/>
      <c r="DD66" s="102" t="s">
        <v>349</v>
      </c>
      <c r="DE66" s="101" t="s">
        <v>344</v>
      </c>
      <c r="DF66" s="97"/>
      <c r="DG66" s="97"/>
      <c r="DH66" s="97"/>
      <c r="DI66" s="102" t="s">
        <v>349</v>
      </c>
      <c r="DJ66" s="101" t="s">
        <v>344</v>
      </c>
      <c r="DK66" s="97"/>
      <c r="DL66" s="97"/>
      <c r="DM66" s="97"/>
      <c r="DN66" s="102" t="s">
        <v>349</v>
      </c>
      <c r="DO66" s="101" t="s">
        <v>344</v>
      </c>
      <c r="DP66" s="97"/>
      <c r="DQ66" s="97"/>
      <c r="DR66" s="97"/>
      <c r="DS66" s="102" t="s">
        <v>349</v>
      </c>
      <c r="DT66" s="101" t="s">
        <v>344</v>
      </c>
      <c r="DU66" s="97"/>
      <c r="DV66" s="97"/>
      <c r="DW66" s="97"/>
      <c r="DX66" s="102" t="s">
        <v>349</v>
      </c>
      <c r="DY66" s="101" t="s">
        <v>344</v>
      </c>
      <c r="DZ66" s="97"/>
      <c r="EA66" s="97"/>
      <c r="EB66" s="97"/>
      <c r="EC66" s="102" t="s">
        <v>349</v>
      </c>
      <c r="ED66" s="101" t="s">
        <v>344</v>
      </c>
      <c r="EE66" s="97"/>
      <c r="EF66" s="97"/>
      <c r="EG66" s="97"/>
      <c r="EH66" s="102" t="s">
        <v>349</v>
      </c>
      <c r="EI66" s="101" t="s">
        <v>344</v>
      </c>
      <c r="EJ66" s="97"/>
      <c r="EK66" s="97"/>
      <c r="EL66" s="97"/>
      <c r="EM66" s="102" t="s">
        <v>349</v>
      </c>
      <c r="EN66" s="101" t="s">
        <v>344</v>
      </c>
      <c r="EO66" s="97"/>
      <c r="EP66" s="97"/>
      <c r="EQ66" s="97"/>
      <c r="ER66" s="102" t="s">
        <v>349</v>
      </c>
      <c r="ES66" s="101" t="s">
        <v>344</v>
      </c>
      <c r="ET66" s="97"/>
      <c r="EU66" s="97"/>
      <c r="EV66" s="97"/>
      <c r="EW66" s="102" t="s">
        <v>349</v>
      </c>
      <c r="EX66" s="101" t="s">
        <v>344</v>
      </c>
      <c r="EY66" s="97"/>
      <c r="EZ66" s="97"/>
      <c r="FA66" s="97"/>
      <c r="FB66" s="102" t="s">
        <v>349</v>
      </c>
      <c r="FC66" s="101" t="s">
        <v>344</v>
      </c>
      <c r="FD66" s="97"/>
      <c r="FE66" s="97"/>
      <c r="FF66" s="97"/>
      <c r="FG66" s="102" t="s">
        <v>349</v>
      </c>
      <c r="FH66" s="101" t="s">
        <v>344</v>
      </c>
      <c r="FI66" s="97"/>
      <c r="FJ66" s="97"/>
      <c r="FK66" s="97"/>
      <c r="FL66" s="102" t="s">
        <v>349</v>
      </c>
      <c r="FM66" s="101" t="s">
        <v>344</v>
      </c>
      <c r="FN66" s="97"/>
      <c r="FO66" s="97"/>
      <c r="FP66" s="97"/>
      <c r="FQ66" s="102" t="s">
        <v>349</v>
      </c>
      <c r="FR66" s="101" t="s">
        <v>344</v>
      </c>
      <c r="FS66" s="97"/>
      <c r="FT66" s="97"/>
      <c r="FU66" s="97"/>
      <c r="FV66" s="102" t="s">
        <v>349</v>
      </c>
      <c r="FW66" s="101" t="s">
        <v>344</v>
      </c>
      <c r="FX66" s="97"/>
      <c r="FY66" s="97"/>
      <c r="FZ66" s="97"/>
      <c r="GA66" s="102" t="s">
        <v>349</v>
      </c>
      <c r="GB66" s="101" t="s">
        <v>344</v>
      </c>
      <c r="GC66" s="97"/>
      <c r="GD66" s="97"/>
      <c r="GE66" s="97"/>
      <c r="GF66" s="102" t="s">
        <v>349</v>
      </c>
      <c r="GG66" s="101" t="s">
        <v>344</v>
      </c>
      <c r="GH66" s="97"/>
      <c r="GI66" s="97"/>
      <c r="GJ66" s="97"/>
      <c r="GK66" s="102" t="s">
        <v>349</v>
      </c>
      <c r="GL66" s="101" t="s">
        <v>344</v>
      </c>
      <c r="GM66" s="97"/>
      <c r="GN66" s="97"/>
      <c r="GO66" s="97"/>
      <c r="GP66" s="102">
        <f>GP51</f>
        <v>0</v>
      </c>
      <c r="GQ66" s="101" t="s">
        <v>344</v>
      </c>
      <c r="GR66" s="97"/>
      <c r="GS66" s="97"/>
      <c r="GT66" s="97"/>
      <c r="GU66" s="102" t="s">
        <v>349</v>
      </c>
      <c r="GV66" s="101" t="s">
        <v>344</v>
      </c>
      <c r="GX66" s="102" t="s">
        <v>349</v>
      </c>
      <c r="GY66" s="101" t="s">
        <v>344</v>
      </c>
      <c r="HA66" s="102" t="s">
        <v>349</v>
      </c>
      <c r="IA66" s="96">
        <f t="shared" si="230"/>
        <v>0</v>
      </c>
      <c r="IB66" s="96">
        <v>9999</v>
      </c>
      <c r="IC66" s="97" t="s">
        <v>376</v>
      </c>
      <c r="ID66" s="97" t="s">
        <v>268</v>
      </c>
      <c r="IE66" s="97">
        <f t="shared" si="218"/>
        <v>0</v>
      </c>
      <c r="IF66" s="97">
        <f t="shared" si="219"/>
        <v>0</v>
      </c>
      <c r="IG66" s="97">
        <f t="shared" si="220"/>
        <v>0</v>
      </c>
      <c r="IH66" s="97">
        <f t="shared" si="221"/>
        <v>0</v>
      </c>
      <c r="II66" s="97">
        <f t="shared" si="222"/>
        <v>0</v>
      </c>
      <c r="IJ66" s="97">
        <f t="shared" si="223"/>
        <v>0</v>
      </c>
      <c r="IK66" s="97">
        <f t="shared" si="224"/>
        <v>0</v>
      </c>
      <c r="IL66" s="97">
        <f t="shared" si="225"/>
        <v>0</v>
      </c>
      <c r="IM66" s="97">
        <f t="shared" si="226"/>
        <v>0</v>
      </c>
      <c r="IN66" s="97">
        <f t="shared" si="227"/>
        <v>0</v>
      </c>
      <c r="IO66" s="97">
        <f t="shared" si="228"/>
        <v>0</v>
      </c>
      <c r="IP66" s="97">
        <f t="shared" si="229"/>
        <v>0</v>
      </c>
    </row>
    <row r="67" spans="24:250">
      <c r="X67" s="101" t="s">
        <v>345</v>
      </c>
      <c r="Y67" s="97"/>
      <c r="Z67" s="97"/>
      <c r="AA67" s="97"/>
      <c r="AB67" s="102" t="s">
        <v>349</v>
      </c>
      <c r="AC67" s="101" t="s">
        <v>345</v>
      </c>
      <c r="AD67" s="97"/>
      <c r="AE67" s="97"/>
      <c r="AF67" s="97"/>
      <c r="AG67" s="102" t="s">
        <v>349</v>
      </c>
      <c r="AH67" s="101" t="s">
        <v>345</v>
      </c>
      <c r="AI67" s="97"/>
      <c r="AJ67" s="97"/>
      <c r="AK67" s="97"/>
      <c r="AL67" s="102" t="s">
        <v>349</v>
      </c>
      <c r="AM67" s="101" t="s">
        <v>345</v>
      </c>
      <c r="AN67" s="97"/>
      <c r="AO67" s="97"/>
      <c r="AP67" s="97"/>
      <c r="AQ67" s="102" t="s">
        <v>349</v>
      </c>
      <c r="AR67" s="101" t="s">
        <v>345</v>
      </c>
      <c r="AS67" s="97"/>
      <c r="AT67" s="97"/>
      <c r="AU67" s="97"/>
      <c r="AV67" s="102" t="s">
        <v>349</v>
      </c>
      <c r="AW67" s="101" t="s">
        <v>345</v>
      </c>
      <c r="AX67" s="97"/>
      <c r="AY67" s="97"/>
      <c r="AZ67" s="97"/>
      <c r="BA67" s="102" t="s">
        <v>349</v>
      </c>
      <c r="BB67" s="101" t="s">
        <v>345</v>
      </c>
      <c r="BC67" s="97"/>
      <c r="BD67" s="97"/>
      <c r="BE67" s="97"/>
      <c r="BF67" s="102" t="s">
        <v>349</v>
      </c>
      <c r="BG67" s="101" t="s">
        <v>345</v>
      </c>
      <c r="BH67" s="97"/>
      <c r="BI67" s="97"/>
      <c r="BJ67" s="97"/>
      <c r="BK67" s="102" t="s">
        <v>349</v>
      </c>
      <c r="BL67" s="101" t="s">
        <v>345</v>
      </c>
      <c r="BM67" s="97"/>
      <c r="BN67" s="97"/>
      <c r="BO67" s="97"/>
      <c r="BP67" s="102" t="s">
        <v>349</v>
      </c>
      <c r="BQ67" s="101" t="s">
        <v>345</v>
      </c>
      <c r="BR67" s="97"/>
      <c r="BS67" s="97"/>
      <c r="BT67" s="97"/>
      <c r="BU67" s="102" t="s">
        <v>349</v>
      </c>
      <c r="BV67" s="101" t="s">
        <v>345</v>
      </c>
      <c r="BW67" s="97"/>
      <c r="BX67" s="97"/>
      <c r="BY67" s="97"/>
      <c r="BZ67" s="102" t="s">
        <v>349</v>
      </c>
      <c r="CA67" s="101" t="s">
        <v>345</v>
      </c>
      <c r="CB67" s="97"/>
      <c r="CC67" s="97"/>
      <c r="CD67" s="97"/>
      <c r="CE67" s="102" t="s">
        <v>349</v>
      </c>
      <c r="CF67" s="101" t="s">
        <v>345</v>
      </c>
      <c r="CG67" s="97"/>
      <c r="CH67" s="97"/>
      <c r="CI67" s="97"/>
      <c r="CJ67" s="102" t="s">
        <v>349</v>
      </c>
      <c r="CK67" s="101" t="s">
        <v>345</v>
      </c>
      <c r="CL67" s="97"/>
      <c r="CM67" s="97"/>
      <c r="CN67" s="97"/>
      <c r="CO67" s="102" t="s">
        <v>349</v>
      </c>
      <c r="CP67" s="101" t="s">
        <v>345</v>
      </c>
      <c r="CQ67" s="97"/>
      <c r="CR67" s="97"/>
      <c r="CS67" s="97"/>
      <c r="CT67" s="102" t="s">
        <v>349</v>
      </c>
      <c r="CU67" s="101" t="s">
        <v>345</v>
      </c>
      <c r="CV67" s="97"/>
      <c r="CW67" s="97"/>
      <c r="CX67" s="97"/>
      <c r="CY67" s="102" t="s">
        <v>349</v>
      </c>
      <c r="CZ67" s="101" t="s">
        <v>345</v>
      </c>
      <c r="DA67" s="97"/>
      <c r="DB67" s="97"/>
      <c r="DC67" s="97"/>
      <c r="DD67" s="102" t="s">
        <v>349</v>
      </c>
      <c r="DE67" s="101" t="s">
        <v>345</v>
      </c>
      <c r="DF67" s="97"/>
      <c r="DG67" s="97"/>
      <c r="DH67" s="97"/>
      <c r="DI67" s="102" t="s">
        <v>349</v>
      </c>
      <c r="DJ67" s="101" t="s">
        <v>345</v>
      </c>
      <c r="DK67" s="97"/>
      <c r="DL67" s="97"/>
      <c r="DM67" s="97"/>
      <c r="DN67" s="102" t="s">
        <v>349</v>
      </c>
      <c r="DO67" s="101" t="s">
        <v>345</v>
      </c>
      <c r="DP67" s="97"/>
      <c r="DQ67" s="97"/>
      <c r="DR67" s="97"/>
      <c r="DS67" s="102" t="s">
        <v>349</v>
      </c>
      <c r="DT67" s="101" t="s">
        <v>345</v>
      </c>
      <c r="DU67" s="97"/>
      <c r="DV67" s="97"/>
      <c r="DW67" s="97"/>
      <c r="DX67" s="102" t="s">
        <v>349</v>
      </c>
      <c r="DY67" s="101" t="s">
        <v>345</v>
      </c>
      <c r="DZ67" s="97"/>
      <c r="EA67" s="97"/>
      <c r="EB67" s="97"/>
      <c r="EC67" s="102" t="s">
        <v>349</v>
      </c>
      <c r="ED67" s="101" t="s">
        <v>345</v>
      </c>
      <c r="EE67" s="97"/>
      <c r="EF67" s="97"/>
      <c r="EG67" s="97"/>
      <c r="EH67" s="102" t="s">
        <v>349</v>
      </c>
      <c r="EI67" s="101" t="s">
        <v>345</v>
      </c>
      <c r="EJ67" s="97"/>
      <c r="EK67" s="97"/>
      <c r="EL67" s="97"/>
      <c r="EM67" s="102" t="s">
        <v>349</v>
      </c>
      <c r="EN67" s="101" t="s">
        <v>345</v>
      </c>
      <c r="EO67" s="97"/>
      <c r="EP67" s="97"/>
      <c r="EQ67" s="97"/>
      <c r="ER67" s="102" t="s">
        <v>349</v>
      </c>
      <c r="ES67" s="101" t="s">
        <v>345</v>
      </c>
      <c r="ET67" s="97"/>
      <c r="EU67" s="97"/>
      <c r="EV67" s="97"/>
      <c r="EW67" s="102" t="s">
        <v>349</v>
      </c>
      <c r="EX67" s="101" t="s">
        <v>345</v>
      </c>
      <c r="EY67" s="97"/>
      <c r="EZ67" s="97"/>
      <c r="FA67" s="97"/>
      <c r="FB67" s="102" t="s">
        <v>349</v>
      </c>
      <c r="FC67" s="101" t="s">
        <v>345</v>
      </c>
      <c r="FD67" s="97"/>
      <c r="FE67" s="97"/>
      <c r="FF67" s="97"/>
      <c r="FG67" s="102" t="s">
        <v>349</v>
      </c>
      <c r="FH67" s="101" t="s">
        <v>345</v>
      </c>
      <c r="FI67" s="97"/>
      <c r="FJ67" s="97"/>
      <c r="FK67" s="97"/>
      <c r="FL67" s="102" t="s">
        <v>349</v>
      </c>
      <c r="FM67" s="101" t="s">
        <v>345</v>
      </c>
      <c r="FN67" s="97"/>
      <c r="FO67" s="97"/>
      <c r="FP67" s="97"/>
      <c r="FQ67" s="102" t="s">
        <v>349</v>
      </c>
      <c r="FR67" s="101" t="s">
        <v>345</v>
      </c>
      <c r="FS67" s="97"/>
      <c r="FT67" s="97"/>
      <c r="FU67" s="97"/>
      <c r="FV67" s="102" t="s">
        <v>349</v>
      </c>
      <c r="FW67" s="101" t="s">
        <v>345</v>
      </c>
      <c r="FX67" s="97"/>
      <c r="FY67" s="97"/>
      <c r="FZ67" s="97"/>
      <c r="GA67" s="102" t="s">
        <v>349</v>
      </c>
      <c r="GB67" s="101" t="s">
        <v>345</v>
      </c>
      <c r="GC67" s="97"/>
      <c r="GD67" s="97"/>
      <c r="GE67" s="97"/>
      <c r="GF67" s="102" t="s">
        <v>349</v>
      </c>
      <c r="GG67" s="101" t="s">
        <v>345</v>
      </c>
      <c r="GH67" s="97"/>
      <c r="GI67" s="97"/>
      <c r="GJ67" s="97"/>
      <c r="GK67" s="102" t="s">
        <v>349</v>
      </c>
      <c r="GL67" s="101" t="s">
        <v>345</v>
      </c>
      <c r="GM67" s="97"/>
      <c r="GN67" s="97"/>
      <c r="GO67" s="97"/>
      <c r="GP67" s="102" t="s">
        <v>349</v>
      </c>
      <c r="GQ67" s="101" t="s">
        <v>345</v>
      </c>
      <c r="GR67" s="97"/>
      <c r="GS67" s="97"/>
      <c r="GT67" s="97"/>
      <c r="GU67" s="102">
        <f>GU51</f>
        <v>0</v>
      </c>
      <c r="GV67" s="101" t="s">
        <v>345</v>
      </c>
      <c r="GX67" s="102" t="s">
        <v>349</v>
      </c>
      <c r="GY67" s="101" t="s">
        <v>345</v>
      </c>
      <c r="HA67" s="102" t="s">
        <v>349</v>
      </c>
      <c r="IA67" s="96">
        <f t="shared" si="230"/>
        <v>0</v>
      </c>
      <c r="IB67" s="96">
        <v>9999</v>
      </c>
      <c r="IC67" s="97" t="s">
        <v>377</v>
      </c>
      <c r="ID67" s="97" t="s">
        <v>37</v>
      </c>
      <c r="IE67" s="97">
        <f t="shared" si="218"/>
        <v>0</v>
      </c>
      <c r="IF67" s="97">
        <f t="shared" si="219"/>
        <v>0</v>
      </c>
      <c r="IG67" s="97">
        <f t="shared" si="220"/>
        <v>0</v>
      </c>
      <c r="IH67" s="97">
        <f t="shared" si="221"/>
        <v>0</v>
      </c>
      <c r="II67" s="97">
        <f t="shared" si="222"/>
        <v>0</v>
      </c>
      <c r="IJ67" s="97">
        <f t="shared" si="223"/>
        <v>0</v>
      </c>
      <c r="IK67" s="97">
        <f t="shared" si="224"/>
        <v>0</v>
      </c>
      <c r="IL67" s="97">
        <f t="shared" si="225"/>
        <v>0</v>
      </c>
      <c r="IM67" s="97">
        <f t="shared" si="226"/>
        <v>0</v>
      </c>
      <c r="IN67" s="97">
        <f t="shared" si="227"/>
        <v>0</v>
      </c>
      <c r="IO67" s="97">
        <f t="shared" si="228"/>
        <v>0</v>
      </c>
      <c r="IP67" s="97">
        <f t="shared" si="229"/>
        <v>0</v>
      </c>
    </row>
    <row r="68" spans="24:250">
      <c r="X68" s="101" t="s">
        <v>346</v>
      </c>
      <c r="Y68" s="97"/>
      <c r="Z68" s="97"/>
      <c r="AA68" s="97"/>
      <c r="AB68" s="102" t="s">
        <v>349</v>
      </c>
      <c r="AC68" s="101" t="s">
        <v>346</v>
      </c>
      <c r="AD68" s="97"/>
      <c r="AE68" s="97"/>
      <c r="AF68" s="97"/>
      <c r="AG68" s="102" t="s">
        <v>349</v>
      </c>
      <c r="AH68" s="101" t="s">
        <v>346</v>
      </c>
      <c r="AI68" s="97"/>
      <c r="AJ68" s="97"/>
      <c r="AK68" s="97"/>
      <c r="AL68" s="102" t="s">
        <v>349</v>
      </c>
      <c r="AM68" s="101" t="s">
        <v>346</v>
      </c>
      <c r="AN68" s="97"/>
      <c r="AO68" s="97"/>
      <c r="AP68" s="97"/>
      <c r="AQ68" s="102" t="s">
        <v>349</v>
      </c>
      <c r="AR68" s="101" t="s">
        <v>346</v>
      </c>
      <c r="AS68" s="97"/>
      <c r="AT68" s="97"/>
      <c r="AU68" s="97"/>
      <c r="AV68" s="102" t="s">
        <v>349</v>
      </c>
      <c r="AW68" s="101" t="s">
        <v>346</v>
      </c>
      <c r="AX68" s="97"/>
      <c r="AY68" s="97"/>
      <c r="AZ68" s="97"/>
      <c r="BA68" s="102" t="s">
        <v>349</v>
      </c>
      <c r="BB68" s="101" t="s">
        <v>346</v>
      </c>
      <c r="BC68" s="97"/>
      <c r="BD68" s="97"/>
      <c r="BE68" s="97"/>
      <c r="BF68" s="102" t="s">
        <v>349</v>
      </c>
      <c r="BG68" s="101" t="s">
        <v>346</v>
      </c>
      <c r="BH68" s="97"/>
      <c r="BI68" s="97"/>
      <c r="BJ68" s="97"/>
      <c r="BK68" s="102" t="s">
        <v>349</v>
      </c>
      <c r="BL68" s="101" t="s">
        <v>346</v>
      </c>
      <c r="BM68" s="97"/>
      <c r="BN68" s="97"/>
      <c r="BO68" s="97"/>
      <c r="BP68" s="102" t="s">
        <v>349</v>
      </c>
      <c r="BQ68" s="101" t="s">
        <v>346</v>
      </c>
      <c r="BR68" s="97"/>
      <c r="BS68" s="97"/>
      <c r="BT68" s="97"/>
      <c r="BU68" s="102" t="s">
        <v>349</v>
      </c>
      <c r="BV68" s="101" t="s">
        <v>346</v>
      </c>
      <c r="BW68" s="97"/>
      <c r="BX68" s="97"/>
      <c r="BY68" s="97"/>
      <c r="BZ68" s="102" t="s">
        <v>349</v>
      </c>
      <c r="CA68" s="101" t="s">
        <v>346</v>
      </c>
      <c r="CB68" s="97"/>
      <c r="CC68" s="97"/>
      <c r="CD68" s="97"/>
      <c r="CE68" s="102" t="s">
        <v>349</v>
      </c>
      <c r="CF68" s="101" t="s">
        <v>346</v>
      </c>
      <c r="CG68" s="97"/>
      <c r="CH68" s="97"/>
      <c r="CI68" s="97"/>
      <c r="CJ68" s="102" t="s">
        <v>349</v>
      </c>
      <c r="CK68" s="101" t="s">
        <v>346</v>
      </c>
      <c r="CL68" s="97"/>
      <c r="CM68" s="97"/>
      <c r="CN68" s="97"/>
      <c r="CO68" s="102" t="s">
        <v>349</v>
      </c>
      <c r="CP68" s="101" t="s">
        <v>346</v>
      </c>
      <c r="CQ68" s="97"/>
      <c r="CR68" s="97"/>
      <c r="CS68" s="97"/>
      <c r="CT68" s="102" t="s">
        <v>349</v>
      </c>
      <c r="CU68" s="101" t="s">
        <v>346</v>
      </c>
      <c r="CV68" s="97"/>
      <c r="CW68" s="97"/>
      <c r="CX68" s="97"/>
      <c r="CY68" s="102" t="s">
        <v>349</v>
      </c>
      <c r="CZ68" s="101" t="s">
        <v>346</v>
      </c>
      <c r="DA68" s="97"/>
      <c r="DB68" s="97"/>
      <c r="DC68" s="97"/>
      <c r="DD68" s="102" t="s">
        <v>349</v>
      </c>
      <c r="DE68" s="101" t="s">
        <v>346</v>
      </c>
      <c r="DF68" s="97"/>
      <c r="DG68" s="97"/>
      <c r="DH68" s="97"/>
      <c r="DI68" s="102" t="s">
        <v>349</v>
      </c>
      <c r="DJ68" s="101" t="s">
        <v>346</v>
      </c>
      <c r="DK68" s="97"/>
      <c r="DL68" s="97"/>
      <c r="DM68" s="97"/>
      <c r="DN68" s="102" t="s">
        <v>349</v>
      </c>
      <c r="DO68" s="101" t="s">
        <v>346</v>
      </c>
      <c r="DP68" s="97"/>
      <c r="DQ68" s="97"/>
      <c r="DR68" s="97"/>
      <c r="DS68" s="102" t="s">
        <v>349</v>
      </c>
      <c r="DT68" s="101" t="s">
        <v>346</v>
      </c>
      <c r="DU68" s="97"/>
      <c r="DV68" s="97"/>
      <c r="DW68" s="97"/>
      <c r="DX68" s="102" t="s">
        <v>349</v>
      </c>
      <c r="DY68" s="101" t="s">
        <v>346</v>
      </c>
      <c r="DZ68" s="97"/>
      <c r="EA68" s="97"/>
      <c r="EB68" s="97"/>
      <c r="EC68" s="102" t="s">
        <v>349</v>
      </c>
      <c r="ED68" s="101" t="s">
        <v>346</v>
      </c>
      <c r="EE68" s="97"/>
      <c r="EF68" s="97"/>
      <c r="EG68" s="97"/>
      <c r="EH68" s="102" t="s">
        <v>349</v>
      </c>
      <c r="EI68" s="101" t="s">
        <v>346</v>
      </c>
      <c r="EJ68" s="97"/>
      <c r="EK68" s="97"/>
      <c r="EL68" s="97"/>
      <c r="EM68" s="102" t="s">
        <v>349</v>
      </c>
      <c r="EN68" s="101" t="s">
        <v>346</v>
      </c>
      <c r="EO68" s="97"/>
      <c r="EP68" s="97"/>
      <c r="EQ68" s="97"/>
      <c r="ER68" s="102" t="s">
        <v>349</v>
      </c>
      <c r="ES68" s="101" t="s">
        <v>346</v>
      </c>
      <c r="ET68" s="97"/>
      <c r="EU68" s="97"/>
      <c r="EV68" s="97"/>
      <c r="EW68" s="102" t="s">
        <v>349</v>
      </c>
      <c r="EX68" s="101" t="s">
        <v>346</v>
      </c>
      <c r="EY68" s="97"/>
      <c r="EZ68" s="97"/>
      <c r="FA68" s="97"/>
      <c r="FB68" s="102" t="s">
        <v>349</v>
      </c>
      <c r="FC68" s="101" t="s">
        <v>346</v>
      </c>
      <c r="FD68" s="97"/>
      <c r="FE68" s="97"/>
      <c r="FF68" s="97"/>
      <c r="FG68" s="102" t="s">
        <v>349</v>
      </c>
      <c r="FH68" s="101" t="s">
        <v>346</v>
      </c>
      <c r="FI68" s="97"/>
      <c r="FJ68" s="97"/>
      <c r="FK68" s="97"/>
      <c r="FL68" s="102" t="s">
        <v>349</v>
      </c>
      <c r="FM68" s="101" t="s">
        <v>346</v>
      </c>
      <c r="FN68" s="97"/>
      <c r="FO68" s="97"/>
      <c r="FP68" s="97"/>
      <c r="FQ68" s="102" t="s">
        <v>349</v>
      </c>
      <c r="FR68" s="101" t="s">
        <v>346</v>
      </c>
      <c r="FS68" s="97"/>
      <c r="FT68" s="97"/>
      <c r="FU68" s="97"/>
      <c r="FV68" s="102" t="s">
        <v>349</v>
      </c>
      <c r="FW68" s="101" t="s">
        <v>346</v>
      </c>
      <c r="FX68" s="97"/>
      <c r="FY68" s="97"/>
      <c r="FZ68" s="97"/>
      <c r="GA68" s="102" t="s">
        <v>349</v>
      </c>
      <c r="GB68" s="101" t="s">
        <v>346</v>
      </c>
      <c r="GC68" s="97"/>
      <c r="GD68" s="97"/>
      <c r="GE68" s="97"/>
      <c r="GF68" s="102" t="s">
        <v>349</v>
      </c>
      <c r="GG68" s="101" t="s">
        <v>346</v>
      </c>
      <c r="GH68" s="97"/>
      <c r="GI68" s="97"/>
      <c r="GJ68" s="97"/>
      <c r="GK68" s="102" t="s">
        <v>349</v>
      </c>
      <c r="GL68" s="101" t="s">
        <v>346</v>
      </c>
      <c r="GM68" s="97"/>
      <c r="GN68" s="97"/>
      <c r="GO68" s="97"/>
      <c r="GP68" s="102" t="s">
        <v>349</v>
      </c>
      <c r="GQ68" s="101" t="s">
        <v>346</v>
      </c>
      <c r="GR68" s="97"/>
      <c r="GS68" s="97"/>
      <c r="GT68" s="97"/>
      <c r="GU68" s="102">
        <f>GU52</f>
        <v>0</v>
      </c>
      <c r="GV68" s="101" t="s">
        <v>346</v>
      </c>
      <c r="GX68" s="102" t="s">
        <v>349</v>
      </c>
      <c r="GY68" s="101" t="s">
        <v>346</v>
      </c>
      <c r="HA68" s="102" t="s">
        <v>349</v>
      </c>
      <c r="IA68" s="96">
        <f t="shared" si="230"/>
        <v>0</v>
      </c>
      <c r="IB68" s="96">
        <v>9999</v>
      </c>
      <c r="IC68" s="97" t="s">
        <v>377</v>
      </c>
      <c r="ID68" s="97" t="s">
        <v>268</v>
      </c>
      <c r="IE68" s="97">
        <f t="shared" si="218"/>
        <v>0</v>
      </c>
      <c r="IF68" s="97">
        <f t="shared" si="219"/>
        <v>0</v>
      </c>
      <c r="IG68" s="97">
        <f t="shared" si="220"/>
        <v>0</v>
      </c>
      <c r="IH68" s="97">
        <f t="shared" si="221"/>
        <v>0</v>
      </c>
      <c r="II68" s="97">
        <f t="shared" si="222"/>
        <v>0</v>
      </c>
      <c r="IJ68" s="97">
        <f t="shared" si="223"/>
        <v>0</v>
      </c>
      <c r="IK68" s="97">
        <f t="shared" si="224"/>
        <v>0</v>
      </c>
      <c r="IL68" s="97">
        <f t="shared" si="225"/>
        <v>0</v>
      </c>
      <c r="IM68" s="97">
        <f t="shared" si="226"/>
        <v>0</v>
      </c>
      <c r="IN68" s="97">
        <f t="shared" si="227"/>
        <v>0</v>
      </c>
      <c r="IO68" s="97">
        <f t="shared" si="228"/>
        <v>0</v>
      </c>
      <c r="IP68" s="97">
        <f t="shared" si="229"/>
        <v>0</v>
      </c>
    </row>
    <row r="69" spans="24:250">
      <c r="X69" s="101"/>
      <c r="Y69" s="97"/>
      <c r="Z69" s="97"/>
      <c r="AA69" s="97"/>
      <c r="AB69" s="102"/>
      <c r="AC69" s="101"/>
      <c r="AD69" s="97"/>
      <c r="AE69" s="97"/>
      <c r="AF69" s="97"/>
      <c r="AG69" s="102"/>
      <c r="AH69" s="101"/>
      <c r="AI69" s="97"/>
      <c r="AJ69" s="97"/>
      <c r="AK69" s="97"/>
      <c r="AL69" s="102"/>
      <c r="AM69" s="101"/>
      <c r="AN69" s="97"/>
      <c r="AO69" s="97"/>
      <c r="AP69" s="97"/>
      <c r="AQ69" s="102"/>
      <c r="AR69" s="101"/>
      <c r="AS69" s="97"/>
      <c r="AT69" s="97"/>
      <c r="AU69" s="97"/>
      <c r="AV69" s="102"/>
      <c r="AW69" s="101"/>
      <c r="AX69" s="97"/>
      <c r="AY69" s="97"/>
      <c r="AZ69" s="97"/>
      <c r="BA69" s="102"/>
      <c r="BB69" s="101"/>
      <c r="BC69" s="97"/>
      <c r="BD69" s="97"/>
      <c r="BE69" s="97"/>
      <c r="BF69" s="102"/>
      <c r="BG69" s="101"/>
      <c r="BH69" s="97"/>
      <c r="BI69" s="97"/>
      <c r="BJ69" s="97"/>
      <c r="BK69" s="102"/>
      <c r="BL69" s="101"/>
      <c r="BM69" s="97"/>
      <c r="BN69" s="97"/>
      <c r="BO69" s="97"/>
      <c r="BP69" s="102"/>
      <c r="BQ69" s="101"/>
      <c r="BR69" s="97"/>
      <c r="BS69" s="97"/>
      <c r="BT69" s="97"/>
      <c r="BU69" s="102"/>
      <c r="BV69" s="101"/>
      <c r="BW69" s="97"/>
      <c r="BX69" s="97"/>
      <c r="BY69" s="97"/>
      <c r="BZ69" s="102"/>
      <c r="CA69" s="101"/>
      <c r="CB69" s="97"/>
      <c r="CC69" s="97"/>
      <c r="CD69" s="97"/>
      <c r="CE69" s="102"/>
      <c r="CF69" s="101"/>
      <c r="CG69" s="97"/>
      <c r="CH69" s="97"/>
      <c r="CI69" s="97"/>
      <c r="CJ69" s="102"/>
      <c r="CK69" s="101"/>
      <c r="CL69" s="97"/>
      <c r="CM69" s="97"/>
      <c r="CN69" s="97"/>
      <c r="CO69" s="102"/>
      <c r="CP69" s="101"/>
      <c r="CQ69" s="97"/>
      <c r="CR69" s="97"/>
      <c r="CS69" s="97"/>
      <c r="CT69" s="102"/>
      <c r="CU69" s="101"/>
      <c r="CV69" s="97"/>
      <c r="CW69" s="97"/>
      <c r="CX69" s="97"/>
      <c r="CY69" s="102"/>
      <c r="CZ69" s="101"/>
      <c r="DA69" s="97"/>
      <c r="DB69" s="97"/>
      <c r="DC69" s="97"/>
      <c r="DD69" s="102"/>
      <c r="DE69" s="101"/>
      <c r="DF69" s="97"/>
      <c r="DG69" s="97"/>
      <c r="DH69" s="97"/>
      <c r="DI69" s="102"/>
      <c r="DJ69" s="101"/>
      <c r="DK69" s="97"/>
      <c r="DL69" s="97"/>
      <c r="DM69" s="97"/>
      <c r="DN69" s="102"/>
      <c r="DO69" s="101"/>
      <c r="DP69" s="97"/>
      <c r="DQ69" s="97"/>
      <c r="DR69" s="97"/>
      <c r="DS69" s="102"/>
      <c r="DT69" s="101"/>
      <c r="DU69" s="97"/>
      <c r="DV69" s="97"/>
      <c r="DW69" s="97"/>
      <c r="DX69" s="102"/>
      <c r="DY69" s="101"/>
      <c r="DZ69" s="97"/>
      <c r="EA69" s="97"/>
      <c r="EB69" s="97"/>
      <c r="EC69" s="102"/>
      <c r="ED69" s="101"/>
      <c r="EE69" s="97"/>
      <c r="EF69" s="97"/>
      <c r="EG69" s="97"/>
      <c r="EH69" s="102"/>
      <c r="EI69" s="101"/>
      <c r="EJ69" s="97"/>
      <c r="EK69" s="97"/>
      <c r="EL69" s="97"/>
      <c r="EM69" s="102"/>
      <c r="EN69" s="101"/>
      <c r="EO69" s="97"/>
      <c r="EP69" s="97"/>
      <c r="EQ69" s="97"/>
      <c r="ER69" s="102"/>
      <c r="ES69" s="101"/>
      <c r="ET69" s="97"/>
      <c r="EU69" s="97"/>
      <c r="EV69" s="97"/>
      <c r="EW69" s="102"/>
      <c r="EX69" s="101"/>
      <c r="EY69" s="97"/>
      <c r="EZ69" s="97"/>
      <c r="FA69" s="97"/>
      <c r="FB69" s="102"/>
      <c r="FC69" s="101"/>
      <c r="FD69" s="97"/>
      <c r="FE69" s="97"/>
      <c r="FF69" s="97"/>
      <c r="FG69" s="102"/>
      <c r="FH69" s="101"/>
      <c r="FI69" s="97"/>
      <c r="FJ69" s="97"/>
      <c r="FK69" s="97"/>
      <c r="FL69" s="102"/>
      <c r="FM69" s="101"/>
      <c r="FN69" s="97"/>
      <c r="FO69" s="97"/>
      <c r="FP69" s="97"/>
      <c r="FQ69" s="102"/>
      <c r="FR69" s="101"/>
      <c r="FS69" s="97"/>
      <c r="FT69" s="97"/>
      <c r="FU69" s="97"/>
      <c r="FV69" s="102"/>
      <c r="FW69" s="101"/>
      <c r="FX69" s="97"/>
      <c r="FY69" s="97"/>
      <c r="FZ69" s="97"/>
      <c r="GA69" s="102"/>
      <c r="GB69" s="101"/>
      <c r="GC69" s="97"/>
      <c r="GD69" s="97"/>
      <c r="GE69" s="97"/>
      <c r="GF69" s="102"/>
      <c r="GG69" s="101"/>
      <c r="GH69" s="97"/>
      <c r="GI69" s="97"/>
      <c r="GJ69" s="97"/>
      <c r="GK69" s="102"/>
      <c r="GL69" s="101"/>
      <c r="GM69" s="97"/>
      <c r="GN69" s="97"/>
      <c r="GO69" s="97"/>
      <c r="GP69" s="102"/>
      <c r="GQ69" s="101"/>
      <c r="GR69" s="97"/>
      <c r="GS69" s="97"/>
      <c r="GT69" s="97"/>
      <c r="GU69" s="102"/>
      <c r="GV69" s="101"/>
      <c r="GX69" s="102"/>
      <c r="GY69" s="101"/>
      <c r="HA69" s="102"/>
    </row>
    <row r="70" spans="24:250">
      <c r="X70" s="101" t="s">
        <v>347</v>
      </c>
      <c r="Y70" s="97"/>
      <c r="Z70" s="97"/>
      <c r="AA70" s="97"/>
      <c r="AB70" s="102" t="s">
        <v>349</v>
      </c>
      <c r="AC70" s="101" t="s">
        <v>347</v>
      </c>
      <c r="AD70" s="97"/>
      <c r="AE70" s="97"/>
      <c r="AF70" s="97"/>
      <c r="AG70" s="102" t="s">
        <v>349</v>
      </c>
      <c r="AH70" s="101" t="s">
        <v>347</v>
      </c>
      <c r="AI70" s="97"/>
      <c r="AJ70" s="97"/>
      <c r="AK70" s="97"/>
      <c r="AL70" s="102" t="s">
        <v>349</v>
      </c>
      <c r="AM70" s="101" t="s">
        <v>347</v>
      </c>
      <c r="AN70" s="97"/>
      <c r="AO70" s="97"/>
      <c r="AP70" s="97"/>
      <c r="AQ70" s="102" t="s">
        <v>349</v>
      </c>
      <c r="AR70" s="101" t="s">
        <v>347</v>
      </c>
      <c r="AS70" s="97"/>
      <c r="AT70" s="97"/>
      <c r="AU70" s="97"/>
      <c r="AV70" s="102" t="s">
        <v>349</v>
      </c>
      <c r="AW70" s="101" t="s">
        <v>347</v>
      </c>
      <c r="AX70" s="97"/>
      <c r="AY70" s="97"/>
      <c r="AZ70" s="97"/>
      <c r="BA70" s="102" t="s">
        <v>349</v>
      </c>
      <c r="BB70" s="101" t="s">
        <v>347</v>
      </c>
      <c r="BC70" s="97"/>
      <c r="BD70" s="97"/>
      <c r="BE70" s="97"/>
      <c r="BF70" s="102" t="s">
        <v>349</v>
      </c>
      <c r="BG70" s="101" t="s">
        <v>347</v>
      </c>
      <c r="BH70" s="97"/>
      <c r="BI70" s="97"/>
      <c r="BJ70" s="97"/>
      <c r="BK70" s="102" t="s">
        <v>349</v>
      </c>
      <c r="BL70" s="101" t="s">
        <v>347</v>
      </c>
      <c r="BM70" s="97"/>
      <c r="BN70" s="97"/>
      <c r="BO70" s="97"/>
      <c r="BP70" s="102" t="s">
        <v>349</v>
      </c>
      <c r="BQ70" s="101" t="s">
        <v>347</v>
      </c>
      <c r="BR70" s="97"/>
      <c r="BS70" s="97"/>
      <c r="BT70" s="97"/>
      <c r="BU70" s="102" t="s">
        <v>349</v>
      </c>
      <c r="BV70" s="101" t="s">
        <v>347</v>
      </c>
      <c r="BW70" s="97"/>
      <c r="BX70" s="97"/>
      <c r="BY70" s="97"/>
      <c r="BZ70" s="102" t="s">
        <v>349</v>
      </c>
      <c r="CA70" s="101" t="s">
        <v>347</v>
      </c>
      <c r="CB70" s="97"/>
      <c r="CC70" s="97"/>
      <c r="CD70" s="97"/>
      <c r="CE70" s="102" t="s">
        <v>349</v>
      </c>
      <c r="CF70" s="101" t="s">
        <v>347</v>
      </c>
      <c r="CG70" s="97"/>
      <c r="CH70" s="97"/>
      <c r="CI70" s="97"/>
      <c r="CJ70" s="102" t="s">
        <v>349</v>
      </c>
      <c r="CK70" s="101" t="s">
        <v>347</v>
      </c>
      <c r="CL70" s="97"/>
      <c r="CM70" s="97"/>
      <c r="CN70" s="97"/>
      <c r="CO70" s="102" t="s">
        <v>349</v>
      </c>
      <c r="CP70" s="101" t="s">
        <v>347</v>
      </c>
      <c r="CQ70" s="97"/>
      <c r="CR70" s="97"/>
      <c r="CS70" s="97"/>
      <c r="CT70" s="102" t="s">
        <v>349</v>
      </c>
      <c r="CU70" s="101" t="s">
        <v>347</v>
      </c>
      <c r="CV70" s="97"/>
      <c r="CW70" s="97"/>
      <c r="CX70" s="97"/>
      <c r="CY70" s="102" t="s">
        <v>349</v>
      </c>
      <c r="CZ70" s="101" t="s">
        <v>347</v>
      </c>
      <c r="DA70" s="97"/>
      <c r="DB70" s="97"/>
      <c r="DC70" s="97"/>
      <c r="DD70" s="102" t="s">
        <v>349</v>
      </c>
      <c r="DE70" s="101" t="s">
        <v>347</v>
      </c>
      <c r="DF70" s="97"/>
      <c r="DG70" s="97"/>
      <c r="DH70" s="97"/>
      <c r="DI70" s="102" t="s">
        <v>349</v>
      </c>
      <c r="DJ70" s="101" t="s">
        <v>347</v>
      </c>
      <c r="DK70" s="97"/>
      <c r="DL70" s="97"/>
      <c r="DM70" s="97"/>
      <c r="DN70" s="102" t="s">
        <v>349</v>
      </c>
      <c r="DO70" s="101" t="s">
        <v>347</v>
      </c>
      <c r="DP70" s="97"/>
      <c r="DQ70" s="97"/>
      <c r="DR70" s="97"/>
      <c r="DS70" s="102" t="s">
        <v>349</v>
      </c>
      <c r="DT70" s="101" t="s">
        <v>347</v>
      </c>
      <c r="DU70" s="97"/>
      <c r="DV70" s="97"/>
      <c r="DW70" s="97"/>
      <c r="DX70" s="102" t="s">
        <v>349</v>
      </c>
      <c r="DY70" s="101" t="s">
        <v>347</v>
      </c>
      <c r="DZ70" s="97"/>
      <c r="EA70" s="97"/>
      <c r="EB70" s="97"/>
      <c r="EC70" s="102" t="s">
        <v>349</v>
      </c>
      <c r="ED70" s="101" t="s">
        <v>347</v>
      </c>
      <c r="EE70" s="97"/>
      <c r="EF70" s="97"/>
      <c r="EG70" s="97"/>
      <c r="EH70" s="102" t="s">
        <v>349</v>
      </c>
      <c r="EI70" s="101" t="s">
        <v>347</v>
      </c>
      <c r="EJ70" s="97"/>
      <c r="EK70" s="97"/>
      <c r="EL70" s="97"/>
      <c r="EM70" s="102" t="s">
        <v>349</v>
      </c>
      <c r="EN70" s="101" t="s">
        <v>347</v>
      </c>
      <c r="EO70" s="97"/>
      <c r="EP70" s="97"/>
      <c r="EQ70" s="97"/>
      <c r="ER70" s="102" t="s">
        <v>349</v>
      </c>
      <c r="ES70" s="101" t="s">
        <v>347</v>
      </c>
      <c r="ET70" s="97"/>
      <c r="EU70" s="97"/>
      <c r="EV70" s="97"/>
      <c r="EW70" s="102" t="s">
        <v>349</v>
      </c>
      <c r="EX70" s="101" t="s">
        <v>347</v>
      </c>
      <c r="EY70" s="97"/>
      <c r="EZ70" s="97"/>
      <c r="FA70" s="97"/>
      <c r="FB70" s="102" t="s">
        <v>349</v>
      </c>
      <c r="FC70" s="101" t="s">
        <v>347</v>
      </c>
      <c r="FD70" s="97"/>
      <c r="FE70" s="97"/>
      <c r="FF70" s="97"/>
      <c r="FG70" s="102" t="s">
        <v>349</v>
      </c>
      <c r="FH70" s="101" t="s">
        <v>347</v>
      </c>
      <c r="FI70" s="97"/>
      <c r="FJ70" s="97"/>
      <c r="FK70" s="97"/>
      <c r="FL70" s="102" t="s">
        <v>349</v>
      </c>
      <c r="FM70" s="101" t="s">
        <v>347</v>
      </c>
      <c r="FN70" s="97"/>
      <c r="FO70" s="97"/>
      <c r="FP70" s="97"/>
      <c r="FQ70" s="102" t="s">
        <v>349</v>
      </c>
      <c r="FR70" s="101" t="s">
        <v>347</v>
      </c>
      <c r="FS70" s="97"/>
      <c r="FT70" s="97"/>
      <c r="FU70" s="97"/>
      <c r="FV70" s="102" t="s">
        <v>349</v>
      </c>
      <c r="FW70" s="101" t="s">
        <v>347</v>
      </c>
      <c r="FX70" s="97"/>
      <c r="FY70" s="97"/>
      <c r="FZ70" s="97"/>
      <c r="GA70" s="102" t="s">
        <v>349</v>
      </c>
      <c r="GB70" s="101" t="s">
        <v>347</v>
      </c>
      <c r="GC70" s="97"/>
      <c r="GD70" s="97"/>
      <c r="GE70" s="97"/>
      <c r="GF70" s="102">
        <f>GF48</f>
        <v>0</v>
      </c>
      <c r="GG70" s="101" t="s">
        <v>347</v>
      </c>
      <c r="GH70" s="97"/>
      <c r="GI70" s="97"/>
      <c r="GJ70" s="97"/>
      <c r="GK70" s="102" t="s">
        <v>188</v>
      </c>
      <c r="GL70" s="101" t="s">
        <v>347</v>
      </c>
      <c r="GM70" s="97"/>
      <c r="GN70" s="97"/>
      <c r="GO70" s="97"/>
      <c r="GP70" s="102" t="s">
        <v>349</v>
      </c>
      <c r="GQ70" s="101" t="s">
        <v>347</v>
      </c>
      <c r="GR70" s="97"/>
      <c r="GS70" s="97"/>
      <c r="GT70" s="97"/>
      <c r="GU70" s="102" t="s">
        <v>349</v>
      </c>
      <c r="GV70" s="101" t="s">
        <v>347</v>
      </c>
      <c r="GX70" s="102" t="s">
        <v>349</v>
      </c>
      <c r="GY70" s="101" t="s">
        <v>347</v>
      </c>
      <c r="HA70" s="102" t="s">
        <v>349</v>
      </c>
    </row>
    <row r="71" spans="24:250">
      <c r="X71" s="101" t="s">
        <v>348</v>
      </c>
      <c r="Y71" s="97"/>
      <c r="Z71" s="97"/>
      <c r="AA71" s="97"/>
      <c r="AB71" s="102" t="s">
        <v>349</v>
      </c>
      <c r="AC71" s="101" t="s">
        <v>348</v>
      </c>
      <c r="AD71" s="97"/>
      <c r="AE71" s="97"/>
      <c r="AF71" s="97"/>
      <c r="AG71" s="102" t="s">
        <v>349</v>
      </c>
      <c r="AH71" s="101" t="s">
        <v>348</v>
      </c>
      <c r="AI71" s="97"/>
      <c r="AJ71" s="97"/>
      <c r="AK71" s="97"/>
      <c r="AL71" s="102" t="s">
        <v>349</v>
      </c>
      <c r="AM71" s="101" t="s">
        <v>348</v>
      </c>
      <c r="AN71" s="97"/>
      <c r="AO71" s="97"/>
      <c r="AP71" s="97"/>
      <c r="AQ71" s="102" t="s">
        <v>349</v>
      </c>
      <c r="AR71" s="101" t="s">
        <v>348</v>
      </c>
      <c r="AS71" s="97"/>
      <c r="AT71" s="97"/>
      <c r="AU71" s="97"/>
      <c r="AV71" s="102" t="s">
        <v>349</v>
      </c>
      <c r="AW71" s="101" t="s">
        <v>348</v>
      </c>
      <c r="AX71" s="97"/>
      <c r="AY71" s="97"/>
      <c r="AZ71" s="97"/>
      <c r="BA71" s="102" t="s">
        <v>349</v>
      </c>
      <c r="BB71" s="101" t="s">
        <v>348</v>
      </c>
      <c r="BC71" s="97"/>
      <c r="BD71" s="97"/>
      <c r="BE71" s="97"/>
      <c r="BF71" s="102" t="s">
        <v>349</v>
      </c>
      <c r="BG71" s="101" t="s">
        <v>348</v>
      </c>
      <c r="BH71" s="97"/>
      <c r="BI71" s="97"/>
      <c r="BJ71" s="97"/>
      <c r="BK71" s="102" t="s">
        <v>349</v>
      </c>
      <c r="BL71" s="101" t="s">
        <v>348</v>
      </c>
      <c r="BM71" s="97"/>
      <c r="BN71" s="97"/>
      <c r="BO71" s="97"/>
      <c r="BP71" s="102" t="s">
        <v>349</v>
      </c>
      <c r="BQ71" s="101" t="s">
        <v>348</v>
      </c>
      <c r="BR71" s="97"/>
      <c r="BS71" s="97"/>
      <c r="BT71" s="97"/>
      <c r="BU71" s="102" t="s">
        <v>349</v>
      </c>
      <c r="BV71" s="101" t="s">
        <v>348</v>
      </c>
      <c r="BW71" s="97"/>
      <c r="BX71" s="97"/>
      <c r="BY71" s="97"/>
      <c r="BZ71" s="102" t="s">
        <v>349</v>
      </c>
      <c r="CA71" s="101" t="s">
        <v>348</v>
      </c>
      <c r="CB71" s="97"/>
      <c r="CC71" s="97"/>
      <c r="CD71" s="97"/>
      <c r="CE71" s="102" t="s">
        <v>349</v>
      </c>
      <c r="CF71" s="101" t="s">
        <v>348</v>
      </c>
      <c r="CG71" s="97"/>
      <c r="CH71" s="97"/>
      <c r="CI71" s="97"/>
      <c r="CJ71" s="102" t="s">
        <v>349</v>
      </c>
      <c r="CK71" s="101" t="s">
        <v>348</v>
      </c>
      <c r="CL71" s="97"/>
      <c r="CM71" s="97"/>
      <c r="CN71" s="97"/>
      <c r="CO71" s="102" t="s">
        <v>349</v>
      </c>
      <c r="CP71" s="101" t="s">
        <v>348</v>
      </c>
      <c r="CQ71" s="97"/>
      <c r="CR71" s="97"/>
      <c r="CS71" s="97"/>
      <c r="CT71" s="102" t="s">
        <v>349</v>
      </c>
      <c r="CU71" s="101" t="s">
        <v>348</v>
      </c>
      <c r="CV71" s="97"/>
      <c r="CW71" s="97"/>
      <c r="CX71" s="97"/>
      <c r="CY71" s="102" t="s">
        <v>349</v>
      </c>
      <c r="CZ71" s="101" t="s">
        <v>348</v>
      </c>
      <c r="DA71" s="97"/>
      <c r="DB71" s="97"/>
      <c r="DC71" s="97"/>
      <c r="DD71" s="102" t="s">
        <v>349</v>
      </c>
      <c r="DE71" s="101" t="s">
        <v>348</v>
      </c>
      <c r="DF71" s="97"/>
      <c r="DG71" s="97"/>
      <c r="DH71" s="97"/>
      <c r="DI71" s="102" t="s">
        <v>349</v>
      </c>
      <c r="DJ71" s="101" t="s">
        <v>348</v>
      </c>
      <c r="DK71" s="97"/>
      <c r="DL71" s="97"/>
      <c r="DM71" s="97"/>
      <c r="DN71" s="102" t="s">
        <v>349</v>
      </c>
      <c r="DO71" s="101" t="s">
        <v>348</v>
      </c>
      <c r="DP71" s="97"/>
      <c r="DQ71" s="97"/>
      <c r="DR71" s="97"/>
      <c r="DS71" s="102" t="s">
        <v>349</v>
      </c>
      <c r="DT71" s="101" t="s">
        <v>348</v>
      </c>
      <c r="DU71" s="97"/>
      <c r="DV71" s="97"/>
      <c r="DW71" s="97"/>
      <c r="DX71" s="102" t="s">
        <v>349</v>
      </c>
      <c r="DY71" s="101" t="s">
        <v>348</v>
      </c>
      <c r="DZ71" s="97"/>
      <c r="EA71" s="97"/>
      <c r="EB71" s="97"/>
      <c r="EC71" s="102" t="s">
        <v>349</v>
      </c>
      <c r="ED71" s="101" t="s">
        <v>348</v>
      </c>
      <c r="EE71" s="97"/>
      <c r="EF71" s="97"/>
      <c r="EG71" s="97"/>
      <c r="EH71" s="102" t="s">
        <v>349</v>
      </c>
      <c r="EI71" s="101" t="s">
        <v>348</v>
      </c>
      <c r="EJ71" s="97"/>
      <c r="EK71" s="97"/>
      <c r="EL71" s="97"/>
      <c r="EM71" s="102" t="s">
        <v>349</v>
      </c>
      <c r="EN71" s="101" t="s">
        <v>348</v>
      </c>
      <c r="EO71" s="97"/>
      <c r="EP71" s="97"/>
      <c r="EQ71" s="97"/>
      <c r="ER71" s="102" t="s">
        <v>349</v>
      </c>
      <c r="ES71" s="101" t="s">
        <v>348</v>
      </c>
      <c r="ET71" s="97"/>
      <c r="EU71" s="97"/>
      <c r="EV71" s="97"/>
      <c r="EW71" s="102" t="s">
        <v>349</v>
      </c>
      <c r="EX71" s="101" t="s">
        <v>348</v>
      </c>
      <c r="EY71" s="97"/>
      <c r="EZ71" s="97"/>
      <c r="FA71" s="97"/>
      <c r="FB71" s="102" t="s">
        <v>349</v>
      </c>
      <c r="FC71" s="101" t="s">
        <v>348</v>
      </c>
      <c r="FD71" s="97"/>
      <c r="FE71" s="97"/>
      <c r="FF71" s="97"/>
      <c r="FG71" s="102" t="s">
        <v>349</v>
      </c>
      <c r="FH71" s="101" t="s">
        <v>348</v>
      </c>
      <c r="FI71" s="97"/>
      <c r="FJ71" s="97"/>
      <c r="FK71" s="97"/>
      <c r="FL71" s="102" t="s">
        <v>349</v>
      </c>
      <c r="FM71" s="101" t="s">
        <v>348</v>
      </c>
      <c r="FN71" s="97"/>
      <c r="FO71" s="97"/>
      <c r="FP71" s="97"/>
      <c r="FQ71" s="102" t="s">
        <v>349</v>
      </c>
      <c r="FR71" s="101" t="s">
        <v>348</v>
      </c>
      <c r="FS71" s="97"/>
      <c r="FT71" s="97"/>
      <c r="FU71" s="97"/>
      <c r="FV71" s="102" t="s">
        <v>349</v>
      </c>
      <c r="FW71" s="101" t="s">
        <v>348</v>
      </c>
      <c r="FX71" s="97"/>
      <c r="FY71" s="97"/>
      <c r="FZ71" s="97"/>
      <c r="GA71" s="102" t="s">
        <v>349</v>
      </c>
      <c r="GB71" s="101" t="s">
        <v>348</v>
      </c>
      <c r="GC71" s="97"/>
      <c r="GD71" s="97"/>
      <c r="GE71" s="97"/>
      <c r="GF71" s="102" t="s">
        <v>349</v>
      </c>
      <c r="GG71" s="101" t="s">
        <v>348</v>
      </c>
      <c r="GH71" s="97"/>
      <c r="GI71" s="97"/>
      <c r="GJ71" s="97"/>
      <c r="GK71" s="102">
        <f>GK48</f>
        <v>0</v>
      </c>
      <c r="GL71" s="101" t="s">
        <v>348</v>
      </c>
      <c r="GM71" s="97"/>
      <c r="GN71" s="97"/>
      <c r="GO71" s="97"/>
      <c r="GP71" s="102" t="s">
        <v>349</v>
      </c>
      <c r="GQ71" s="101" t="s">
        <v>348</v>
      </c>
      <c r="GR71" s="97"/>
      <c r="GS71" s="97"/>
      <c r="GT71" s="97"/>
      <c r="GU71" s="102" t="s">
        <v>349</v>
      </c>
      <c r="GV71" s="101" t="s">
        <v>348</v>
      </c>
      <c r="GX71" s="102" t="s">
        <v>349</v>
      </c>
      <c r="GY71" s="101" t="s">
        <v>348</v>
      </c>
      <c r="HA71" s="102" t="s">
        <v>349</v>
      </c>
      <c r="HY71" s="97" t="s">
        <v>514</v>
      </c>
      <c r="IA71" s="97" t="str">
        <f t="shared" ref="IA71:ID98" si="231">IA41</f>
        <v>13A</v>
      </c>
      <c r="IB71" s="97">
        <f t="shared" si="231"/>
        <v>45</v>
      </c>
      <c r="IC71" s="97" t="str">
        <f t="shared" si="231"/>
        <v>低圧用</v>
      </c>
      <c r="ID71" s="97" t="str">
        <f t="shared" si="231"/>
        <v>m3</v>
      </c>
      <c r="IE71" s="97">
        <f>SUMIF(HS$31:HS$35,CONCATENATE($IA71,$IB71,$IC71,$ID71),IE$31:IE$35)</f>
        <v>0</v>
      </c>
      <c r="IF71" s="97">
        <f t="shared" ref="IF71:IF90" si="232">SUMIF(HT$31:HT$35,CONCATENATE($IA71,$IB71,$IC71,$ID71),IF$31:IF$35)</f>
        <v>0</v>
      </c>
      <c r="IG71" s="97">
        <f t="shared" ref="IG71:IG90" si="233">SUMIF(HU$31:HU$35,CONCATENATE($IA71,$IB71,$IC71,$ID71),IG$31:IG$35)</f>
        <v>0</v>
      </c>
      <c r="IH71" s="97">
        <f t="shared" ref="IH71:IH90" si="234">SUMIF(HV$31:HV$35,CONCATENATE($IA71,$IB71,$IC71,$ID71),IH$31:IH$35)</f>
        <v>0</v>
      </c>
      <c r="II71" s="97">
        <f t="shared" ref="II71:II90" si="235">SUMIF(HW$31:HW$35,CONCATENATE($IA71,$IB71,$IC71,$ID71),II$31:II$35)</f>
        <v>0</v>
      </c>
      <c r="IJ71" s="97">
        <f t="shared" ref="IJ71:IJ90" si="236">SUMIF(HX$31:HX$35,CONCATENATE($IA71,$IB71,$IC71,$ID71),IJ$31:IJ$35)</f>
        <v>0</v>
      </c>
      <c r="IK71" s="97">
        <f t="shared" ref="IK71:IK90" si="237">SUMIF(HY$31:HY$35,CONCATENATE($IA71,$IB71,$IC71,$ID71),IK$31:IK$35)</f>
        <v>0</v>
      </c>
      <c r="IL71" s="97">
        <f t="shared" ref="IL71:IL90" si="238">SUMIF(HZ$31:HZ$35,CONCATENATE($IA71,$IB71,$IC71,$ID71),IL$31:IL$35)</f>
        <v>0</v>
      </c>
      <c r="IM71" s="97">
        <f t="shared" ref="IM71:IM90" si="239">SUMIF(IA$31:IA$35,CONCATENATE($IA71,$IB71,$IC71,$ID71),IM$31:IM$35)</f>
        <v>0</v>
      </c>
      <c r="IN71" s="97">
        <f t="shared" ref="IN71:IN90" si="240">SUMIF(IB$31:IB$35,CONCATENATE($IA71,$IB71,$IC71,$ID71),IN$31:IN$35)</f>
        <v>0</v>
      </c>
      <c r="IO71" s="97">
        <f t="shared" ref="IO71:IO90" si="241">SUMIF(IC$31:IC$35,CONCATENATE($IA71,$IB71,$IC71,$ID71),IO$31:IO$35)</f>
        <v>0</v>
      </c>
      <c r="IP71" s="97">
        <f t="shared" ref="IP71:IP90" si="242">SUMIF(ID$31:ID$35,CONCATENATE($IA71,$IB71,$IC71,$ID71),IP$31:IP$35)</f>
        <v>0</v>
      </c>
    </row>
    <row r="72" spans="24:250">
      <c r="X72" s="103"/>
      <c r="Y72" s="104"/>
      <c r="Z72" s="104"/>
      <c r="AA72" s="104"/>
      <c r="AB72" s="105"/>
      <c r="AC72" s="103"/>
      <c r="AD72" s="104"/>
      <c r="AE72" s="104"/>
      <c r="AF72" s="104"/>
      <c r="AG72" s="105"/>
      <c r="AH72" s="103"/>
      <c r="AI72" s="104"/>
      <c r="AJ72" s="104"/>
      <c r="AK72" s="104"/>
      <c r="AL72" s="105"/>
      <c r="AM72" s="103"/>
      <c r="AN72" s="104"/>
      <c r="AO72" s="104"/>
      <c r="AP72" s="104"/>
      <c r="AQ72" s="105"/>
      <c r="AR72" s="103"/>
      <c r="AS72" s="104"/>
      <c r="AT72" s="104"/>
      <c r="AU72" s="104"/>
      <c r="AV72" s="105"/>
      <c r="AW72" s="103"/>
      <c r="AX72" s="104"/>
      <c r="AY72" s="104"/>
      <c r="AZ72" s="104"/>
      <c r="BA72" s="105"/>
      <c r="BB72" s="103"/>
      <c r="BC72" s="104"/>
      <c r="BD72" s="104"/>
      <c r="BE72" s="104"/>
      <c r="BF72" s="105"/>
      <c r="BG72" s="103"/>
      <c r="BH72" s="104"/>
      <c r="BI72" s="104"/>
      <c r="BJ72" s="104"/>
      <c r="BK72" s="105"/>
      <c r="BL72" s="103"/>
      <c r="BM72" s="104"/>
      <c r="BN72" s="104"/>
      <c r="BO72" s="104"/>
      <c r="BP72" s="105"/>
      <c r="BQ72" s="103"/>
      <c r="BR72" s="104"/>
      <c r="BS72" s="104"/>
      <c r="BT72" s="104"/>
      <c r="BU72" s="105"/>
      <c r="BV72" s="103"/>
      <c r="BW72" s="104"/>
      <c r="BX72" s="104"/>
      <c r="BY72" s="104"/>
      <c r="BZ72" s="105"/>
      <c r="CA72" s="103"/>
      <c r="CB72" s="104"/>
      <c r="CC72" s="104"/>
      <c r="CD72" s="104"/>
      <c r="CE72" s="105"/>
      <c r="CF72" s="103"/>
      <c r="CG72" s="104"/>
      <c r="CH72" s="104"/>
      <c r="CI72" s="104"/>
      <c r="CJ72" s="105"/>
      <c r="CK72" s="103"/>
      <c r="CL72" s="104"/>
      <c r="CM72" s="104"/>
      <c r="CN72" s="104"/>
      <c r="CO72" s="105"/>
      <c r="CP72" s="103"/>
      <c r="CQ72" s="104"/>
      <c r="CR72" s="104"/>
      <c r="CS72" s="104"/>
      <c r="CT72" s="105"/>
      <c r="CU72" s="103"/>
      <c r="CV72" s="104"/>
      <c r="CW72" s="104"/>
      <c r="CX72" s="104"/>
      <c r="CY72" s="105"/>
      <c r="CZ72" s="103"/>
      <c r="DA72" s="104"/>
      <c r="DB72" s="104"/>
      <c r="DC72" s="104"/>
      <c r="DD72" s="105"/>
      <c r="DE72" s="103"/>
      <c r="DF72" s="104"/>
      <c r="DG72" s="104"/>
      <c r="DH72" s="104"/>
      <c r="DI72" s="105"/>
      <c r="DJ72" s="103"/>
      <c r="DK72" s="104"/>
      <c r="DL72" s="104"/>
      <c r="DM72" s="104"/>
      <c r="DN72" s="105"/>
      <c r="DO72" s="103"/>
      <c r="DP72" s="104"/>
      <c r="DQ72" s="104"/>
      <c r="DR72" s="104"/>
      <c r="DS72" s="105"/>
      <c r="DT72" s="103"/>
      <c r="DU72" s="104"/>
      <c r="DV72" s="104"/>
      <c r="DW72" s="104"/>
      <c r="DX72" s="105"/>
      <c r="DY72" s="103"/>
      <c r="DZ72" s="104"/>
      <c r="EA72" s="104"/>
      <c r="EB72" s="104"/>
      <c r="EC72" s="105"/>
      <c r="ED72" s="103"/>
      <c r="EE72" s="104"/>
      <c r="EF72" s="104"/>
      <c r="EG72" s="104"/>
      <c r="EH72" s="105"/>
      <c r="EI72" s="103"/>
      <c r="EJ72" s="104"/>
      <c r="EK72" s="104"/>
      <c r="EL72" s="104"/>
      <c r="EM72" s="105"/>
      <c r="EN72" s="103"/>
      <c r="EO72" s="104"/>
      <c r="EP72" s="104"/>
      <c r="EQ72" s="104"/>
      <c r="ER72" s="105"/>
      <c r="ES72" s="103"/>
      <c r="ET72" s="104"/>
      <c r="EU72" s="104"/>
      <c r="EV72" s="104"/>
      <c r="EW72" s="105"/>
      <c r="EX72" s="103"/>
      <c r="EY72" s="104"/>
      <c r="EZ72" s="104"/>
      <c r="FA72" s="104"/>
      <c r="FB72" s="105"/>
      <c r="FC72" s="103"/>
      <c r="FD72" s="104"/>
      <c r="FE72" s="104"/>
      <c r="FF72" s="104"/>
      <c r="FG72" s="105"/>
      <c r="FH72" s="103"/>
      <c r="FI72" s="104"/>
      <c r="FJ72" s="104"/>
      <c r="FK72" s="104"/>
      <c r="FL72" s="105"/>
      <c r="FM72" s="103"/>
      <c r="FN72" s="104"/>
      <c r="FO72" s="104"/>
      <c r="FP72" s="104"/>
      <c r="FQ72" s="105"/>
      <c r="FR72" s="103"/>
      <c r="FS72" s="104"/>
      <c r="FT72" s="104"/>
      <c r="FU72" s="104"/>
      <c r="FV72" s="105"/>
      <c r="FW72" s="103"/>
      <c r="FX72" s="104"/>
      <c r="FY72" s="104"/>
      <c r="FZ72" s="104"/>
      <c r="GA72" s="105"/>
      <c r="GB72" s="103"/>
      <c r="GC72" s="104"/>
      <c r="GD72" s="104"/>
      <c r="GE72" s="104"/>
      <c r="GF72" s="105"/>
      <c r="GG72" s="103"/>
      <c r="GH72" s="104"/>
      <c r="GI72" s="104"/>
      <c r="GJ72" s="104"/>
      <c r="GK72" s="105"/>
      <c r="GL72" s="103"/>
      <c r="GM72" s="104"/>
      <c r="GN72" s="104"/>
      <c r="GO72" s="104"/>
      <c r="GP72" s="105"/>
      <c r="GQ72" s="103"/>
      <c r="GR72" s="104"/>
      <c r="GS72" s="104"/>
      <c r="GT72" s="104"/>
      <c r="GU72" s="105"/>
      <c r="GV72" s="103"/>
      <c r="GW72" s="104"/>
      <c r="GX72" s="105"/>
      <c r="GY72" s="103"/>
      <c r="GZ72" s="104"/>
      <c r="HA72" s="105"/>
      <c r="IA72" s="97" t="str">
        <f t="shared" si="231"/>
        <v>13A</v>
      </c>
      <c r="IB72" s="97">
        <f t="shared" si="231"/>
        <v>45</v>
      </c>
      <c r="IC72" s="97" t="str">
        <f t="shared" si="231"/>
        <v>低圧用</v>
      </c>
      <c r="ID72" s="97" t="str">
        <f t="shared" si="231"/>
        <v>Nm3</v>
      </c>
      <c r="IE72" s="97">
        <f t="shared" ref="IE72:IE90" si="243">SUMIF(HS$31:HS$35,CONCATENATE($IA72,$IB72,$IC72,$ID72),IE$31:IE$35)</f>
        <v>0</v>
      </c>
      <c r="IF72" s="97">
        <f t="shared" si="232"/>
        <v>0</v>
      </c>
      <c r="IG72" s="97">
        <f t="shared" si="233"/>
        <v>0</v>
      </c>
      <c r="IH72" s="97">
        <f t="shared" si="234"/>
        <v>0</v>
      </c>
      <c r="II72" s="97">
        <f t="shared" si="235"/>
        <v>0</v>
      </c>
      <c r="IJ72" s="97">
        <f t="shared" si="236"/>
        <v>0</v>
      </c>
      <c r="IK72" s="97">
        <f t="shared" si="237"/>
        <v>0</v>
      </c>
      <c r="IL72" s="97">
        <f t="shared" si="238"/>
        <v>0</v>
      </c>
      <c r="IM72" s="97">
        <f t="shared" si="239"/>
        <v>0</v>
      </c>
      <c r="IN72" s="97">
        <f t="shared" si="240"/>
        <v>0</v>
      </c>
      <c r="IO72" s="97">
        <f t="shared" si="241"/>
        <v>0</v>
      </c>
      <c r="IP72" s="97">
        <f t="shared" si="242"/>
        <v>0</v>
      </c>
    </row>
    <row r="73" spans="24:250">
      <c r="HY73" s="97"/>
      <c r="HZ73" s="97"/>
      <c r="IA73" s="97" t="str">
        <f t="shared" si="231"/>
        <v>13A</v>
      </c>
      <c r="IB73" s="97">
        <f t="shared" si="231"/>
        <v>45</v>
      </c>
      <c r="IC73" s="97" t="str">
        <f t="shared" si="231"/>
        <v>中間圧以上用</v>
      </c>
      <c r="ID73" s="97" t="str">
        <f t="shared" si="231"/>
        <v>m3</v>
      </c>
      <c r="IE73" s="97">
        <f t="shared" si="243"/>
        <v>0</v>
      </c>
      <c r="IF73" s="97">
        <f t="shared" si="232"/>
        <v>0</v>
      </c>
      <c r="IG73" s="97">
        <f t="shared" si="233"/>
        <v>0</v>
      </c>
      <c r="IH73" s="97">
        <f t="shared" si="234"/>
        <v>0</v>
      </c>
      <c r="II73" s="97">
        <f t="shared" si="235"/>
        <v>0</v>
      </c>
      <c r="IJ73" s="97">
        <f t="shared" si="236"/>
        <v>0</v>
      </c>
      <c r="IK73" s="97">
        <f t="shared" si="237"/>
        <v>0</v>
      </c>
      <c r="IL73" s="97">
        <f t="shared" si="238"/>
        <v>0</v>
      </c>
      <c r="IM73" s="97">
        <f t="shared" si="239"/>
        <v>0</v>
      </c>
      <c r="IN73" s="97">
        <f t="shared" si="240"/>
        <v>0</v>
      </c>
      <c r="IO73" s="97">
        <f t="shared" si="241"/>
        <v>0</v>
      </c>
      <c r="IP73" s="97">
        <f t="shared" si="242"/>
        <v>0</v>
      </c>
    </row>
    <row r="74" spans="24:250">
      <c r="HY74" s="97"/>
      <c r="HZ74" s="97"/>
      <c r="IA74" s="97" t="str">
        <f t="shared" si="231"/>
        <v>13A</v>
      </c>
      <c r="IB74" s="97">
        <f t="shared" si="231"/>
        <v>45</v>
      </c>
      <c r="IC74" s="97" t="str">
        <f t="shared" si="231"/>
        <v>中間圧以上用</v>
      </c>
      <c r="ID74" s="97" t="str">
        <f t="shared" si="231"/>
        <v>Nm3</v>
      </c>
      <c r="IE74" s="97">
        <f t="shared" si="243"/>
        <v>0</v>
      </c>
      <c r="IF74" s="97">
        <f t="shared" si="232"/>
        <v>0</v>
      </c>
      <c r="IG74" s="97">
        <f t="shared" si="233"/>
        <v>0</v>
      </c>
      <c r="IH74" s="97">
        <f t="shared" si="234"/>
        <v>0</v>
      </c>
      <c r="II74" s="97">
        <f t="shared" si="235"/>
        <v>0</v>
      </c>
      <c r="IJ74" s="97">
        <f t="shared" si="236"/>
        <v>0</v>
      </c>
      <c r="IK74" s="97">
        <f t="shared" si="237"/>
        <v>0</v>
      </c>
      <c r="IL74" s="97">
        <f t="shared" si="238"/>
        <v>0</v>
      </c>
      <c r="IM74" s="97">
        <f t="shared" si="239"/>
        <v>0</v>
      </c>
      <c r="IN74" s="97">
        <f t="shared" si="240"/>
        <v>0</v>
      </c>
      <c r="IO74" s="97">
        <f t="shared" si="241"/>
        <v>0</v>
      </c>
      <c r="IP74" s="97">
        <f t="shared" si="242"/>
        <v>0</v>
      </c>
    </row>
    <row r="75" spans="24:250">
      <c r="HY75" s="97"/>
      <c r="HZ75" s="97"/>
      <c r="IA75" s="97" t="str">
        <f t="shared" si="231"/>
        <v>13A</v>
      </c>
      <c r="IB75" s="97">
        <f t="shared" si="231"/>
        <v>43.12</v>
      </c>
      <c r="IC75" s="97" t="str">
        <f t="shared" si="231"/>
        <v>低圧用</v>
      </c>
      <c r="ID75" s="97" t="str">
        <f t="shared" si="231"/>
        <v>m3</v>
      </c>
      <c r="IE75" s="97">
        <f t="shared" si="243"/>
        <v>0</v>
      </c>
      <c r="IF75" s="97">
        <f t="shared" si="232"/>
        <v>0</v>
      </c>
      <c r="IG75" s="97">
        <f t="shared" si="233"/>
        <v>0</v>
      </c>
      <c r="IH75" s="97">
        <f t="shared" si="234"/>
        <v>0</v>
      </c>
      <c r="II75" s="97">
        <f t="shared" si="235"/>
        <v>0</v>
      </c>
      <c r="IJ75" s="97">
        <f t="shared" si="236"/>
        <v>0</v>
      </c>
      <c r="IK75" s="97">
        <f t="shared" si="237"/>
        <v>0</v>
      </c>
      <c r="IL75" s="97">
        <f t="shared" si="238"/>
        <v>0</v>
      </c>
      <c r="IM75" s="97">
        <f t="shared" si="239"/>
        <v>0</v>
      </c>
      <c r="IN75" s="97">
        <f t="shared" si="240"/>
        <v>0</v>
      </c>
      <c r="IO75" s="97">
        <f t="shared" si="241"/>
        <v>0</v>
      </c>
      <c r="IP75" s="97">
        <f t="shared" si="242"/>
        <v>0</v>
      </c>
    </row>
    <row r="76" spans="24:250">
      <c r="HY76" s="97"/>
      <c r="HZ76" s="97"/>
      <c r="IA76" s="97" t="str">
        <f t="shared" si="231"/>
        <v>13A</v>
      </c>
      <c r="IB76" s="97">
        <f t="shared" si="231"/>
        <v>43.12</v>
      </c>
      <c r="IC76" s="97" t="str">
        <f t="shared" si="231"/>
        <v>低圧用</v>
      </c>
      <c r="ID76" s="97" t="str">
        <f t="shared" si="231"/>
        <v>Nm3</v>
      </c>
      <c r="IE76" s="97">
        <f t="shared" si="243"/>
        <v>0</v>
      </c>
      <c r="IF76" s="97">
        <f t="shared" si="232"/>
        <v>0</v>
      </c>
      <c r="IG76" s="97">
        <f t="shared" si="233"/>
        <v>0</v>
      </c>
      <c r="IH76" s="97">
        <f t="shared" si="234"/>
        <v>0</v>
      </c>
      <c r="II76" s="97">
        <f t="shared" si="235"/>
        <v>0</v>
      </c>
      <c r="IJ76" s="97">
        <f t="shared" si="236"/>
        <v>0</v>
      </c>
      <c r="IK76" s="97">
        <f t="shared" si="237"/>
        <v>0</v>
      </c>
      <c r="IL76" s="97">
        <f t="shared" si="238"/>
        <v>0</v>
      </c>
      <c r="IM76" s="97">
        <f t="shared" si="239"/>
        <v>0</v>
      </c>
      <c r="IN76" s="97">
        <f t="shared" si="240"/>
        <v>0</v>
      </c>
      <c r="IO76" s="97">
        <f t="shared" si="241"/>
        <v>0</v>
      </c>
      <c r="IP76" s="97">
        <f t="shared" si="242"/>
        <v>0</v>
      </c>
    </row>
    <row r="77" spans="24:250">
      <c r="HY77" s="97"/>
      <c r="HZ77" s="97"/>
      <c r="IA77" s="97" t="str">
        <f t="shared" si="231"/>
        <v>13A</v>
      </c>
      <c r="IB77" s="97">
        <f t="shared" si="231"/>
        <v>43.12</v>
      </c>
      <c r="IC77" s="97" t="str">
        <f t="shared" si="231"/>
        <v>中間圧以上用</v>
      </c>
      <c r="ID77" s="97" t="str">
        <f t="shared" si="231"/>
        <v>m3</v>
      </c>
      <c r="IE77" s="97">
        <f t="shared" si="243"/>
        <v>0</v>
      </c>
      <c r="IF77" s="97">
        <f t="shared" si="232"/>
        <v>0</v>
      </c>
      <c r="IG77" s="97">
        <f t="shared" si="233"/>
        <v>0</v>
      </c>
      <c r="IH77" s="97">
        <f t="shared" si="234"/>
        <v>0</v>
      </c>
      <c r="II77" s="97">
        <f t="shared" si="235"/>
        <v>0</v>
      </c>
      <c r="IJ77" s="97">
        <f t="shared" si="236"/>
        <v>0</v>
      </c>
      <c r="IK77" s="97">
        <f t="shared" si="237"/>
        <v>0</v>
      </c>
      <c r="IL77" s="97">
        <f t="shared" si="238"/>
        <v>0</v>
      </c>
      <c r="IM77" s="97">
        <f t="shared" si="239"/>
        <v>0</v>
      </c>
      <c r="IN77" s="97">
        <f t="shared" si="240"/>
        <v>0</v>
      </c>
      <c r="IO77" s="97">
        <f t="shared" si="241"/>
        <v>0</v>
      </c>
      <c r="IP77" s="97">
        <f t="shared" si="242"/>
        <v>0</v>
      </c>
    </row>
    <row r="78" spans="24:250">
      <c r="HY78" s="97"/>
      <c r="HZ78" s="97"/>
      <c r="IA78" s="97" t="str">
        <f t="shared" si="231"/>
        <v>13A</v>
      </c>
      <c r="IB78" s="97">
        <f t="shared" si="231"/>
        <v>43.12</v>
      </c>
      <c r="IC78" s="97" t="str">
        <f t="shared" si="231"/>
        <v>中間圧以上用</v>
      </c>
      <c r="ID78" s="97" t="str">
        <f t="shared" si="231"/>
        <v>Nm3</v>
      </c>
      <c r="IE78" s="97">
        <f t="shared" si="243"/>
        <v>0</v>
      </c>
      <c r="IF78" s="97">
        <f t="shared" si="232"/>
        <v>0</v>
      </c>
      <c r="IG78" s="97">
        <f t="shared" si="233"/>
        <v>0</v>
      </c>
      <c r="IH78" s="97">
        <f t="shared" si="234"/>
        <v>0</v>
      </c>
      <c r="II78" s="97">
        <f t="shared" si="235"/>
        <v>0</v>
      </c>
      <c r="IJ78" s="97">
        <f t="shared" si="236"/>
        <v>0</v>
      </c>
      <c r="IK78" s="97">
        <f t="shared" si="237"/>
        <v>0</v>
      </c>
      <c r="IL78" s="97">
        <f t="shared" si="238"/>
        <v>0</v>
      </c>
      <c r="IM78" s="97">
        <f t="shared" si="239"/>
        <v>0</v>
      </c>
      <c r="IN78" s="97">
        <f t="shared" si="240"/>
        <v>0</v>
      </c>
      <c r="IO78" s="97">
        <f t="shared" si="241"/>
        <v>0</v>
      </c>
      <c r="IP78" s="97">
        <f t="shared" si="242"/>
        <v>0</v>
      </c>
    </row>
    <row r="79" spans="24:250">
      <c r="HY79" s="97"/>
      <c r="HZ79" s="97"/>
      <c r="IA79" s="97" t="str">
        <f t="shared" si="231"/>
        <v>13A</v>
      </c>
      <c r="IB79" s="97">
        <f t="shared" si="231"/>
        <v>46.04</v>
      </c>
      <c r="IC79" s="97" t="str">
        <f t="shared" si="231"/>
        <v>低圧用</v>
      </c>
      <c r="ID79" s="97" t="str">
        <f t="shared" si="231"/>
        <v>m3</v>
      </c>
      <c r="IE79" s="97">
        <f t="shared" si="243"/>
        <v>0</v>
      </c>
      <c r="IF79" s="97">
        <f t="shared" si="232"/>
        <v>0</v>
      </c>
      <c r="IG79" s="97">
        <f t="shared" si="233"/>
        <v>0</v>
      </c>
      <c r="IH79" s="97">
        <f t="shared" si="234"/>
        <v>0</v>
      </c>
      <c r="II79" s="97">
        <f t="shared" si="235"/>
        <v>0</v>
      </c>
      <c r="IJ79" s="97">
        <f t="shared" si="236"/>
        <v>0</v>
      </c>
      <c r="IK79" s="97">
        <f t="shared" si="237"/>
        <v>0</v>
      </c>
      <c r="IL79" s="97">
        <f t="shared" si="238"/>
        <v>0</v>
      </c>
      <c r="IM79" s="97">
        <f t="shared" si="239"/>
        <v>0</v>
      </c>
      <c r="IN79" s="97">
        <f t="shared" si="240"/>
        <v>0</v>
      </c>
      <c r="IO79" s="97">
        <f t="shared" si="241"/>
        <v>0</v>
      </c>
      <c r="IP79" s="97">
        <f t="shared" si="242"/>
        <v>0</v>
      </c>
    </row>
    <row r="80" spans="24:250">
      <c r="HY80" s="97"/>
      <c r="HZ80" s="97"/>
      <c r="IA80" s="97" t="str">
        <f t="shared" si="231"/>
        <v>13A</v>
      </c>
      <c r="IB80" s="97">
        <f t="shared" si="231"/>
        <v>46.04</v>
      </c>
      <c r="IC80" s="97" t="str">
        <f t="shared" si="231"/>
        <v>低圧用</v>
      </c>
      <c r="ID80" s="97" t="str">
        <f t="shared" si="231"/>
        <v>Nm3</v>
      </c>
      <c r="IE80" s="97">
        <f t="shared" si="243"/>
        <v>0</v>
      </c>
      <c r="IF80" s="97">
        <f t="shared" si="232"/>
        <v>0</v>
      </c>
      <c r="IG80" s="97">
        <f t="shared" si="233"/>
        <v>0</v>
      </c>
      <c r="IH80" s="97">
        <f t="shared" si="234"/>
        <v>0</v>
      </c>
      <c r="II80" s="97">
        <f t="shared" si="235"/>
        <v>0</v>
      </c>
      <c r="IJ80" s="97">
        <f t="shared" si="236"/>
        <v>0</v>
      </c>
      <c r="IK80" s="97">
        <f t="shared" si="237"/>
        <v>0</v>
      </c>
      <c r="IL80" s="97">
        <f t="shared" si="238"/>
        <v>0</v>
      </c>
      <c r="IM80" s="97">
        <f t="shared" si="239"/>
        <v>0</v>
      </c>
      <c r="IN80" s="97">
        <f t="shared" si="240"/>
        <v>0</v>
      </c>
      <c r="IO80" s="97">
        <f t="shared" si="241"/>
        <v>0</v>
      </c>
      <c r="IP80" s="97">
        <f t="shared" si="242"/>
        <v>0</v>
      </c>
    </row>
    <row r="81" spans="232:251">
      <c r="HY81" s="97"/>
      <c r="HZ81" s="97"/>
      <c r="IA81" s="97" t="str">
        <f t="shared" si="231"/>
        <v>13A</v>
      </c>
      <c r="IB81" s="97">
        <f t="shared" si="231"/>
        <v>46.04</v>
      </c>
      <c r="IC81" s="97" t="str">
        <f t="shared" si="231"/>
        <v>中間圧以上用</v>
      </c>
      <c r="ID81" s="97" t="str">
        <f t="shared" si="231"/>
        <v>m3</v>
      </c>
      <c r="IE81" s="97">
        <f t="shared" si="243"/>
        <v>0</v>
      </c>
      <c r="IF81" s="97">
        <f t="shared" si="232"/>
        <v>0</v>
      </c>
      <c r="IG81" s="97">
        <f t="shared" si="233"/>
        <v>0</v>
      </c>
      <c r="IH81" s="97">
        <f t="shared" si="234"/>
        <v>0</v>
      </c>
      <c r="II81" s="97">
        <f t="shared" si="235"/>
        <v>0</v>
      </c>
      <c r="IJ81" s="97">
        <f t="shared" si="236"/>
        <v>0</v>
      </c>
      <c r="IK81" s="97">
        <f t="shared" si="237"/>
        <v>0</v>
      </c>
      <c r="IL81" s="97">
        <f t="shared" si="238"/>
        <v>0</v>
      </c>
      <c r="IM81" s="97">
        <f t="shared" si="239"/>
        <v>0</v>
      </c>
      <c r="IN81" s="97">
        <f t="shared" si="240"/>
        <v>0</v>
      </c>
      <c r="IO81" s="97">
        <f t="shared" si="241"/>
        <v>0</v>
      </c>
      <c r="IP81" s="97">
        <f t="shared" si="242"/>
        <v>0</v>
      </c>
    </row>
    <row r="82" spans="232:251">
      <c r="HY82" s="97"/>
      <c r="HZ82" s="97"/>
      <c r="IA82" s="97" t="str">
        <f t="shared" si="231"/>
        <v>13A</v>
      </c>
      <c r="IB82" s="97">
        <f t="shared" si="231"/>
        <v>46.04</v>
      </c>
      <c r="IC82" s="97" t="str">
        <f t="shared" si="231"/>
        <v>中間圧以上用</v>
      </c>
      <c r="ID82" s="97" t="str">
        <f t="shared" si="231"/>
        <v>Nm3</v>
      </c>
      <c r="IE82" s="97">
        <f t="shared" si="243"/>
        <v>0</v>
      </c>
      <c r="IF82" s="97">
        <f t="shared" si="232"/>
        <v>0</v>
      </c>
      <c r="IG82" s="97">
        <f t="shared" si="233"/>
        <v>0</v>
      </c>
      <c r="IH82" s="97">
        <f t="shared" si="234"/>
        <v>0</v>
      </c>
      <c r="II82" s="97">
        <f t="shared" si="235"/>
        <v>0</v>
      </c>
      <c r="IJ82" s="97">
        <f t="shared" si="236"/>
        <v>0</v>
      </c>
      <c r="IK82" s="97">
        <f t="shared" si="237"/>
        <v>0</v>
      </c>
      <c r="IL82" s="97">
        <f t="shared" si="238"/>
        <v>0</v>
      </c>
      <c r="IM82" s="97">
        <f t="shared" si="239"/>
        <v>0</v>
      </c>
      <c r="IN82" s="97">
        <f t="shared" si="240"/>
        <v>0</v>
      </c>
      <c r="IO82" s="97">
        <f t="shared" si="241"/>
        <v>0</v>
      </c>
      <c r="IP82" s="97">
        <f t="shared" si="242"/>
        <v>0</v>
      </c>
    </row>
    <row r="83" spans="232:251">
      <c r="HY83" s="97"/>
      <c r="HZ83" s="97"/>
      <c r="IA83" s="97" t="str">
        <f t="shared" si="231"/>
        <v>12A</v>
      </c>
      <c r="IB83" s="97">
        <f t="shared" si="231"/>
        <v>41.86</v>
      </c>
      <c r="IC83" s="97" t="str">
        <f t="shared" si="231"/>
        <v>低圧用</v>
      </c>
      <c r="ID83" s="97" t="str">
        <f t="shared" si="231"/>
        <v>m3</v>
      </c>
      <c r="IE83" s="97">
        <f t="shared" si="243"/>
        <v>0</v>
      </c>
      <c r="IF83" s="97">
        <f t="shared" si="232"/>
        <v>0</v>
      </c>
      <c r="IG83" s="97">
        <f t="shared" si="233"/>
        <v>0</v>
      </c>
      <c r="IH83" s="97">
        <f t="shared" si="234"/>
        <v>0</v>
      </c>
      <c r="II83" s="97">
        <f t="shared" si="235"/>
        <v>0</v>
      </c>
      <c r="IJ83" s="97">
        <f t="shared" si="236"/>
        <v>0</v>
      </c>
      <c r="IK83" s="97">
        <f t="shared" si="237"/>
        <v>0</v>
      </c>
      <c r="IL83" s="97">
        <f t="shared" si="238"/>
        <v>0</v>
      </c>
      <c r="IM83" s="97">
        <f t="shared" si="239"/>
        <v>0</v>
      </c>
      <c r="IN83" s="97">
        <f t="shared" si="240"/>
        <v>0</v>
      </c>
      <c r="IO83" s="97">
        <f t="shared" si="241"/>
        <v>0</v>
      </c>
      <c r="IP83" s="97">
        <f t="shared" si="242"/>
        <v>0</v>
      </c>
    </row>
    <row r="84" spans="232:251">
      <c r="HY84" s="97"/>
      <c r="HZ84" s="97"/>
      <c r="IA84" s="97" t="str">
        <f t="shared" si="231"/>
        <v>12A</v>
      </c>
      <c r="IB84" s="97">
        <f t="shared" si="231"/>
        <v>41.86</v>
      </c>
      <c r="IC84" s="97" t="str">
        <f t="shared" si="231"/>
        <v>低圧用</v>
      </c>
      <c r="ID84" s="97" t="str">
        <f t="shared" si="231"/>
        <v>Nm3</v>
      </c>
      <c r="IE84" s="97">
        <f t="shared" si="243"/>
        <v>0</v>
      </c>
      <c r="IF84" s="97">
        <f t="shared" si="232"/>
        <v>0</v>
      </c>
      <c r="IG84" s="97">
        <f t="shared" si="233"/>
        <v>0</v>
      </c>
      <c r="IH84" s="97">
        <f t="shared" si="234"/>
        <v>0</v>
      </c>
      <c r="II84" s="97">
        <f t="shared" si="235"/>
        <v>0</v>
      </c>
      <c r="IJ84" s="97">
        <f t="shared" si="236"/>
        <v>0</v>
      </c>
      <c r="IK84" s="97">
        <f t="shared" si="237"/>
        <v>0</v>
      </c>
      <c r="IL84" s="97">
        <f t="shared" si="238"/>
        <v>0</v>
      </c>
      <c r="IM84" s="97">
        <f t="shared" si="239"/>
        <v>0</v>
      </c>
      <c r="IN84" s="97">
        <f t="shared" si="240"/>
        <v>0</v>
      </c>
      <c r="IO84" s="97">
        <f t="shared" si="241"/>
        <v>0</v>
      </c>
      <c r="IP84" s="97">
        <f t="shared" si="242"/>
        <v>0</v>
      </c>
    </row>
    <row r="85" spans="232:251">
      <c r="HY85" s="97"/>
      <c r="HZ85" s="97"/>
      <c r="IA85" s="97" t="str">
        <f t="shared" si="231"/>
        <v>12A</v>
      </c>
      <c r="IB85" s="97">
        <f t="shared" si="231"/>
        <v>41.86</v>
      </c>
      <c r="IC85" s="97" t="str">
        <f t="shared" si="231"/>
        <v>中間圧以上用</v>
      </c>
      <c r="ID85" s="97" t="str">
        <f t="shared" si="231"/>
        <v>m3</v>
      </c>
      <c r="IE85" s="97">
        <f t="shared" si="243"/>
        <v>0</v>
      </c>
      <c r="IF85" s="97">
        <f t="shared" si="232"/>
        <v>0</v>
      </c>
      <c r="IG85" s="97">
        <f t="shared" si="233"/>
        <v>0</v>
      </c>
      <c r="IH85" s="97">
        <f t="shared" si="234"/>
        <v>0</v>
      </c>
      <c r="II85" s="97">
        <f t="shared" si="235"/>
        <v>0</v>
      </c>
      <c r="IJ85" s="97">
        <f t="shared" si="236"/>
        <v>0</v>
      </c>
      <c r="IK85" s="97">
        <f t="shared" si="237"/>
        <v>0</v>
      </c>
      <c r="IL85" s="97">
        <f t="shared" si="238"/>
        <v>0</v>
      </c>
      <c r="IM85" s="97">
        <f t="shared" si="239"/>
        <v>0</v>
      </c>
      <c r="IN85" s="97">
        <f t="shared" si="240"/>
        <v>0</v>
      </c>
      <c r="IO85" s="97">
        <f t="shared" si="241"/>
        <v>0</v>
      </c>
      <c r="IP85" s="97">
        <f t="shared" si="242"/>
        <v>0</v>
      </c>
    </row>
    <row r="86" spans="232:251">
      <c r="HY86" s="97"/>
      <c r="HZ86" s="97"/>
      <c r="IA86" s="97" t="str">
        <f t="shared" si="231"/>
        <v>12A</v>
      </c>
      <c r="IB86" s="97">
        <f t="shared" si="231"/>
        <v>41.86</v>
      </c>
      <c r="IC86" s="97" t="str">
        <f t="shared" si="231"/>
        <v>中間圧以上用</v>
      </c>
      <c r="ID86" s="97" t="str">
        <f t="shared" si="231"/>
        <v>Nm3</v>
      </c>
      <c r="IE86" s="97">
        <f t="shared" si="243"/>
        <v>0</v>
      </c>
      <c r="IF86" s="97">
        <f t="shared" si="232"/>
        <v>0</v>
      </c>
      <c r="IG86" s="97">
        <f t="shared" si="233"/>
        <v>0</v>
      </c>
      <c r="IH86" s="97">
        <f t="shared" si="234"/>
        <v>0</v>
      </c>
      <c r="II86" s="97">
        <f t="shared" si="235"/>
        <v>0</v>
      </c>
      <c r="IJ86" s="97">
        <f t="shared" si="236"/>
        <v>0</v>
      </c>
      <c r="IK86" s="97">
        <f t="shared" si="237"/>
        <v>0</v>
      </c>
      <c r="IL86" s="97">
        <f t="shared" si="238"/>
        <v>0</v>
      </c>
      <c r="IM86" s="97">
        <f t="shared" si="239"/>
        <v>0</v>
      </c>
      <c r="IN86" s="97">
        <f t="shared" si="240"/>
        <v>0</v>
      </c>
      <c r="IO86" s="97">
        <f t="shared" si="241"/>
        <v>0</v>
      </c>
      <c r="IP86" s="97">
        <f t="shared" si="242"/>
        <v>0</v>
      </c>
    </row>
    <row r="87" spans="232:251">
      <c r="HY87" s="97"/>
      <c r="HZ87" s="97"/>
      <c r="IA87" s="97" t="str">
        <f t="shared" si="231"/>
        <v>6A</v>
      </c>
      <c r="IB87" s="97">
        <f t="shared" si="231"/>
        <v>29.3</v>
      </c>
      <c r="IC87" s="97" t="str">
        <f t="shared" si="231"/>
        <v>低圧用</v>
      </c>
      <c r="ID87" s="97" t="str">
        <f t="shared" si="231"/>
        <v>m3</v>
      </c>
      <c r="IE87" s="97">
        <f t="shared" si="243"/>
        <v>0</v>
      </c>
      <c r="IF87" s="97">
        <f t="shared" si="232"/>
        <v>0</v>
      </c>
      <c r="IG87" s="97">
        <f t="shared" si="233"/>
        <v>0</v>
      </c>
      <c r="IH87" s="97">
        <f t="shared" si="234"/>
        <v>0</v>
      </c>
      <c r="II87" s="97">
        <f t="shared" si="235"/>
        <v>0</v>
      </c>
      <c r="IJ87" s="97">
        <f t="shared" si="236"/>
        <v>0</v>
      </c>
      <c r="IK87" s="97">
        <f t="shared" si="237"/>
        <v>0</v>
      </c>
      <c r="IL87" s="97">
        <f t="shared" si="238"/>
        <v>0</v>
      </c>
      <c r="IM87" s="97">
        <f t="shared" si="239"/>
        <v>0</v>
      </c>
      <c r="IN87" s="97">
        <f t="shared" si="240"/>
        <v>0</v>
      </c>
      <c r="IO87" s="97">
        <f t="shared" si="241"/>
        <v>0</v>
      </c>
      <c r="IP87" s="97">
        <f t="shared" si="242"/>
        <v>0</v>
      </c>
    </row>
    <row r="88" spans="232:251">
      <c r="HY88" s="97"/>
      <c r="HZ88" s="97"/>
      <c r="IA88" s="97" t="str">
        <f t="shared" si="231"/>
        <v>6A</v>
      </c>
      <c r="IB88" s="97">
        <f t="shared" si="231"/>
        <v>29.3</v>
      </c>
      <c r="IC88" s="97" t="str">
        <f t="shared" si="231"/>
        <v>低圧用</v>
      </c>
      <c r="ID88" s="97" t="str">
        <f t="shared" si="231"/>
        <v>Nm3</v>
      </c>
      <c r="IE88" s="97">
        <f t="shared" si="243"/>
        <v>0</v>
      </c>
      <c r="IF88" s="97">
        <f t="shared" si="232"/>
        <v>0</v>
      </c>
      <c r="IG88" s="97">
        <f t="shared" si="233"/>
        <v>0</v>
      </c>
      <c r="IH88" s="97">
        <f t="shared" si="234"/>
        <v>0</v>
      </c>
      <c r="II88" s="97">
        <f t="shared" si="235"/>
        <v>0</v>
      </c>
      <c r="IJ88" s="97">
        <f t="shared" si="236"/>
        <v>0</v>
      </c>
      <c r="IK88" s="97">
        <f t="shared" si="237"/>
        <v>0</v>
      </c>
      <c r="IL88" s="97">
        <f t="shared" si="238"/>
        <v>0</v>
      </c>
      <c r="IM88" s="97">
        <f t="shared" si="239"/>
        <v>0</v>
      </c>
      <c r="IN88" s="97">
        <f t="shared" si="240"/>
        <v>0</v>
      </c>
      <c r="IO88" s="97">
        <f t="shared" si="241"/>
        <v>0</v>
      </c>
      <c r="IP88" s="97">
        <f t="shared" si="242"/>
        <v>0</v>
      </c>
    </row>
    <row r="89" spans="232:251">
      <c r="HY89" s="97"/>
      <c r="HZ89" s="97"/>
      <c r="IA89" s="97" t="str">
        <f t="shared" si="231"/>
        <v>6A</v>
      </c>
      <c r="IB89" s="97">
        <f t="shared" si="231"/>
        <v>29.3</v>
      </c>
      <c r="IC89" s="97" t="str">
        <f t="shared" si="231"/>
        <v>中間圧以上用</v>
      </c>
      <c r="ID89" s="97" t="str">
        <f t="shared" si="231"/>
        <v>m3</v>
      </c>
      <c r="IE89" s="97">
        <f t="shared" si="243"/>
        <v>0</v>
      </c>
      <c r="IF89" s="97">
        <f t="shared" si="232"/>
        <v>0</v>
      </c>
      <c r="IG89" s="97">
        <f t="shared" si="233"/>
        <v>0</v>
      </c>
      <c r="IH89" s="97">
        <f t="shared" si="234"/>
        <v>0</v>
      </c>
      <c r="II89" s="97">
        <f t="shared" si="235"/>
        <v>0</v>
      </c>
      <c r="IJ89" s="97">
        <f t="shared" si="236"/>
        <v>0</v>
      </c>
      <c r="IK89" s="97">
        <f t="shared" si="237"/>
        <v>0</v>
      </c>
      <c r="IL89" s="97">
        <f t="shared" si="238"/>
        <v>0</v>
      </c>
      <c r="IM89" s="97">
        <f t="shared" si="239"/>
        <v>0</v>
      </c>
      <c r="IN89" s="97">
        <f t="shared" si="240"/>
        <v>0</v>
      </c>
      <c r="IO89" s="97">
        <f t="shared" si="241"/>
        <v>0</v>
      </c>
      <c r="IP89" s="97">
        <f t="shared" si="242"/>
        <v>0</v>
      </c>
    </row>
    <row r="90" spans="232:251">
      <c r="HY90" s="97"/>
      <c r="HZ90" s="97"/>
      <c r="IA90" s="97" t="str">
        <f t="shared" si="231"/>
        <v>6A</v>
      </c>
      <c r="IB90" s="97">
        <f t="shared" si="231"/>
        <v>29.3</v>
      </c>
      <c r="IC90" s="97" t="str">
        <f t="shared" si="231"/>
        <v>中間圧以上用</v>
      </c>
      <c r="ID90" s="97" t="str">
        <f t="shared" si="231"/>
        <v>Nm3</v>
      </c>
      <c r="IE90" s="97">
        <f t="shared" si="243"/>
        <v>0</v>
      </c>
      <c r="IF90" s="97">
        <f t="shared" si="232"/>
        <v>0</v>
      </c>
      <c r="IG90" s="97">
        <f t="shared" si="233"/>
        <v>0</v>
      </c>
      <c r="IH90" s="97">
        <f t="shared" si="234"/>
        <v>0</v>
      </c>
      <c r="II90" s="97">
        <f t="shared" si="235"/>
        <v>0</v>
      </c>
      <c r="IJ90" s="97">
        <f t="shared" si="236"/>
        <v>0</v>
      </c>
      <c r="IK90" s="97">
        <f t="shared" si="237"/>
        <v>0</v>
      </c>
      <c r="IL90" s="97">
        <f t="shared" si="238"/>
        <v>0</v>
      </c>
      <c r="IM90" s="97">
        <f t="shared" si="239"/>
        <v>0</v>
      </c>
      <c r="IN90" s="97">
        <f t="shared" si="240"/>
        <v>0</v>
      </c>
      <c r="IO90" s="97">
        <f t="shared" si="241"/>
        <v>0</v>
      </c>
      <c r="IP90" s="97">
        <f t="shared" si="242"/>
        <v>0</v>
      </c>
    </row>
    <row r="91" spans="232:251">
      <c r="HY91" s="97"/>
      <c r="HZ91" s="97"/>
      <c r="IA91" s="97">
        <f t="shared" si="231"/>
        <v>0</v>
      </c>
      <c r="IB91" s="97">
        <f t="shared" si="231"/>
        <v>9999</v>
      </c>
      <c r="IC91" s="97" t="str">
        <f t="shared" si="231"/>
        <v>低圧用</v>
      </c>
      <c r="ID91" s="97" t="str">
        <f t="shared" si="231"/>
        <v>m3</v>
      </c>
      <c r="IE91" s="97">
        <f t="shared" ref="IE91:IE98" si="244">SUMIF(HS$31:HS$35,CONCATENATE($IA91,$IB91,$IC91,$ID91),IE$31:IE$35)</f>
        <v>0</v>
      </c>
      <c r="IF91" s="97">
        <f t="shared" ref="IF91:IF98" si="245">SUMIF(HT$31:HT$35,CONCATENATE($IA91,$IB91,$IC91,$ID91),IF$31:IF$35)</f>
        <v>0</v>
      </c>
      <c r="IG91" s="97">
        <f t="shared" ref="IG91:IG98" si="246">SUMIF(HU$31:HU$35,CONCATENATE($IA91,$IB91,$IC91,$ID91),IG$31:IG$35)</f>
        <v>0</v>
      </c>
      <c r="IH91" s="97">
        <f t="shared" ref="IH91:IH98" si="247">SUMIF(HV$31:HV$35,CONCATENATE($IA91,$IB91,$IC91,$ID91),IH$31:IH$35)</f>
        <v>0</v>
      </c>
      <c r="II91" s="97">
        <f t="shared" ref="II91:II98" si="248">SUMIF(HW$31:HW$35,CONCATENATE($IA91,$IB91,$IC91,$ID91),II$31:II$35)</f>
        <v>0</v>
      </c>
      <c r="IJ91" s="97">
        <f t="shared" ref="IJ91:IJ98" si="249">SUMIF(HX$31:HX$35,CONCATENATE($IA91,$IB91,$IC91,$ID91),IJ$31:IJ$35)</f>
        <v>0</v>
      </c>
      <c r="IK91" s="97">
        <f t="shared" ref="IK91:IK98" si="250">SUMIF(HY$31:HY$35,CONCATENATE($IA91,$IB91,$IC91,$ID91),IK$31:IK$35)</f>
        <v>0</v>
      </c>
      <c r="IL91" s="97">
        <f t="shared" ref="IL91:IL98" si="251">SUMIF(HZ$31:HZ$35,CONCATENATE($IA91,$IB91,$IC91,$ID91),IL$31:IL$35)</f>
        <v>0</v>
      </c>
      <c r="IM91" s="97">
        <f t="shared" ref="IM91:IM98" si="252">SUMIF(IA$31:IA$35,CONCATENATE($IA91,$IB91,$IC91,$ID91),IM$31:IM$35)</f>
        <v>0</v>
      </c>
      <c r="IN91" s="97">
        <f t="shared" ref="IN91:IN98" si="253">SUMIF(IB$31:IB$35,CONCATENATE($IA91,$IB91,$IC91,$ID91),IN$31:IN$35)</f>
        <v>0</v>
      </c>
      <c r="IO91" s="97">
        <f t="shared" ref="IO91:IO98" si="254">SUMIF(IC$31:IC$35,CONCATENATE($IA91,$IB91,$IC91,$ID91),IO$31:IO$35)</f>
        <v>0</v>
      </c>
      <c r="IP91" s="97">
        <f t="shared" ref="IP91:IP98" si="255">SUMIF(ID$31:ID$35,CONCATENATE($IA91,$IB91,$IC91,$ID91),IP$31:IP$35)</f>
        <v>0</v>
      </c>
      <c r="IQ91" s="97"/>
    </row>
    <row r="92" spans="232:251">
      <c r="HY92" s="97"/>
      <c r="HZ92" s="97"/>
      <c r="IA92" s="97">
        <f t="shared" si="231"/>
        <v>0</v>
      </c>
      <c r="IB92" s="97">
        <f t="shared" si="231"/>
        <v>9999</v>
      </c>
      <c r="IC92" s="97" t="str">
        <f t="shared" si="231"/>
        <v>低圧用</v>
      </c>
      <c r="ID92" s="97" t="str">
        <f t="shared" si="231"/>
        <v>Nm3</v>
      </c>
      <c r="IE92" s="97">
        <f t="shared" si="244"/>
        <v>0</v>
      </c>
      <c r="IF92" s="97">
        <f t="shared" si="245"/>
        <v>0</v>
      </c>
      <c r="IG92" s="97">
        <f t="shared" si="246"/>
        <v>0</v>
      </c>
      <c r="IH92" s="97">
        <f t="shared" si="247"/>
        <v>0</v>
      </c>
      <c r="II92" s="97">
        <f t="shared" si="248"/>
        <v>0</v>
      </c>
      <c r="IJ92" s="97">
        <f t="shared" si="249"/>
        <v>0</v>
      </c>
      <c r="IK92" s="97">
        <f t="shared" si="250"/>
        <v>0</v>
      </c>
      <c r="IL92" s="97">
        <f t="shared" si="251"/>
        <v>0</v>
      </c>
      <c r="IM92" s="97">
        <f t="shared" si="252"/>
        <v>0</v>
      </c>
      <c r="IN92" s="97">
        <f t="shared" si="253"/>
        <v>0</v>
      </c>
      <c r="IO92" s="97">
        <f t="shared" si="254"/>
        <v>0</v>
      </c>
      <c r="IP92" s="97">
        <f t="shared" si="255"/>
        <v>0</v>
      </c>
      <c r="IQ92" s="97"/>
    </row>
    <row r="93" spans="232:251">
      <c r="HX93" s="97"/>
      <c r="HY93" s="97"/>
      <c r="HZ93" s="97"/>
      <c r="IA93" s="97">
        <f t="shared" si="231"/>
        <v>0</v>
      </c>
      <c r="IB93" s="97">
        <f t="shared" si="231"/>
        <v>9999</v>
      </c>
      <c r="IC93" s="97" t="str">
        <f t="shared" si="231"/>
        <v>中間圧以上用</v>
      </c>
      <c r="ID93" s="97" t="str">
        <f t="shared" si="231"/>
        <v>m3</v>
      </c>
      <c r="IE93" s="97">
        <f t="shared" si="244"/>
        <v>0</v>
      </c>
      <c r="IF93" s="97">
        <f t="shared" si="245"/>
        <v>0</v>
      </c>
      <c r="IG93" s="97">
        <f t="shared" si="246"/>
        <v>0</v>
      </c>
      <c r="IH93" s="97">
        <f t="shared" si="247"/>
        <v>0</v>
      </c>
      <c r="II93" s="97">
        <f t="shared" si="248"/>
        <v>0</v>
      </c>
      <c r="IJ93" s="97">
        <f t="shared" si="249"/>
        <v>0</v>
      </c>
      <c r="IK93" s="97">
        <f t="shared" si="250"/>
        <v>0</v>
      </c>
      <c r="IL93" s="97">
        <f t="shared" si="251"/>
        <v>0</v>
      </c>
      <c r="IM93" s="97">
        <f t="shared" si="252"/>
        <v>0</v>
      </c>
      <c r="IN93" s="97">
        <f t="shared" si="253"/>
        <v>0</v>
      </c>
      <c r="IO93" s="97">
        <f t="shared" si="254"/>
        <v>0</v>
      </c>
      <c r="IP93" s="97">
        <f t="shared" si="255"/>
        <v>0</v>
      </c>
      <c r="IQ93" s="97"/>
    </row>
    <row r="94" spans="232:251">
      <c r="HX94" s="97"/>
      <c r="HY94" s="97"/>
      <c r="HZ94" s="97"/>
      <c r="IA94" s="97">
        <f t="shared" si="231"/>
        <v>0</v>
      </c>
      <c r="IB94" s="97">
        <f t="shared" si="231"/>
        <v>9999</v>
      </c>
      <c r="IC94" s="97" t="str">
        <f t="shared" si="231"/>
        <v>中間圧以上用</v>
      </c>
      <c r="ID94" s="97" t="str">
        <f t="shared" si="231"/>
        <v>Nm3</v>
      </c>
      <c r="IE94" s="97">
        <f t="shared" si="244"/>
        <v>0</v>
      </c>
      <c r="IF94" s="97">
        <f t="shared" si="245"/>
        <v>0</v>
      </c>
      <c r="IG94" s="97">
        <f t="shared" si="246"/>
        <v>0</v>
      </c>
      <c r="IH94" s="97">
        <f t="shared" si="247"/>
        <v>0</v>
      </c>
      <c r="II94" s="97">
        <f t="shared" si="248"/>
        <v>0</v>
      </c>
      <c r="IJ94" s="97">
        <f t="shared" si="249"/>
        <v>0</v>
      </c>
      <c r="IK94" s="97">
        <f t="shared" si="250"/>
        <v>0</v>
      </c>
      <c r="IL94" s="97">
        <f t="shared" si="251"/>
        <v>0</v>
      </c>
      <c r="IM94" s="97">
        <f t="shared" si="252"/>
        <v>0</v>
      </c>
      <c r="IN94" s="97">
        <f t="shared" si="253"/>
        <v>0</v>
      </c>
      <c r="IO94" s="97">
        <f t="shared" si="254"/>
        <v>0</v>
      </c>
      <c r="IP94" s="97">
        <f t="shared" si="255"/>
        <v>0</v>
      </c>
    </row>
    <row r="95" spans="232:251">
      <c r="HX95" s="97"/>
      <c r="HY95" s="97"/>
      <c r="HZ95" s="97"/>
      <c r="IA95" s="97">
        <f t="shared" si="231"/>
        <v>0</v>
      </c>
      <c r="IB95" s="97">
        <f t="shared" si="231"/>
        <v>9999</v>
      </c>
      <c r="IC95" s="97" t="str">
        <f t="shared" si="231"/>
        <v>低圧用</v>
      </c>
      <c r="ID95" s="97" t="str">
        <f t="shared" si="231"/>
        <v>m3</v>
      </c>
      <c r="IE95" s="97">
        <f t="shared" si="244"/>
        <v>0</v>
      </c>
      <c r="IF95" s="97">
        <f t="shared" si="245"/>
        <v>0</v>
      </c>
      <c r="IG95" s="97">
        <f t="shared" si="246"/>
        <v>0</v>
      </c>
      <c r="IH95" s="97">
        <f t="shared" si="247"/>
        <v>0</v>
      </c>
      <c r="II95" s="97">
        <f t="shared" si="248"/>
        <v>0</v>
      </c>
      <c r="IJ95" s="97">
        <f t="shared" si="249"/>
        <v>0</v>
      </c>
      <c r="IK95" s="97">
        <f t="shared" si="250"/>
        <v>0</v>
      </c>
      <c r="IL95" s="97">
        <f t="shared" si="251"/>
        <v>0</v>
      </c>
      <c r="IM95" s="97">
        <f t="shared" si="252"/>
        <v>0</v>
      </c>
      <c r="IN95" s="97">
        <f t="shared" si="253"/>
        <v>0</v>
      </c>
      <c r="IO95" s="97">
        <f t="shared" si="254"/>
        <v>0</v>
      </c>
      <c r="IP95" s="97">
        <f t="shared" si="255"/>
        <v>0</v>
      </c>
    </row>
    <row r="96" spans="232:251">
      <c r="IA96" s="97">
        <f t="shared" si="231"/>
        <v>0</v>
      </c>
      <c r="IB96" s="97">
        <f t="shared" si="231"/>
        <v>9999</v>
      </c>
      <c r="IC96" s="97" t="str">
        <f t="shared" si="231"/>
        <v>低圧用</v>
      </c>
      <c r="ID96" s="97" t="str">
        <f t="shared" si="231"/>
        <v>Nm3</v>
      </c>
      <c r="IE96" s="97">
        <f t="shared" si="244"/>
        <v>0</v>
      </c>
      <c r="IF96" s="97">
        <f t="shared" si="245"/>
        <v>0</v>
      </c>
      <c r="IG96" s="97">
        <f t="shared" si="246"/>
        <v>0</v>
      </c>
      <c r="IH96" s="97">
        <f t="shared" si="247"/>
        <v>0</v>
      </c>
      <c r="II96" s="97">
        <f t="shared" si="248"/>
        <v>0</v>
      </c>
      <c r="IJ96" s="97">
        <f t="shared" si="249"/>
        <v>0</v>
      </c>
      <c r="IK96" s="97">
        <f t="shared" si="250"/>
        <v>0</v>
      </c>
      <c r="IL96" s="97">
        <f t="shared" si="251"/>
        <v>0</v>
      </c>
      <c r="IM96" s="97">
        <f t="shared" si="252"/>
        <v>0</v>
      </c>
      <c r="IN96" s="97">
        <f t="shared" si="253"/>
        <v>0</v>
      </c>
      <c r="IO96" s="97">
        <f t="shared" si="254"/>
        <v>0</v>
      </c>
      <c r="IP96" s="97">
        <f t="shared" si="255"/>
        <v>0</v>
      </c>
    </row>
    <row r="97" spans="235:250">
      <c r="IA97" s="97">
        <f t="shared" si="231"/>
        <v>0</v>
      </c>
      <c r="IB97" s="97">
        <f t="shared" si="231"/>
        <v>9999</v>
      </c>
      <c r="IC97" s="97" t="str">
        <f t="shared" si="231"/>
        <v>中間圧以上用</v>
      </c>
      <c r="ID97" s="97" t="str">
        <f t="shared" si="231"/>
        <v>m3</v>
      </c>
      <c r="IE97" s="97">
        <f t="shared" si="244"/>
        <v>0</v>
      </c>
      <c r="IF97" s="97">
        <f t="shared" si="245"/>
        <v>0</v>
      </c>
      <c r="IG97" s="97">
        <f t="shared" si="246"/>
        <v>0</v>
      </c>
      <c r="IH97" s="97">
        <f t="shared" si="247"/>
        <v>0</v>
      </c>
      <c r="II97" s="97">
        <f t="shared" si="248"/>
        <v>0</v>
      </c>
      <c r="IJ97" s="97">
        <f t="shared" si="249"/>
        <v>0</v>
      </c>
      <c r="IK97" s="97">
        <f t="shared" si="250"/>
        <v>0</v>
      </c>
      <c r="IL97" s="97">
        <f t="shared" si="251"/>
        <v>0</v>
      </c>
      <c r="IM97" s="97">
        <f t="shared" si="252"/>
        <v>0</v>
      </c>
      <c r="IN97" s="97">
        <f t="shared" si="253"/>
        <v>0</v>
      </c>
      <c r="IO97" s="97">
        <f t="shared" si="254"/>
        <v>0</v>
      </c>
      <c r="IP97" s="97">
        <f t="shared" si="255"/>
        <v>0</v>
      </c>
    </row>
    <row r="98" spans="235:250">
      <c r="IA98" s="97">
        <f t="shared" si="231"/>
        <v>0</v>
      </c>
      <c r="IB98" s="97">
        <f t="shared" si="231"/>
        <v>9999</v>
      </c>
      <c r="IC98" s="97" t="str">
        <f t="shared" si="231"/>
        <v>中間圧以上用</v>
      </c>
      <c r="ID98" s="97" t="str">
        <f t="shared" si="231"/>
        <v>Nm3</v>
      </c>
      <c r="IE98" s="97">
        <f t="shared" si="244"/>
        <v>0</v>
      </c>
      <c r="IF98" s="97">
        <f t="shared" si="245"/>
        <v>0</v>
      </c>
      <c r="IG98" s="97">
        <f t="shared" si="246"/>
        <v>0</v>
      </c>
      <c r="IH98" s="97">
        <f t="shared" si="247"/>
        <v>0</v>
      </c>
      <c r="II98" s="97">
        <f t="shared" si="248"/>
        <v>0</v>
      </c>
      <c r="IJ98" s="97">
        <f t="shared" si="249"/>
        <v>0</v>
      </c>
      <c r="IK98" s="97">
        <f t="shared" si="250"/>
        <v>0</v>
      </c>
      <c r="IL98" s="97">
        <f t="shared" si="251"/>
        <v>0</v>
      </c>
      <c r="IM98" s="97">
        <f t="shared" si="252"/>
        <v>0</v>
      </c>
      <c r="IN98" s="97">
        <f t="shared" si="253"/>
        <v>0</v>
      </c>
      <c r="IO98" s="97">
        <f t="shared" si="254"/>
        <v>0</v>
      </c>
      <c r="IP98" s="97">
        <f t="shared" si="255"/>
        <v>0</v>
      </c>
    </row>
  </sheetData>
  <sheetProtection algorithmName="SHA-512" hashValue="SQ6xLdztqVAFByEAOJtKg6qfQg48N72hKs4O0oBZjsJDly6qV8efjchlOIDFNiSmSbZyuM2P7hVKslmc60g56A==" saltValue="xd6DbwDgPCjJBVhHbXlbCQ==" spinCount="100000" sheet="1" autoFilter="0"/>
  <mergeCells count="10">
    <mergeCell ref="V6:V7"/>
    <mergeCell ref="D6:D7"/>
    <mergeCell ref="E6:E7"/>
    <mergeCell ref="F6:F7"/>
    <mergeCell ref="G6:G7"/>
    <mergeCell ref="A5:A7"/>
    <mergeCell ref="B5:B7"/>
    <mergeCell ref="C5:C7"/>
    <mergeCell ref="H5:H7"/>
    <mergeCell ref="I5:I7"/>
  </mergeCells>
  <phoneticPr fontId="2"/>
  <dataValidations count="11">
    <dataValidation type="list" allowBlank="1" showInputMessage="1" showErrorMessage="1" sqref="B30 B36 B8">
      <formula1>排出活動の種類</formula1>
    </dataValidation>
    <dataValidation type="list" allowBlank="1" showInputMessage="1" showErrorMessage="1" sqref="B31:B35">
      <formula1>控除分監視点</formula1>
    </dataValidation>
    <dataValidation type="list" allowBlank="1" showInputMessage="1" showErrorMessage="1" sqref="C8:C39">
      <formula1>INDIRECT(B8)</formula1>
    </dataValidation>
    <dataValidation type="list" allowBlank="1" showInputMessage="1" showErrorMessage="1" sqref="I8:I39">
      <formula1>INDIRECT($C8)</formula1>
    </dataValidation>
    <dataValidation type="list" allowBlank="1" showInputMessage="1" showErrorMessage="1" sqref="D8:D39">
      <formula1>メーター種</formula1>
    </dataValidation>
    <dataValidation type="list" allowBlank="1" showInputMessage="1" sqref="G8:G39">
      <formula1>"有,無"</formula1>
    </dataValidation>
    <dataValidation type="list" allowBlank="1" showInputMessage="1" showErrorMessage="1" sqref="H8:H39">
      <formula1>"購入伝票類,計量器の実測値,その他"</formula1>
    </dataValidation>
    <dataValidation type="list" allowBlank="1" showInputMessage="1" showErrorMessage="1" sqref="E8:E39">
      <formula1>都市ガス会社</formula1>
    </dataValidation>
    <dataValidation type="list" allowBlank="1" showInputMessage="1" showErrorMessage="1" sqref="B10:B29">
      <formula1>使用量監視点</formula1>
    </dataValidation>
    <dataValidation type="list" allowBlank="1" showInputMessage="1" showErrorMessage="1" sqref="B9">
      <formula1>使用量監視点</formula1>
    </dataValidation>
    <dataValidation type="list" allowBlank="1" showInputMessage="1" showErrorMessage="1" sqref="B37:B39">
      <formula1>再エネ監視点</formula1>
    </dataValidation>
  </dataValidations>
  <pageMargins left="0.78740157480314965" right="0.4" top="0.39370078740157483" bottom="0.59055118110236227" header="0.31496062992125984" footer="0.31496062992125984"/>
  <pageSetup paperSize="9" scale="52" orientation="landscape"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Q57"/>
  <sheetViews>
    <sheetView view="pageBreakPreview" zoomScale="80" zoomScaleNormal="80" zoomScaleSheetLayoutView="80" workbookViewId="0">
      <selection activeCell="U8" sqref="U8"/>
    </sheetView>
  </sheetViews>
  <sheetFormatPr defaultColWidth="4.109375" defaultRowHeight="13.2"/>
  <cols>
    <col min="1" max="2" width="4.6640625" style="94" customWidth="1"/>
    <col min="3" max="3" width="12.6640625" style="94" customWidth="1"/>
    <col min="4" max="4" width="14.6640625" style="94" customWidth="1"/>
    <col min="5" max="5" width="16.6640625" style="94" customWidth="1"/>
    <col min="6" max="6" width="14.6640625" style="94" customWidth="1"/>
    <col min="7" max="7" width="8.6640625" style="94" customWidth="1"/>
    <col min="8" max="8" width="12.6640625" style="94" customWidth="1"/>
    <col min="9" max="9" width="8.6640625" style="94" customWidth="1"/>
    <col min="10" max="10" width="10.6640625" style="94" customWidth="1"/>
    <col min="11" max="11" width="8.6640625" style="94" customWidth="1"/>
    <col min="12" max="12" width="12.6640625" style="94" customWidth="1"/>
    <col min="13" max="13" width="10.6640625" style="94" customWidth="1"/>
    <col min="14" max="14" width="14.6640625" style="94" customWidth="1"/>
    <col min="15" max="16" width="10.6640625" style="94" customWidth="1"/>
    <col min="17" max="17" width="16.6640625" style="94" customWidth="1"/>
    <col min="18" max="253" width="9" style="94" customWidth="1"/>
    <col min="254" max="254" width="1.6640625" style="94" customWidth="1"/>
    <col min="255" max="255" width="1.88671875" style="94" customWidth="1"/>
    <col min="256" max="16384" width="4.109375" style="94"/>
  </cols>
  <sheetData>
    <row r="1" spans="1:17" s="213" customFormat="1">
      <c r="A1" s="213" t="s">
        <v>531</v>
      </c>
      <c r="O1" s="431" t="s">
        <v>35</v>
      </c>
      <c r="P1" s="431"/>
      <c r="Q1" s="214">
        <f>その１!D18</f>
        <v>0</v>
      </c>
    </row>
    <row r="2" spans="1:17" s="213" customFormat="1"/>
    <row r="3" spans="1:17" s="217" customFormat="1" ht="23.25" customHeight="1" thickBot="1">
      <c r="A3" s="222" t="s">
        <v>588</v>
      </c>
      <c r="B3" s="215"/>
      <c r="C3" s="215"/>
      <c r="D3" s="215"/>
      <c r="E3" s="215"/>
      <c r="F3" s="216"/>
      <c r="G3" s="215"/>
      <c r="H3" s="216"/>
      <c r="I3" s="215"/>
      <c r="J3" s="432">
        <f>その１!D16</f>
        <v>0</v>
      </c>
      <c r="K3" s="433"/>
      <c r="L3" s="433"/>
      <c r="M3" s="433"/>
      <c r="N3" s="433"/>
      <c r="O3" s="434" t="str">
        <f>CONCATENATE(その１!B36,その１!C36,その１!E36)</f>
        <v>令和年度</v>
      </c>
      <c r="P3" s="435"/>
      <c r="Q3" s="218"/>
    </row>
    <row r="4" spans="1:17" s="213" customFormat="1" ht="54" customHeight="1">
      <c r="A4" s="219"/>
      <c r="B4" s="422" t="s">
        <v>42</v>
      </c>
      <c r="C4" s="423"/>
      <c r="D4" s="423"/>
      <c r="E4" s="424"/>
      <c r="F4" s="420" t="s">
        <v>442</v>
      </c>
      <c r="G4" s="421"/>
      <c r="H4" s="420" t="s">
        <v>519</v>
      </c>
      <c r="I4" s="421"/>
      <c r="J4" s="416" t="s">
        <v>83</v>
      </c>
      <c r="K4" s="417"/>
      <c r="L4" s="220" t="s">
        <v>441</v>
      </c>
      <c r="M4" s="192" t="s">
        <v>84</v>
      </c>
      <c r="N4" s="192" t="s">
        <v>440</v>
      </c>
      <c r="O4" s="418" t="s">
        <v>85</v>
      </c>
      <c r="P4" s="419"/>
      <c r="Q4" s="221" t="s">
        <v>439</v>
      </c>
    </row>
    <row r="5" spans="1:17" ht="30" customHeight="1">
      <c r="A5" s="21"/>
      <c r="B5" s="425"/>
      <c r="C5" s="426"/>
      <c r="D5" s="426"/>
      <c r="E5" s="427"/>
      <c r="F5" s="22"/>
      <c r="G5" s="23"/>
      <c r="H5" s="168" t="s">
        <v>86</v>
      </c>
      <c r="I5" s="169"/>
      <c r="J5" s="170" t="s">
        <v>87</v>
      </c>
      <c r="K5" s="171"/>
      <c r="L5" s="168" t="s">
        <v>88</v>
      </c>
      <c r="M5" s="172" t="s">
        <v>89</v>
      </c>
      <c r="N5" s="172" t="s">
        <v>90</v>
      </c>
      <c r="O5" s="170" t="s">
        <v>91</v>
      </c>
      <c r="P5" s="171"/>
      <c r="Q5" s="173" t="s">
        <v>92</v>
      </c>
    </row>
    <row r="6" spans="1:17" ht="20.100000000000001" customHeight="1" thickBot="1">
      <c r="A6" s="24"/>
      <c r="B6" s="428"/>
      <c r="C6" s="429"/>
      <c r="D6" s="429"/>
      <c r="E6" s="430"/>
      <c r="F6" s="25"/>
      <c r="G6" s="26"/>
      <c r="H6" s="25"/>
      <c r="I6" s="26"/>
      <c r="J6" s="27"/>
      <c r="K6" s="28"/>
      <c r="L6" s="29" t="s">
        <v>93</v>
      </c>
      <c r="M6" s="30" t="s">
        <v>94</v>
      </c>
      <c r="N6" s="30" t="s">
        <v>47</v>
      </c>
      <c r="O6" s="27"/>
      <c r="P6" s="28"/>
      <c r="Q6" s="31" t="s">
        <v>95</v>
      </c>
    </row>
    <row r="7" spans="1:17" ht="27.9" customHeight="1">
      <c r="A7" s="444" t="s">
        <v>96</v>
      </c>
      <c r="B7" s="446" t="s">
        <v>43</v>
      </c>
      <c r="C7" s="448" t="s">
        <v>44</v>
      </c>
      <c r="D7" s="449"/>
      <c r="E7" s="450"/>
      <c r="F7" s="124">
        <f>その４!AQ64</f>
        <v>0</v>
      </c>
      <c r="G7" s="132" t="s">
        <v>397</v>
      </c>
      <c r="H7" s="177">
        <f>ROUND(F7,0)</f>
        <v>0</v>
      </c>
      <c r="I7" s="132" t="s">
        <v>397</v>
      </c>
      <c r="J7" s="174">
        <v>38.200000000000003</v>
      </c>
      <c r="K7" s="138" t="s">
        <v>393</v>
      </c>
      <c r="L7" s="180">
        <f>H7*J7</f>
        <v>0</v>
      </c>
      <c r="M7" s="451">
        <v>2.58E-2</v>
      </c>
      <c r="N7" s="198">
        <f>H7*J7*M$7</f>
        <v>0</v>
      </c>
      <c r="O7" s="144">
        <v>1.8700000000000001E-2</v>
      </c>
      <c r="P7" s="138" t="s">
        <v>45</v>
      </c>
      <c r="Q7" s="208">
        <f t="shared" ref="Q7:Q33" si="0">H7*J7*O7*44/12</f>
        <v>0</v>
      </c>
    </row>
    <row r="8" spans="1:17" ht="27.9" customHeight="1">
      <c r="A8" s="445"/>
      <c r="B8" s="447"/>
      <c r="C8" s="436" t="s">
        <v>46</v>
      </c>
      <c r="D8" s="437"/>
      <c r="E8" s="438"/>
      <c r="F8" s="124">
        <f>その４!AV64</f>
        <v>0</v>
      </c>
      <c r="G8" s="133" t="s">
        <v>397</v>
      </c>
      <c r="H8" s="177">
        <f t="shared" ref="H8:H43" si="1">ROUND(F8,0)</f>
        <v>0</v>
      </c>
      <c r="I8" s="133" t="s">
        <v>397</v>
      </c>
      <c r="J8" s="175">
        <v>35.299999999999997</v>
      </c>
      <c r="K8" s="140" t="s">
        <v>393</v>
      </c>
      <c r="L8" s="181">
        <f t="shared" ref="L8:L42" si="2">H8*J8</f>
        <v>0</v>
      </c>
      <c r="M8" s="452"/>
      <c r="N8" s="198">
        <f t="shared" ref="N8:N33" si="3">H8*J8*M$7</f>
        <v>0</v>
      </c>
      <c r="O8" s="145">
        <v>1.84E-2</v>
      </c>
      <c r="P8" s="139" t="s">
        <v>45</v>
      </c>
      <c r="Q8" s="208">
        <f t="shared" si="0"/>
        <v>0</v>
      </c>
    </row>
    <row r="9" spans="1:17" ht="27.9" customHeight="1">
      <c r="A9" s="445"/>
      <c r="B9" s="447"/>
      <c r="C9" s="436" t="s">
        <v>48</v>
      </c>
      <c r="D9" s="437"/>
      <c r="E9" s="438"/>
      <c r="F9" s="124">
        <f>その４!BA64</f>
        <v>0</v>
      </c>
      <c r="G9" s="133" t="s">
        <v>397</v>
      </c>
      <c r="H9" s="177">
        <f t="shared" si="1"/>
        <v>0</v>
      </c>
      <c r="I9" s="133" t="s">
        <v>397</v>
      </c>
      <c r="J9" s="175">
        <v>34.6</v>
      </c>
      <c r="K9" s="140" t="s">
        <v>393</v>
      </c>
      <c r="L9" s="181">
        <f t="shared" si="2"/>
        <v>0</v>
      </c>
      <c r="M9" s="452"/>
      <c r="N9" s="198">
        <f t="shared" si="3"/>
        <v>0</v>
      </c>
      <c r="O9" s="145">
        <v>1.83E-2</v>
      </c>
      <c r="P9" s="140" t="s">
        <v>390</v>
      </c>
      <c r="Q9" s="208">
        <f t="shared" si="0"/>
        <v>0</v>
      </c>
    </row>
    <row r="10" spans="1:17" ht="27.9" customHeight="1">
      <c r="A10" s="445"/>
      <c r="B10" s="447"/>
      <c r="C10" s="436" t="s">
        <v>49</v>
      </c>
      <c r="D10" s="437"/>
      <c r="E10" s="438"/>
      <c r="F10" s="124">
        <f>その４!BF64</f>
        <v>0</v>
      </c>
      <c r="G10" s="133" t="s">
        <v>397</v>
      </c>
      <c r="H10" s="177">
        <f t="shared" si="1"/>
        <v>0</v>
      </c>
      <c r="I10" s="133" t="s">
        <v>397</v>
      </c>
      <c r="J10" s="175">
        <v>33.6</v>
      </c>
      <c r="K10" s="140" t="s">
        <v>393</v>
      </c>
      <c r="L10" s="181">
        <f t="shared" si="2"/>
        <v>0</v>
      </c>
      <c r="M10" s="452"/>
      <c r="N10" s="198">
        <f t="shared" si="3"/>
        <v>0</v>
      </c>
      <c r="O10" s="145">
        <v>1.8200000000000001E-2</v>
      </c>
      <c r="P10" s="140" t="s">
        <v>390</v>
      </c>
      <c r="Q10" s="208">
        <f t="shared" si="0"/>
        <v>0</v>
      </c>
    </row>
    <row r="11" spans="1:17" ht="27.9" customHeight="1">
      <c r="A11" s="445"/>
      <c r="B11" s="447"/>
      <c r="C11" s="436" t="s">
        <v>51</v>
      </c>
      <c r="D11" s="437"/>
      <c r="E11" s="438"/>
      <c r="F11" s="124">
        <f>その４!BK64</f>
        <v>0</v>
      </c>
      <c r="G11" s="133" t="s">
        <v>397</v>
      </c>
      <c r="H11" s="177">
        <f t="shared" si="1"/>
        <v>0</v>
      </c>
      <c r="I11" s="133" t="s">
        <v>397</v>
      </c>
      <c r="J11" s="175">
        <v>36.700000000000003</v>
      </c>
      <c r="K11" s="140" t="s">
        <v>393</v>
      </c>
      <c r="L11" s="181">
        <f t="shared" si="2"/>
        <v>0</v>
      </c>
      <c r="M11" s="452"/>
      <c r="N11" s="198">
        <f t="shared" si="3"/>
        <v>0</v>
      </c>
      <c r="O11" s="145">
        <v>1.8499999999999999E-2</v>
      </c>
      <c r="P11" s="140" t="s">
        <v>390</v>
      </c>
      <c r="Q11" s="208">
        <f t="shared" si="0"/>
        <v>0</v>
      </c>
    </row>
    <row r="12" spans="1:17" ht="27.9" customHeight="1">
      <c r="A12" s="445"/>
      <c r="B12" s="447"/>
      <c r="C12" s="436" t="s">
        <v>52</v>
      </c>
      <c r="D12" s="437"/>
      <c r="E12" s="438"/>
      <c r="F12" s="124">
        <f>その４!BP64</f>
        <v>0</v>
      </c>
      <c r="G12" s="133" t="s">
        <v>397</v>
      </c>
      <c r="H12" s="177">
        <f t="shared" si="1"/>
        <v>0</v>
      </c>
      <c r="I12" s="133" t="s">
        <v>397</v>
      </c>
      <c r="J12" s="175">
        <v>37.700000000000003</v>
      </c>
      <c r="K12" s="140" t="s">
        <v>393</v>
      </c>
      <c r="L12" s="181">
        <f t="shared" si="2"/>
        <v>0</v>
      </c>
      <c r="M12" s="452"/>
      <c r="N12" s="198">
        <f t="shared" si="3"/>
        <v>0</v>
      </c>
      <c r="O12" s="145">
        <v>1.8700000000000001E-2</v>
      </c>
      <c r="P12" s="140" t="s">
        <v>390</v>
      </c>
      <c r="Q12" s="208">
        <f t="shared" si="0"/>
        <v>0</v>
      </c>
    </row>
    <row r="13" spans="1:17" ht="27.9" customHeight="1">
      <c r="A13" s="445"/>
      <c r="B13" s="447"/>
      <c r="C13" s="436" t="s">
        <v>53</v>
      </c>
      <c r="D13" s="437"/>
      <c r="E13" s="438"/>
      <c r="F13" s="124">
        <f>その４!BU64</f>
        <v>0</v>
      </c>
      <c r="G13" s="133" t="s">
        <v>397</v>
      </c>
      <c r="H13" s="177">
        <f t="shared" si="1"/>
        <v>0</v>
      </c>
      <c r="I13" s="133" t="s">
        <v>397</v>
      </c>
      <c r="J13" s="175">
        <v>39.1</v>
      </c>
      <c r="K13" s="140" t="s">
        <v>393</v>
      </c>
      <c r="L13" s="181">
        <f t="shared" si="2"/>
        <v>0</v>
      </c>
      <c r="M13" s="452"/>
      <c r="N13" s="198">
        <f t="shared" si="3"/>
        <v>0</v>
      </c>
      <c r="O13" s="145">
        <v>1.89E-2</v>
      </c>
      <c r="P13" s="140" t="s">
        <v>390</v>
      </c>
      <c r="Q13" s="208">
        <f t="shared" si="0"/>
        <v>0</v>
      </c>
    </row>
    <row r="14" spans="1:17" ht="27.9" customHeight="1">
      <c r="A14" s="445"/>
      <c r="B14" s="447"/>
      <c r="C14" s="436" t="s">
        <v>54</v>
      </c>
      <c r="D14" s="437"/>
      <c r="E14" s="438"/>
      <c r="F14" s="124">
        <f>その４!BZ64</f>
        <v>0</v>
      </c>
      <c r="G14" s="133" t="s">
        <v>397</v>
      </c>
      <c r="H14" s="177">
        <f t="shared" si="1"/>
        <v>0</v>
      </c>
      <c r="I14" s="133" t="s">
        <v>397</v>
      </c>
      <c r="J14" s="175">
        <v>41.9</v>
      </c>
      <c r="K14" s="140" t="s">
        <v>393</v>
      </c>
      <c r="L14" s="181">
        <f t="shared" si="2"/>
        <v>0</v>
      </c>
      <c r="M14" s="452"/>
      <c r="N14" s="198">
        <f t="shared" si="3"/>
        <v>0</v>
      </c>
      <c r="O14" s="145">
        <v>1.95E-2</v>
      </c>
      <c r="P14" s="140" t="s">
        <v>390</v>
      </c>
      <c r="Q14" s="208">
        <f t="shared" si="0"/>
        <v>0</v>
      </c>
    </row>
    <row r="15" spans="1:17" ht="27.9" customHeight="1">
      <c r="A15" s="445"/>
      <c r="B15" s="447"/>
      <c r="C15" s="436" t="s">
        <v>55</v>
      </c>
      <c r="D15" s="437"/>
      <c r="E15" s="438"/>
      <c r="F15" s="124">
        <f>その４!CE64</f>
        <v>0</v>
      </c>
      <c r="G15" s="133" t="s">
        <v>398</v>
      </c>
      <c r="H15" s="177">
        <f t="shared" si="1"/>
        <v>0</v>
      </c>
      <c r="I15" s="133" t="s">
        <v>398</v>
      </c>
      <c r="J15" s="175">
        <v>40.9</v>
      </c>
      <c r="K15" s="140" t="s">
        <v>394</v>
      </c>
      <c r="L15" s="181">
        <f t="shared" si="2"/>
        <v>0</v>
      </c>
      <c r="M15" s="452"/>
      <c r="N15" s="198">
        <f t="shared" si="3"/>
        <v>0</v>
      </c>
      <c r="O15" s="145">
        <v>2.0799999999999999E-2</v>
      </c>
      <c r="P15" s="140" t="s">
        <v>390</v>
      </c>
      <c r="Q15" s="208">
        <f t="shared" si="0"/>
        <v>0</v>
      </c>
    </row>
    <row r="16" spans="1:17" ht="27.9" customHeight="1">
      <c r="A16" s="445"/>
      <c r="B16" s="447"/>
      <c r="C16" s="436" t="s">
        <v>56</v>
      </c>
      <c r="D16" s="437"/>
      <c r="E16" s="438"/>
      <c r="F16" s="124">
        <f>その４!CJ64</f>
        <v>0</v>
      </c>
      <c r="G16" s="133" t="s">
        <v>398</v>
      </c>
      <c r="H16" s="177">
        <f t="shared" si="1"/>
        <v>0</v>
      </c>
      <c r="I16" s="133" t="s">
        <v>398</v>
      </c>
      <c r="J16" s="175">
        <v>29.9</v>
      </c>
      <c r="K16" s="140" t="s">
        <v>394</v>
      </c>
      <c r="L16" s="181">
        <f t="shared" si="2"/>
        <v>0</v>
      </c>
      <c r="M16" s="452"/>
      <c r="N16" s="198">
        <f t="shared" si="3"/>
        <v>0</v>
      </c>
      <c r="O16" s="145">
        <v>2.5399999999999999E-2</v>
      </c>
      <c r="P16" s="140" t="s">
        <v>390</v>
      </c>
      <c r="Q16" s="208">
        <f t="shared" si="0"/>
        <v>0</v>
      </c>
    </row>
    <row r="17" spans="1:17" ht="27.9" customHeight="1">
      <c r="A17" s="445"/>
      <c r="B17" s="447"/>
      <c r="C17" s="439" t="s">
        <v>57</v>
      </c>
      <c r="D17" s="436" t="s">
        <v>58</v>
      </c>
      <c r="E17" s="438"/>
      <c r="F17" s="124">
        <f>ROUND(その４!CO64,0)+ROUND(その４!CT64,0)+ROUND(その４!CY64,0)+ROUND(その４!DD64,0)</f>
        <v>0</v>
      </c>
      <c r="G17" s="133" t="s">
        <v>398</v>
      </c>
      <c r="H17" s="177">
        <f t="shared" si="1"/>
        <v>0</v>
      </c>
      <c r="I17" s="133" t="s">
        <v>398</v>
      </c>
      <c r="J17" s="175">
        <v>50.8</v>
      </c>
      <c r="K17" s="140" t="s">
        <v>394</v>
      </c>
      <c r="L17" s="181">
        <f t="shared" si="2"/>
        <v>0</v>
      </c>
      <c r="M17" s="452"/>
      <c r="N17" s="198">
        <f t="shared" si="3"/>
        <v>0</v>
      </c>
      <c r="O17" s="145">
        <v>1.61E-2</v>
      </c>
      <c r="P17" s="140" t="s">
        <v>390</v>
      </c>
      <c r="Q17" s="208">
        <f t="shared" si="0"/>
        <v>0</v>
      </c>
    </row>
    <row r="18" spans="1:17" ht="27.9" customHeight="1">
      <c r="A18" s="445"/>
      <c r="B18" s="447"/>
      <c r="C18" s="440"/>
      <c r="D18" s="436" t="s">
        <v>60</v>
      </c>
      <c r="E18" s="438"/>
      <c r="F18" s="124">
        <f>その４!DI64</f>
        <v>0</v>
      </c>
      <c r="G18" s="133" t="s">
        <v>400</v>
      </c>
      <c r="H18" s="177">
        <f t="shared" si="1"/>
        <v>0</v>
      </c>
      <c r="I18" s="133" t="s">
        <v>400</v>
      </c>
      <c r="J18" s="175">
        <v>44.9</v>
      </c>
      <c r="K18" s="140" t="s">
        <v>395</v>
      </c>
      <c r="L18" s="181">
        <f t="shared" si="2"/>
        <v>0</v>
      </c>
      <c r="M18" s="452"/>
      <c r="N18" s="198">
        <f t="shared" si="3"/>
        <v>0</v>
      </c>
      <c r="O18" s="145">
        <v>1.4200000000000001E-2</v>
      </c>
      <c r="P18" s="140" t="s">
        <v>390</v>
      </c>
      <c r="Q18" s="208">
        <f t="shared" si="0"/>
        <v>0</v>
      </c>
    </row>
    <row r="19" spans="1:17" ht="27.9" customHeight="1">
      <c r="A19" s="445"/>
      <c r="B19" s="447"/>
      <c r="C19" s="455" t="s">
        <v>62</v>
      </c>
      <c r="D19" s="436" t="s">
        <v>438</v>
      </c>
      <c r="E19" s="438"/>
      <c r="F19" s="124">
        <f>その４!DN64</f>
        <v>0</v>
      </c>
      <c r="G19" s="133" t="s">
        <v>398</v>
      </c>
      <c r="H19" s="177">
        <f t="shared" si="1"/>
        <v>0</v>
      </c>
      <c r="I19" s="133" t="s">
        <v>398</v>
      </c>
      <c r="J19" s="175">
        <v>54.6</v>
      </c>
      <c r="K19" s="140" t="s">
        <v>394</v>
      </c>
      <c r="L19" s="181">
        <f t="shared" si="2"/>
        <v>0</v>
      </c>
      <c r="M19" s="452"/>
      <c r="N19" s="198">
        <f t="shared" si="3"/>
        <v>0</v>
      </c>
      <c r="O19" s="145">
        <v>1.35E-2</v>
      </c>
      <c r="P19" s="140" t="s">
        <v>390</v>
      </c>
      <c r="Q19" s="208">
        <f t="shared" si="0"/>
        <v>0</v>
      </c>
    </row>
    <row r="20" spans="1:17" ht="27.9" customHeight="1">
      <c r="A20" s="445"/>
      <c r="B20" s="447"/>
      <c r="C20" s="440"/>
      <c r="D20" s="436" t="s">
        <v>63</v>
      </c>
      <c r="E20" s="438"/>
      <c r="F20" s="124">
        <f>その４!DS64</f>
        <v>0</v>
      </c>
      <c r="G20" s="133" t="s">
        <v>400</v>
      </c>
      <c r="H20" s="177">
        <f t="shared" si="1"/>
        <v>0</v>
      </c>
      <c r="I20" s="133" t="s">
        <v>400</v>
      </c>
      <c r="J20" s="175">
        <v>43.5</v>
      </c>
      <c r="K20" s="140" t="s">
        <v>395</v>
      </c>
      <c r="L20" s="181">
        <f t="shared" si="2"/>
        <v>0</v>
      </c>
      <c r="M20" s="452"/>
      <c r="N20" s="198">
        <f t="shared" si="3"/>
        <v>0</v>
      </c>
      <c r="O20" s="145">
        <v>1.3899999999999999E-2</v>
      </c>
      <c r="P20" s="140" t="s">
        <v>390</v>
      </c>
      <c r="Q20" s="208">
        <f t="shared" si="0"/>
        <v>0</v>
      </c>
    </row>
    <row r="21" spans="1:17" ht="27.9" customHeight="1">
      <c r="A21" s="445"/>
      <c r="B21" s="447"/>
      <c r="C21" s="439" t="s">
        <v>64</v>
      </c>
      <c r="D21" s="436" t="s">
        <v>65</v>
      </c>
      <c r="E21" s="438"/>
      <c r="F21" s="124">
        <f>その４!DX64</f>
        <v>0</v>
      </c>
      <c r="G21" s="133" t="s">
        <v>398</v>
      </c>
      <c r="H21" s="177">
        <f t="shared" si="1"/>
        <v>0</v>
      </c>
      <c r="I21" s="133" t="s">
        <v>398</v>
      </c>
      <c r="J21" s="175">
        <v>29</v>
      </c>
      <c r="K21" s="140" t="s">
        <v>394</v>
      </c>
      <c r="L21" s="181">
        <f t="shared" si="2"/>
        <v>0</v>
      </c>
      <c r="M21" s="452"/>
      <c r="N21" s="198">
        <f t="shared" si="3"/>
        <v>0</v>
      </c>
      <c r="O21" s="145">
        <v>2.4500000000000001E-2</v>
      </c>
      <c r="P21" s="140" t="s">
        <v>390</v>
      </c>
      <c r="Q21" s="208">
        <f t="shared" si="0"/>
        <v>0</v>
      </c>
    </row>
    <row r="22" spans="1:17" ht="27.9" customHeight="1">
      <c r="A22" s="445"/>
      <c r="B22" s="447"/>
      <c r="C22" s="443"/>
      <c r="D22" s="436" t="s">
        <v>66</v>
      </c>
      <c r="E22" s="438"/>
      <c r="F22" s="124">
        <f>その４!EC64</f>
        <v>0</v>
      </c>
      <c r="G22" s="133" t="s">
        <v>398</v>
      </c>
      <c r="H22" s="177">
        <f t="shared" si="1"/>
        <v>0</v>
      </c>
      <c r="I22" s="133" t="s">
        <v>398</v>
      </c>
      <c r="J22" s="175">
        <v>25.7</v>
      </c>
      <c r="K22" s="140" t="s">
        <v>394</v>
      </c>
      <c r="L22" s="181">
        <f t="shared" si="2"/>
        <v>0</v>
      </c>
      <c r="M22" s="452"/>
      <c r="N22" s="198">
        <f t="shared" si="3"/>
        <v>0</v>
      </c>
      <c r="O22" s="145">
        <v>2.47E-2</v>
      </c>
      <c r="P22" s="140" t="s">
        <v>390</v>
      </c>
      <c r="Q22" s="208">
        <f t="shared" si="0"/>
        <v>0</v>
      </c>
    </row>
    <row r="23" spans="1:17" ht="27.9" customHeight="1">
      <c r="A23" s="445"/>
      <c r="B23" s="447"/>
      <c r="C23" s="440"/>
      <c r="D23" s="436" t="s">
        <v>67</v>
      </c>
      <c r="E23" s="438"/>
      <c r="F23" s="124">
        <f>その４!EH64</f>
        <v>0</v>
      </c>
      <c r="G23" s="133" t="s">
        <v>398</v>
      </c>
      <c r="H23" s="177">
        <f t="shared" si="1"/>
        <v>0</v>
      </c>
      <c r="I23" s="133" t="s">
        <v>398</v>
      </c>
      <c r="J23" s="175">
        <v>26.9</v>
      </c>
      <c r="K23" s="140" t="s">
        <v>394</v>
      </c>
      <c r="L23" s="181">
        <f t="shared" si="2"/>
        <v>0</v>
      </c>
      <c r="M23" s="452"/>
      <c r="N23" s="198">
        <f t="shared" si="3"/>
        <v>0</v>
      </c>
      <c r="O23" s="145">
        <v>2.5499999999999998E-2</v>
      </c>
      <c r="P23" s="140" t="s">
        <v>390</v>
      </c>
      <c r="Q23" s="208">
        <f t="shared" si="0"/>
        <v>0</v>
      </c>
    </row>
    <row r="24" spans="1:17" ht="27.9" customHeight="1">
      <c r="A24" s="445"/>
      <c r="B24" s="447"/>
      <c r="C24" s="436" t="s">
        <v>68</v>
      </c>
      <c r="D24" s="437"/>
      <c r="E24" s="438"/>
      <c r="F24" s="124">
        <f>その４!EM64</f>
        <v>0</v>
      </c>
      <c r="G24" s="134" t="s">
        <v>398</v>
      </c>
      <c r="H24" s="177">
        <f t="shared" si="1"/>
        <v>0</v>
      </c>
      <c r="I24" s="134" t="s">
        <v>398</v>
      </c>
      <c r="J24" s="175">
        <v>29.4</v>
      </c>
      <c r="K24" s="140" t="s">
        <v>394</v>
      </c>
      <c r="L24" s="181">
        <f t="shared" si="2"/>
        <v>0</v>
      </c>
      <c r="M24" s="452"/>
      <c r="N24" s="198">
        <f t="shared" si="3"/>
        <v>0</v>
      </c>
      <c r="O24" s="145">
        <v>2.9399999999999999E-2</v>
      </c>
      <c r="P24" s="140" t="s">
        <v>390</v>
      </c>
      <c r="Q24" s="208">
        <f t="shared" si="0"/>
        <v>0</v>
      </c>
    </row>
    <row r="25" spans="1:17" ht="27.9" customHeight="1">
      <c r="A25" s="445"/>
      <c r="B25" s="447"/>
      <c r="C25" s="436" t="s">
        <v>69</v>
      </c>
      <c r="D25" s="437"/>
      <c r="E25" s="438"/>
      <c r="F25" s="124">
        <f>その４!ER64</f>
        <v>0</v>
      </c>
      <c r="G25" s="134" t="s">
        <v>398</v>
      </c>
      <c r="H25" s="177">
        <f t="shared" si="1"/>
        <v>0</v>
      </c>
      <c r="I25" s="134" t="s">
        <v>398</v>
      </c>
      <c r="J25" s="175">
        <v>37.299999999999997</v>
      </c>
      <c r="K25" s="140" t="s">
        <v>394</v>
      </c>
      <c r="L25" s="181">
        <f t="shared" si="2"/>
        <v>0</v>
      </c>
      <c r="M25" s="452"/>
      <c r="N25" s="198">
        <f t="shared" si="3"/>
        <v>0</v>
      </c>
      <c r="O25" s="145">
        <v>2.0899999999999998E-2</v>
      </c>
      <c r="P25" s="140" t="s">
        <v>390</v>
      </c>
      <c r="Q25" s="208">
        <f t="shared" si="0"/>
        <v>0</v>
      </c>
    </row>
    <row r="26" spans="1:17" ht="27.9" customHeight="1">
      <c r="A26" s="445"/>
      <c r="B26" s="447"/>
      <c r="C26" s="436" t="s">
        <v>39</v>
      </c>
      <c r="D26" s="437"/>
      <c r="E26" s="438"/>
      <c r="F26" s="124">
        <f>その４!EW64</f>
        <v>0</v>
      </c>
      <c r="G26" s="134" t="s">
        <v>400</v>
      </c>
      <c r="H26" s="177">
        <f t="shared" si="1"/>
        <v>0</v>
      </c>
      <c r="I26" s="134" t="s">
        <v>400</v>
      </c>
      <c r="J26" s="175">
        <v>21.1</v>
      </c>
      <c r="K26" s="140" t="s">
        <v>395</v>
      </c>
      <c r="L26" s="181">
        <f t="shared" si="2"/>
        <v>0</v>
      </c>
      <c r="M26" s="452"/>
      <c r="N26" s="198">
        <f t="shared" si="3"/>
        <v>0</v>
      </c>
      <c r="O26" s="145">
        <v>1.0999999999999999E-2</v>
      </c>
      <c r="P26" s="140" t="s">
        <v>390</v>
      </c>
      <c r="Q26" s="208">
        <f t="shared" si="0"/>
        <v>0</v>
      </c>
    </row>
    <row r="27" spans="1:17" ht="27.9" customHeight="1">
      <c r="A27" s="445"/>
      <c r="B27" s="447"/>
      <c r="C27" s="436" t="s">
        <v>40</v>
      </c>
      <c r="D27" s="437"/>
      <c r="E27" s="438"/>
      <c r="F27" s="124">
        <f>その４!FB64</f>
        <v>0</v>
      </c>
      <c r="G27" s="134" t="s">
        <v>400</v>
      </c>
      <c r="H27" s="177">
        <f t="shared" si="1"/>
        <v>0</v>
      </c>
      <c r="I27" s="134" t="s">
        <v>400</v>
      </c>
      <c r="J27" s="175">
        <v>3.41</v>
      </c>
      <c r="K27" s="140" t="s">
        <v>395</v>
      </c>
      <c r="L27" s="181">
        <f t="shared" si="2"/>
        <v>0</v>
      </c>
      <c r="M27" s="452"/>
      <c r="N27" s="198">
        <f t="shared" si="3"/>
        <v>0</v>
      </c>
      <c r="O27" s="145">
        <v>2.63E-2</v>
      </c>
      <c r="P27" s="140" t="s">
        <v>390</v>
      </c>
      <c r="Q27" s="208">
        <f t="shared" si="0"/>
        <v>0</v>
      </c>
    </row>
    <row r="28" spans="1:17" ht="27.9" customHeight="1">
      <c r="A28" s="445"/>
      <c r="B28" s="447"/>
      <c r="C28" s="436" t="s">
        <v>41</v>
      </c>
      <c r="D28" s="437"/>
      <c r="E28" s="438"/>
      <c r="F28" s="124">
        <f>その４!FG64</f>
        <v>0</v>
      </c>
      <c r="G28" s="134" t="s">
        <v>400</v>
      </c>
      <c r="H28" s="177">
        <f t="shared" si="1"/>
        <v>0</v>
      </c>
      <c r="I28" s="134" t="s">
        <v>400</v>
      </c>
      <c r="J28" s="175">
        <v>8.41</v>
      </c>
      <c r="K28" s="140" t="s">
        <v>395</v>
      </c>
      <c r="L28" s="181">
        <f t="shared" si="2"/>
        <v>0</v>
      </c>
      <c r="M28" s="452"/>
      <c r="N28" s="198">
        <f t="shared" si="3"/>
        <v>0</v>
      </c>
      <c r="O28" s="145">
        <v>3.8399999999999997E-2</v>
      </c>
      <c r="P28" s="140" t="s">
        <v>390</v>
      </c>
      <c r="Q28" s="208">
        <f t="shared" si="0"/>
        <v>0</v>
      </c>
    </row>
    <row r="29" spans="1:17" ht="27.9" customHeight="1">
      <c r="A29" s="445"/>
      <c r="B29" s="447"/>
      <c r="C29" s="462" t="s">
        <v>70</v>
      </c>
      <c r="D29" s="462" t="s">
        <v>97</v>
      </c>
      <c r="E29" s="115" t="s">
        <v>98</v>
      </c>
      <c r="F29" s="410"/>
      <c r="G29" s="411"/>
      <c r="H29" s="177">
        <f>都市ガス換算!U12-都市ガス換算!U55</f>
        <v>0</v>
      </c>
      <c r="I29" s="134" t="s">
        <v>400</v>
      </c>
      <c r="J29" s="175">
        <v>45</v>
      </c>
      <c r="K29" s="140" t="s">
        <v>395</v>
      </c>
      <c r="L29" s="181">
        <f t="shared" si="2"/>
        <v>0</v>
      </c>
      <c r="M29" s="452"/>
      <c r="N29" s="198">
        <f t="shared" si="3"/>
        <v>0</v>
      </c>
      <c r="O29" s="145">
        <v>1.3599999999999999E-2</v>
      </c>
      <c r="P29" s="140" t="s">
        <v>390</v>
      </c>
      <c r="Q29" s="208">
        <f t="shared" si="0"/>
        <v>0</v>
      </c>
    </row>
    <row r="30" spans="1:17" ht="27.9" customHeight="1">
      <c r="A30" s="445"/>
      <c r="B30" s="447"/>
      <c r="C30" s="465"/>
      <c r="D30" s="463"/>
      <c r="E30" s="115" t="s">
        <v>99</v>
      </c>
      <c r="F30" s="410"/>
      <c r="G30" s="411"/>
      <c r="H30" s="177">
        <f>都市ガス換算!U17-都市ガス換算!U60</f>
        <v>0</v>
      </c>
      <c r="I30" s="134" t="s">
        <v>400</v>
      </c>
      <c r="J30" s="175">
        <v>43.12</v>
      </c>
      <c r="K30" s="140" t="s">
        <v>395</v>
      </c>
      <c r="L30" s="181">
        <f t="shared" si="2"/>
        <v>0</v>
      </c>
      <c r="M30" s="452"/>
      <c r="N30" s="198">
        <f t="shared" si="3"/>
        <v>0</v>
      </c>
      <c r="O30" s="145">
        <v>1.3599999999999999E-2</v>
      </c>
      <c r="P30" s="140" t="s">
        <v>390</v>
      </c>
      <c r="Q30" s="208">
        <f t="shared" si="0"/>
        <v>0</v>
      </c>
    </row>
    <row r="31" spans="1:17" ht="27.9" customHeight="1">
      <c r="A31" s="445"/>
      <c r="B31" s="447"/>
      <c r="C31" s="465"/>
      <c r="D31" s="463"/>
      <c r="E31" s="115" t="s">
        <v>100</v>
      </c>
      <c r="F31" s="410"/>
      <c r="G31" s="411"/>
      <c r="H31" s="177">
        <f>都市ガス換算!U22-都市ガス換算!U65</f>
        <v>0</v>
      </c>
      <c r="I31" s="134" t="s">
        <v>400</v>
      </c>
      <c r="J31" s="175">
        <v>46.04</v>
      </c>
      <c r="K31" s="140" t="s">
        <v>395</v>
      </c>
      <c r="L31" s="181">
        <f t="shared" si="2"/>
        <v>0</v>
      </c>
      <c r="M31" s="452"/>
      <c r="N31" s="198">
        <f t="shared" si="3"/>
        <v>0</v>
      </c>
      <c r="O31" s="145">
        <v>1.3599999999999999E-2</v>
      </c>
      <c r="P31" s="140" t="s">
        <v>390</v>
      </c>
      <c r="Q31" s="208">
        <f t="shared" si="0"/>
        <v>0</v>
      </c>
    </row>
    <row r="32" spans="1:17" ht="27.9" customHeight="1">
      <c r="A32" s="445"/>
      <c r="B32" s="447"/>
      <c r="C32" s="465"/>
      <c r="D32" s="463"/>
      <c r="E32" s="115" t="s">
        <v>101</v>
      </c>
      <c r="F32" s="410"/>
      <c r="G32" s="411"/>
      <c r="H32" s="177">
        <f>都市ガス換算!U27-都市ガス換算!U70</f>
        <v>0</v>
      </c>
      <c r="I32" s="134" t="s">
        <v>400</v>
      </c>
      <c r="J32" s="175">
        <v>41.86</v>
      </c>
      <c r="K32" s="140" t="s">
        <v>395</v>
      </c>
      <c r="L32" s="181">
        <f t="shared" si="2"/>
        <v>0</v>
      </c>
      <c r="M32" s="452"/>
      <c r="N32" s="198">
        <f t="shared" si="3"/>
        <v>0</v>
      </c>
      <c r="O32" s="145">
        <v>1.3599999999999999E-2</v>
      </c>
      <c r="P32" s="140" t="s">
        <v>390</v>
      </c>
      <c r="Q32" s="208">
        <f t="shared" si="0"/>
        <v>0</v>
      </c>
    </row>
    <row r="33" spans="1:17" ht="27.9" customHeight="1">
      <c r="A33" s="445"/>
      <c r="B33" s="447"/>
      <c r="C33" s="465"/>
      <c r="D33" s="463"/>
      <c r="E33" s="115" t="s">
        <v>102</v>
      </c>
      <c r="F33" s="410"/>
      <c r="G33" s="411"/>
      <c r="H33" s="177">
        <f>都市ガス換算!U32-都市ガス換算!U75</f>
        <v>0</v>
      </c>
      <c r="I33" s="134" t="s">
        <v>400</v>
      </c>
      <c r="J33" s="175">
        <v>29.3</v>
      </c>
      <c r="K33" s="140" t="s">
        <v>395</v>
      </c>
      <c r="L33" s="181">
        <f t="shared" si="2"/>
        <v>0</v>
      </c>
      <c r="M33" s="452"/>
      <c r="N33" s="198">
        <f t="shared" si="3"/>
        <v>0</v>
      </c>
      <c r="O33" s="145">
        <v>1.3599999999999999E-2</v>
      </c>
      <c r="P33" s="140" t="s">
        <v>390</v>
      </c>
      <c r="Q33" s="208">
        <f t="shared" si="0"/>
        <v>0</v>
      </c>
    </row>
    <row r="34" spans="1:17" ht="27.9" customHeight="1">
      <c r="A34" s="445"/>
      <c r="B34" s="447"/>
      <c r="C34" s="465"/>
      <c r="D34" s="463"/>
      <c r="E34" s="109">
        <f>その１!A43</f>
        <v>0</v>
      </c>
      <c r="F34" s="410"/>
      <c r="G34" s="411"/>
      <c r="H34" s="177">
        <f>都市ガス換算!U38-都市ガス換算!U81</f>
        <v>0</v>
      </c>
      <c r="I34" s="134" t="s">
        <v>400</v>
      </c>
      <c r="J34" s="412"/>
      <c r="K34" s="411"/>
      <c r="L34" s="181">
        <f>都市ガス換算!U39-都市ガス換算!U82</f>
        <v>0</v>
      </c>
      <c r="M34" s="452"/>
      <c r="N34" s="198">
        <f>都市ガス換算!U40-都市ガス換算!U83</f>
        <v>0</v>
      </c>
      <c r="O34" s="413"/>
      <c r="P34" s="411"/>
      <c r="Q34" s="208">
        <f>都市ガス換算!U41-都市ガス換算!U84</f>
        <v>0</v>
      </c>
    </row>
    <row r="35" spans="1:17" ht="27.9" customHeight="1">
      <c r="A35" s="445"/>
      <c r="B35" s="447"/>
      <c r="C35" s="465"/>
      <c r="D35" s="464"/>
      <c r="E35" s="109">
        <f>その１!A44</f>
        <v>0</v>
      </c>
      <c r="F35" s="410"/>
      <c r="G35" s="411"/>
      <c r="H35" s="177">
        <f>都市ガス換算!U47-都市ガス換算!U90</f>
        <v>0</v>
      </c>
      <c r="I35" s="134" t="s">
        <v>400</v>
      </c>
      <c r="J35" s="412"/>
      <c r="K35" s="411"/>
      <c r="L35" s="181">
        <f>都市ガス換算!U48-都市ガス換算!U91</f>
        <v>0</v>
      </c>
      <c r="M35" s="452"/>
      <c r="N35" s="198">
        <f>都市ガス換算!U49-都市ガス換算!U92</f>
        <v>0</v>
      </c>
      <c r="O35" s="413"/>
      <c r="P35" s="411"/>
      <c r="Q35" s="208">
        <f>都市ガス換算!U50-都市ガス換算!U93</f>
        <v>0</v>
      </c>
    </row>
    <row r="36" spans="1:17" ht="27.9" customHeight="1">
      <c r="A36" s="445"/>
      <c r="B36" s="447"/>
      <c r="C36" s="465"/>
      <c r="D36" s="441">
        <f>その１!J48</f>
        <v>0</v>
      </c>
      <c r="E36" s="442"/>
      <c r="F36" s="124">
        <f>その４!GX64</f>
        <v>0</v>
      </c>
      <c r="G36" s="135">
        <f>その１!L48</f>
        <v>0</v>
      </c>
      <c r="H36" s="177">
        <f t="shared" si="1"/>
        <v>0</v>
      </c>
      <c r="I36" s="135">
        <f>G36</f>
        <v>0</v>
      </c>
      <c r="J36" s="175">
        <f>その１!M48</f>
        <v>0</v>
      </c>
      <c r="K36" s="141" t="str">
        <f>その１!N48</f>
        <v>GJ/</v>
      </c>
      <c r="L36" s="181">
        <f>IF(ISERROR(H36*J36),"",H36*J36)</f>
        <v>0</v>
      </c>
      <c r="M36" s="452"/>
      <c r="N36" s="198">
        <f>IF(ISERROR(H36*J36*M$7),"",H36*J36*M$7)</f>
        <v>0</v>
      </c>
      <c r="O36" s="146">
        <f>その１!O48</f>
        <v>0</v>
      </c>
      <c r="P36" s="141" t="s">
        <v>45</v>
      </c>
      <c r="Q36" s="208">
        <f>H36*J36*O36*44/12</f>
        <v>0</v>
      </c>
    </row>
    <row r="37" spans="1:17" ht="27.9" customHeight="1" thickBot="1">
      <c r="A37" s="445"/>
      <c r="B37" s="447"/>
      <c r="C37" s="465"/>
      <c r="D37" s="441">
        <f>その１!J49</f>
        <v>0</v>
      </c>
      <c r="E37" s="442"/>
      <c r="F37" s="124">
        <f>その４!HA64</f>
        <v>0</v>
      </c>
      <c r="G37" s="135">
        <f>その１!L49</f>
        <v>0</v>
      </c>
      <c r="H37" s="177">
        <f t="shared" si="1"/>
        <v>0</v>
      </c>
      <c r="I37" s="135">
        <f>G37</f>
        <v>0</v>
      </c>
      <c r="J37" s="175">
        <f>その１!M49</f>
        <v>0</v>
      </c>
      <c r="K37" s="141" t="str">
        <f>その１!N49</f>
        <v>GJ/</v>
      </c>
      <c r="L37" s="181">
        <f>IF(ISERROR(H37*J37),"",H37*J37)</f>
        <v>0</v>
      </c>
      <c r="M37" s="452"/>
      <c r="N37" s="198">
        <f>IF(ISERROR(H37*J37*M$7),"",H37*J37*M$7)</f>
        <v>0</v>
      </c>
      <c r="O37" s="146">
        <f>その１!O49</f>
        <v>0</v>
      </c>
      <c r="P37" s="141" t="s">
        <v>45</v>
      </c>
      <c r="Q37" s="208">
        <f>H37*J37*O37*44/12</f>
        <v>0</v>
      </c>
    </row>
    <row r="38" spans="1:17" ht="20.100000000000001" customHeight="1">
      <c r="A38" s="445"/>
      <c r="B38" s="447"/>
      <c r="C38" s="112"/>
      <c r="D38" s="113"/>
      <c r="E38" s="114"/>
      <c r="F38" s="108"/>
      <c r="G38" s="32"/>
      <c r="H38" s="160" t="s">
        <v>104</v>
      </c>
      <c r="I38" s="161"/>
      <c r="J38" s="162" t="s">
        <v>87</v>
      </c>
      <c r="K38" s="161"/>
      <c r="L38" s="163" t="s">
        <v>88</v>
      </c>
      <c r="M38" s="164" t="s">
        <v>89</v>
      </c>
      <c r="N38" s="165" t="s">
        <v>90</v>
      </c>
      <c r="O38" s="166" t="s">
        <v>106</v>
      </c>
      <c r="P38" s="161"/>
      <c r="Q38" s="167" t="s">
        <v>107</v>
      </c>
    </row>
    <row r="39" spans="1:17" ht="27.9" customHeight="1">
      <c r="A39" s="445"/>
      <c r="B39" s="447"/>
      <c r="C39" s="436" t="s">
        <v>71</v>
      </c>
      <c r="D39" s="437"/>
      <c r="E39" s="438"/>
      <c r="F39" s="125">
        <f>その４!FL64</f>
        <v>0</v>
      </c>
      <c r="G39" s="133" t="s">
        <v>399</v>
      </c>
      <c r="H39" s="178">
        <f t="shared" si="1"/>
        <v>0</v>
      </c>
      <c r="I39" s="133" t="s">
        <v>399</v>
      </c>
      <c r="J39" s="175">
        <v>1.02</v>
      </c>
      <c r="K39" s="140" t="s">
        <v>396</v>
      </c>
      <c r="L39" s="181">
        <f t="shared" si="2"/>
        <v>0</v>
      </c>
      <c r="M39" s="453">
        <v>2.58E-2</v>
      </c>
      <c r="N39" s="199">
        <f>H39*J39*M$39</f>
        <v>0</v>
      </c>
      <c r="O39" s="147">
        <v>0.06</v>
      </c>
      <c r="P39" s="140" t="s">
        <v>391</v>
      </c>
      <c r="Q39" s="208">
        <f>H39*O39</f>
        <v>0</v>
      </c>
    </row>
    <row r="40" spans="1:17" ht="27.9" customHeight="1">
      <c r="A40" s="445"/>
      <c r="B40" s="447"/>
      <c r="C40" s="459" t="s">
        <v>72</v>
      </c>
      <c r="D40" s="460"/>
      <c r="E40" s="461"/>
      <c r="F40" s="124">
        <f>その４!FQ64</f>
        <v>0</v>
      </c>
      <c r="G40" s="133" t="s">
        <v>399</v>
      </c>
      <c r="H40" s="177">
        <f t="shared" si="1"/>
        <v>0</v>
      </c>
      <c r="I40" s="133" t="s">
        <v>399</v>
      </c>
      <c r="J40" s="175">
        <v>1.36</v>
      </c>
      <c r="K40" s="140" t="s">
        <v>396</v>
      </c>
      <c r="L40" s="181">
        <f t="shared" si="2"/>
        <v>0</v>
      </c>
      <c r="M40" s="452"/>
      <c r="N40" s="198">
        <f>H40*J40*M$39</f>
        <v>0</v>
      </c>
      <c r="O40" s="148">
        <v>5.7000000000000002E-2</v>
      </c>
      <c r="P40" s="140" t="s">
        <v>391</v>
      </c>
      <c r="Q40" s="208">
        <f>H40*O40</f>
        <v>0</v>
      </c>
    </row>
    <row r="41" spans="1:17" ht="27.9" customHeight="1">
      <c r="A41" s="445"/>
      <c r="B41" s="447"/>
      <c r="C41" s="436" t="s">
        <v>73</v>
      </c>
      <c r="D41" s="437"/>
      <c r="E41" s="438"/>
      <c r="F41" s="124">
        <f>その４!FV64</f>
        <v>0</v>
      </c>
      <c r="G41" s="133" t="s">
        <v>399</v>
      </c>
      <c r="H41" s="177">
        <f t="shared" si="1"/>
        <v>0</v>
      </c>
      <c r="I41" s="133" t="s">
        <v>399</v>
      </c>
      <c r="J41" s="175">
        <v>1.36</v>
      </c>
      <c r="K41" s="140" t="s">
        <v>396</v>
      </c>
      <c r="L41" s="181">
        <f t="shared" si="2"/>
        <v>0</v>
      </c>
      <c r="M41" s="452"/>
      <c r="N41" s="198">
        <f>H41*J41*M$39</f>
        <v>0</v>
      </c>
      <c r="O41" s="148">
        <v>5.7000000000000002E-2</v>
      </c>
      <c r="P41" s="140" t="s">
        <v>391</v>
      </c>
      <c r="Q41" s="208">
        <f>H41*O41</f>
        <v>0</v>
      </c>
    </row>
    <row r="42" spans="1:17" ht="27.9" customHeight="1">
      <c r="A42" s="445"/>
      <c r="B42" s="447"/>
      <c r="C42" s="436" t="s">
        <v>74</v>
      </c>
      <c r="D42" s="437"/>
      <c r="E42" s="438"/>
      <c r="F42" s="124">
        <f>その４!GA64</f>
        <v>0</v>
      </c>
      <c r="G42" s="133" t="s">
        <v>399</v>
      </c>
      <c r="H42" s="177">
        <f t="shared" si="1"/>
        <v>0</v>
      </c>
      <c r="I42" s="133" t="s">
        <v>399</v>
      </c>
      <c r="J42" s="176">
        <v>1.36</v>
      </c>
      <c r="K42" s="140" t="s">
        <v>396</v>
      </c>
      <c r="L42" s="181">
        <f t="shared" si="2"/>
        <v>0</v>
      </c>
      <c r="M42" s="452"/>
      <c r="N42" s="198">
        <f>H42*J42*M$39</f>
        <v>0</v>
      </c>
      <c r="O42" s="148">
        <v>5.7000000000000002E-2</v>
      </c>
      <c r="P42" s="140" t="s">
        <v>391</v>
      </c>
      <c r="Q42" s="208">
        <f>H42*O42</f>
        <v>0</v>
      </c>
    </row>
    <row r="43" spans="1:17" ht="27.9" customHeight="1" thickBot="1">
      <c r="A43" s="445"/>
      <c r="B43" s="111"/>
      <c r="C43" s="456" t="s">
        <v>365</v>
      </c>
      <c r="D43" s="457"/>
      <c r="E43" s="458"/>
      <c r="F43" s="126">
        <f>その４!GP66</f>
        <v>0</v>
      </c>
      <c r="G43" s="136" t="s">
        <v>399</v>
      </c>
      <c r="H43" s="179">
        <f t="shared" si="1"/>
        <v>0</v>
      </c>
      <c r="I43" s="136" t="s">
        <v>399</v>
      </c>
      <c r="J43" s="414"/>
      <c r="K43" s="415"/>
      <c r="L43" s="193"/>
      <c r="M43" s="454"/>
      <c r="N43" s="200"/>
      <c r="O43" s="149">
        <v>5.7000000000000002E-2</v>
      </c>
      <c r="P43" s="142" t="s">
        <v>391</v>
      </c>
      <c r="Q43" s="209">
        <f>H43*O43</f>
        <v>0</v>
      </c>
    </row>
    <row r="44" spans="1:17" ht="35.1" customHeight="1" thickBot="1">
      <c r="A44" s="445"/>
      <c r="B44" s="33"/>
      <c r="C44" s="466" t="s">
        <v>103</v>
      </c>
      <c r="D44" s="467"/>
      <c r="E44" s="468"/>
      <c r="F44" s="408"/>
      <c r="G44" s="409"/>
      <c r="H44" s="408"/>
      <c r="I44" s="409"/>
      <c r="J44" s="469"/>
      <c r="K44" s="470"/>
      <c r="L44" s="182">
        <f>SUM(L7:L42)</f>
        <v>0</v>
      </c>
      <c r="M44" s="34"/>
      <c r="N44" s="201">
        <f>SUM(N6:N42)</f>
        <v>0</v>
      </c>
      <c r="O44" s="406"/>
      <c r="P44" s="407"/>
      <c r="Q44" s="210">
        <f>SUM(Q7:Q43)</f>
        <v>0</v>
      </c>
    </row>
    <row r="45" spans="1:17" ht="20.100000000000001" customHeight="1" thickTop="1">
      <c r="A45" s="445"/>
      <c r="B45" s="489" t="s">
        <v>75</v>
      </c>
      <c r="C45" s="35"/>
      <c r="D45" s="36"/>
      <c r="E45" s="37"/>
      <c r="F45" s="38"/>
      <c r="G45" s="39"/>
      <c r="H45" s="152" t="s">
        <v>104</v>
      </c>
      <c r="I45" s="153"/>
      <c r="J45" s="154" t="s">
        <v>87</v>
      </c>
      <c r="K45" s="153"/>
      <c r="L45" s="155" t="s">
        <v>88</v>
      </c>
      <c r="M45" s="156" t="s">
        <v>105</v>
      </c>
      <c r="N45" s="157" t="s">
        <v>90</v>
      </c>
      <c r="O45" s="158" t="s">
        <v>106</v>
      </c>
      <c r="P45" s="153"/>
      <c r="Q45" s="159" t="s">
        <v>107</v>
      </c>
    </row>
    <row r="46" spans="1:17" ht="27.9" customHeight="1">
      <c r="A46" s="445"/>
      <c r="B46" s="490"/>
      <c r="C46" s="478" t="s">
        <v>540</v>
      </c>
      <c r="D46" s="40" t="s">
        <v>76</v>
      </c>
      <c r="E46" s="41"/>
      <c r="F46" s="124">
        <f>その４!AB64</f>
        <v>0</v>
      </c>
      <c r="G46" s="137" t="s">
        <v>77</v>
      </c>
      <c r="H46" s="177">
        <f>ROUND(F46,0)</f>
        <v>0</v>
      </c>
      <c r="I46" s="137" t="s">
        <v>77</v>
      </c>
      <c r="J46" s="176">
        <v>9.9700000000000006</v>
      </c>
      <c r="K46" s="139" t="s">
        <v>108</v>
      </c>
      <c r="L46" s="183">
        <f>H46*J46</f>
        <v>0</v>
      </c>
      <c r="M46" s="453">
        <v>2.58E-2</v>
      </c>
      <c r="N46" s="198">
        <f>H46*J46*M$46</f>
        <v>0</v>
      </c>
      <c r="O46" s="148">
        <v>0.495</v>
      </c>
      <c r="P46" s="140" t="s">
        <v>392</v>
      </c>
      <c r="Q46" s="211">
        <f>H46*O46</f>
        <v>0</v>
      </c>
    </row>
    <row r="47" spans="1:17" ht="27.9" customHeight="1">
      <c r="A47" s="445"/>
      <c r="B47" s="490"/>
      <c r="C47" s="479"/>
      <c r="D47" s="42" t="s">
        <v>78</v>
      </c>
      <c r="E47" s="43"/>
      <c r="F47" s="124">
        <f>その４!AG64</f>
        <v>0</v>
      </c>
      <c r="G47" s="134" t="s">
        <v>77</v>
      </c>
      <c r="H47" s="177">
        <f>ROUND(F47,0)</f>
        <v>0</v>
      </c>
      <c r="I47" s="134" t="s">
        <v>77</v>
      </c>
      <c r="J47" s="176">
        <v>9.2799999999999994</v>
      </c>
      <c r="K47" s="140" t="s">
        <v>108</v>
      </c>
      <c r="L47" s="183">
        <f>H47*J47</f>
        <v>0</v>
      </c>
      <c r="M47" s="506"/>
      <c r="N47" s="198">
        <f>H47*J47*M$46</f>
        <v>0</v>
      </c>
      <c r="O47" s="148">
        <v>0.495</v>
      </c>
      <c r="P47" s="139" t="s">
        <v>392</v>
      </c>
      <c r="Q47" s="211">
        <f>H47*O47</f>
        <v>0</v>
      </c>
    </row>
    <row r="48" spans="1:17" ht="27.9" customHeight="1">
      <c r="A48" s="445"/>
      <c r="B48" s="490"/>
      <c r="C48" s="495" t="s">
        <v>79</v>
      </c>
      <c r="D48" s="496"/>
      <c r="E48" s="497"/>
      <c r="F48" s="124">
        <f>その４!AL64</f>
        <v>0</v>
      </c>
      <c r="G48" s="133" t="s">
        <v>77</v>
      </c>
      <c r="H48" s="177">
        <f>ROUND(F48,0)</f>
        <v>0</v>
      </c>
      <c r="I48" s="133" t="s">
        <v>77</v>
      </c>
      <c r="J48" s="176">
        <v>9.76</v>
      </c>
      <c r="K48" s="140" t="s">
        <v>108</v>
      </c>
      <c r="L48" s="183">
        <f>H48*J48</f>
        <v>0</v>
      </c>
      <c r="M48" s="506"/>
      <c r="N48" s="198">
        <f>H48*J48*M$46</f>
        <v>0</v>
      </c>
      <c r="O48" s="148">
        <v>0.495</v>
      </c>
      <c r="P48" s="139" t="s">
        <v>392</v>
      </c>
      <c r="Q48" s="211">
        <f>H48*O48</f>
        <v>0</v>
      </c>
    </row>
    <row r="49" spans="1:17" ht="27.9" customHeight="1">
      <c r="A49" s="110"/>
      <c r="B49" s="490"/>
      <c r="C49" s="502" t="s">
        <v>363</v>
      </c>
      <c r="D49" s="503"/>
      <c r="E49" s="504"/>
      <c r="F49" s="124">
        <f>その４!GU67</f>
        <v>0</v>
      </c>
      <c r="G49" s="134" t="s">
        <v>77</v>
      </c>
      <c r="H49" s="177">
        <f>ROUND(F49,0)</f>
        <v>0</v>
      </c>
      <c r="I49" s="134" t="s">
        <v>77</v>
      </c>
      <c r="J49" s="471"/>
      <c r="K49" s="472"/>
      <c r="L49" s="184"/>
      <c r="M49" s="506"/>
      <c r="N49" s="202"/>
      <c r="O49" s="148">
        <v>0.495</v>
      </c>
      <c r="P49" s="139" t="s">
        <v>392</v>
      </c>
      <c r="Q49" s="211">
        <f>H49*O49</f>
        <v>0</v>
      </c>
    </row>
    <row r="50" spans="1:17" ht="27.9" customHeight="1">
      <c r="A50" s="110"/>
      <c r="B50" s="490"/>
      <c r="C50" s="502" t="s">
        <v>364</v>
      </c>
      <c r="D50" s="503"/>
      <c r="E50" s="504"/>
      <c r="F50" s="124">
        <f>その４!GU68</f>
        <v>0</v>
      </c>
      <c r="G50" s="133" t="s">
        <v>77</v>
      </c>
      <c r="H50" s="177">
        <f>ROUND(F50,0)</f>
        <v>0</v>
      </c>
      <c r="I50" s="133" t="s">
        <v>77</v>
      </c>
      <c r="J50" s="471"/>
      <c r="K50" s="472"/>
      <c r="L50" s="184"/>
      <c r="M50" s="507"/>
      <c r="N50" s="203"/>
      <c r="O50" s="148">
        <v>0.495</v>
      </c>
      <c r="P50" s="139" t="s">
        <v>392</v>
      </c>
      <c r="Q50" s="211">
        <f>-ABS(H50*O50*0.5)</f>
        <v>0</v>
      </c>
    </row>
    <row r="51" spans="1:17" ht="35.1" customHeight="1" thickBot="1">
      <c r="A51" s="110"/>
      <c r="B51" s="491"/>
      <c r="C51" s="473" t="s">
        <v>103</v>
      </c>
      <c r="D51" s="474"/>
      <c r="E51" s="475"/>
      <c r="F51" s="476"/>
      <c r="G51" s="505"/>
      <c r="H51" s="476"/>
      <c r="I51" s="505"/>
      <c r="J51" s="498"/>
      <c r="K51" s="477"/>
      <c r="L51" s="185">
        <f>SUM(L46:L48)</f>
        <v>0</v>
      </c>
      <c r="M51" s="44"/>
      <c r="N51" s="204">
        <f>SUM(N46:N48)</f>
        <v>0</v>
      </c>
      <c r="O51" s="498"/>
      <c r="P51" s="477"/>
      <c r="Q51" s="212">
        <f>SUM(Q46:Q50)</f>
        <v>0</v>
      </c>
    </row>
    <row r="52" spans="1:17" ht="27.9" customHeight="1" thickTop="1">
      <c r="A52" s="110"/>
      <c r="B52" s="492" t="s">
        <v>80</v>
      </c>
      <c r="C52" s="499" t="s">
        <v>81</v>
      </c>
      <c r="D52" s="500"/>
      <c r="E52" s="501"/>
      <c r="F52" s="124">
        <f>その４!GF70</f>
        <v>0</v>
      </c>
      <c r="G52" s="137" t="s">
        <v>401</v>
      </c>
      <c r="H52" s="177">
        <f>ROUND(F52,0)</f>
        <v>0</v>
      </c>
      <c r="I52" s="137" t="s">
        <v>93</v>
      </c>
      <c r="J52" s="493"/>
      <c r="K52" s="494"/>
      <c r="L52" s="186"/>
      <c r="M52" s="45"/>
      <c r="N52" s="205"/>
      <c r="O52" s="150">
        <f>その１!E55</f>
        <v>0</v>
      </c>
      <c r="P52" s="143" t="s">
        <v>171</v>
      </c>
      <c r="Q52" s="211">
        <f>IF(ISERROR(-ABS(H52*O52)),"",-ABS(H52*O52))</f>
        <v>0</v>
      </c>
    </row>
    <row r="53" spans="1:17" ht="27.9" customHeight="1">
      <c r="A53" s="110"/>
      <c r="B53" s="492"/>
      <c r="C53" s="495" t="s">
        <v>82</v>
      </c>
      <c r="D53" s="496"/>
      <c r="E53" s="497"/>
      <c r="F53" s="124">
        <f>その４!GK71</f>
        <v>0</v>
      </c>
      <c r="G53" s="133" t="s">
        <v>77</v>
      </c>
      <c r="H53" s="177">
        <f>ROUND(F53,0)</f>
        <v>0</v>
      </c>
      <c r="I53" s="133" t="s">
        <v>77</v>
      </c>
      <c r="J53" s="471"/>
      <c r="K53" s="472"/>
      <c r="L53" s="184"/>
      <c r="M53" s="46"/>
      <c r="N53" s="206"/>
      <c r="O53" s="151">
        <f>その１!M55</f>
        <v>0</v>
      </c>
      <c r="P53" s="141" t="s">
        <v>172</v>
      </c>
      <c r="Q53" s="211">
        <f>IF(ISERROR(-ABS(H53*O53)),"",-ABS(H53*O53))</f>
        <v>0</v>
      </c>
    </row>
    <row r="54" spans="1:17" ht="35.1" customHeight="1" thickBot="1">
      <c r="A54" s="110"/>
      <c r="B54" s="492"/>
      <c r="C54" s="473" t="s">
        <v>103</v>
      </c>
      <c r="D54" s="474"/>
      <c r="E54" s="475"/>
      <c r="F54" s="476"/>
      <c r="G54" s="477"/>
      <c r="H54" s="476"/>
      <c r="I54" s="477"/>
      <c r="J54" s="498"/>
      <c r="K54" s="477"/>
      <c r="L54" s="187"/>
      <c r="M54" s="116"/>
      <c r="N54" s="207"/>
      <c r="O54" s="508"/>
      <c r="P54" s="509"/>
      <c r="Q54" s="212">
        <f>SUM(Q52:Q53)</f>
        <v>0</v>
      </c>
    </row>
    <row r="55" spans="1:17" ht="39.9" customHeight="1" thickTop="1" thickBot="1">
      <c r="A55" s="47"/>
      <c r="B55" s="484" t="s">
        <v>109</v>
      </c>
      <c r="C55" s="485"/>
      <c r="D55" s="485"/>
      <c r="E55" s="486"/>
      <c r="F55" s="482"/>
      <c r="G55" s="483"/>
      <c r="H55" s="482"/>
      <c r="I55" s="483"/>
      <c r="J55" s="487"/>
      <c r="K55" s="488"/>
      <c r="L55" s="188">
        <f>SUM(L44,L51)</f>
        <v>0</v>
      </c>
      <c r="M55" s="191">
        <v>2.58E-2</v>
      </c>
      <c r="N55" s="189">
        <f>SUM(N44,N51)</f>
        <v>0</v>
      </c>
      <c r="O55" s="480"/>
      <c r="P55" s="481"/>
      <c r="Q55" s="190">
        <f>IF(Q44+Q51+Q54&lt;0,0,Q44+Q51+Q54)</f>
        <v>0</v>
      </c>
    </row>
    <row r="57" spans="1:17">
      <c r="N57" s="117"/>
    </row>
  </sheetData>
  <sheetProtection algorithmName="SHA-512" hashValue="tcFxVQBpHXfpWKRDif5YW9/LoQK3ZnKB/a2E7XIMD6j5UE5m2O29NWi5QJWBpjE31Rk/scovuB+PftIHGG8KYA==" saltValue="hLnuwF+2tTTHIA4qkyZDAw==" spinCount="100000" sheet="1" autoFilter="0"/>
  <mergeCells count="91">
    <mergeCell ref="M46:M50"/>
    <mergeCell ref="O54:P54"/>
    <mergeCell ref="F54:G54"/>
    <mergeCell ref="F29:G29"/>
    <mergeCell ref="F30:G30"/>
    <mergeCell ref="F31:G31"/>
    <mergeCell ref="F32:G32"/>
    <mergeCell ref="F33:G33"/>
    <mergeCell ref="O51:P51"/>
    <mergeCell ref="O34:P34"/>
    <mergeCell ref="C49:E49"/>
    <mergeCell ref="J49:K49"/>
    <mergeCell ref="F51:G51"/>
    <mergeCell ref="C51:E51"/>
    <mergeCell ref="H51:I51"/>
    <mergeCell ref="J51:K51"/>
    <mergeCell ref="C50:E50"/>
    <mergeCell ref="O55:P55"/>
    <mergeCell ref="F55:G55"/>
    <mergeCell ref="B55:E55"/>
    <mergeCell ref="H55:I55"/>
    <mergeCell ref="J55:K55"/>
    <mergeCell ref="B45:B51"/>
    <mergeCell ref="B52:B54"/>
    <mergeCell ref="J52:K52"/>
    <mergeCell ref="C53:E53"/>
    <mergeCell ref="J54:K54"/>
    <mergeCell ref="C44:E44"/>
    <mergeCell ref="H44:I44"/>
    <mergeCell ref="J44:K44"/>
    <mergeCell ref="J53:K53"/>
    <mergeCell ref="C54:E54"/>
    <mergeCell ref="H54:I54"/>
    <mergeCell ref="J50:K50"/>
    <mergeCell ref="C46:C47"/>
    <mergeCell ref="C52:E52"/>
    <mergeCell ref="C48:E48"/>
    <mergeCell ref="D21:E21"/>
    <mergeCell ref="D22:E22"/>
    <mergeCell ref="D23:E23"/>
    <mergeCell ref="C39:E39"/>
    <mergeCell ref="C40:E40"/>
    <mergeCell ref="D29:D35"/>
    <mergeCell ref="C28:E28"/>
    <mergeCell ref="C29:C37"/>
    <mergeCell ref="C41:E41"/>
    <mergeCell ref="C42:E42"/>
    <mergeCell ref="D36:E36"/>
    <mergeCell ref="M7:M37"/>
    <mergeCell ref="M39:M43"/>
    <mergeCell ref="C24:E24"/>
    <mergeCell ref="C25:E25"/>
    <mergeCell ref="C26:E26"/>
    <mergeCell ref="C19:C20"/>
    <mergeCell ref="C43:E43"/>
    <mergeCell ref="A7:A48"/>
    <mergeCell ref="B7:B42"/>
    <mergeCell ref="C7:E7"/>
    <mergeCell ref="C8:E8"/>
    <mergeCell ref="C9:E9"/>
    <mergeCell ref="C10:E10"/>
    <mergeCell ref="C11:E11"/>
    <mergeCell ref="C12:E12"/>
    <mergeCell ref="C13:E13"/>
    <mergeCell ref="C14:E14"/>
    <mergeCell ref="C15:E15"/>
    <mergeCell ref="C16:E16"/>
    <mergeCell ref="C17:C18"/>
    <mergeCell ref="C27:E27"/>
    <mergeCell ref="D37:E37"/>
    <mergeCell ref="D19:E19"/>
    <mergeCell ref="D20:E20"/>
    <mergeCell ref="D17:E17"/>
    <mergeCell ref="D18:E18"/>
    <mergeCell ref="C21:C23"/>
    <mergeCell ref="J4:K4"/>
    <mergeCell ref="O4:P4"/>
    <mergeCell ref="F4:G4"/>
    <mergeCell ref="B4:E6"/>
    <mergeCell ref="H4:I4"/>
    <mergeCell ref="O1:P1"/>
    <mergeCell ref="J3:N3"/>
    <mergeCell ref="O3:P3"/>
    <mergeCell ref="O44:P44"/>
    <mergeCell ref="F44:G44"/>
    <mergeCell ref="F34:G34"/>
    <mergeCell ref="F35:G35"/>
    <mergeCell ref="J34:K34"/>
    <mergeCell ref="J35:K35"/>
    <mergeCell ref="O35:P35"/>
    <mergeCell ref="J43:K43"/>
  </mergeCells>
  <phoneticPr fontId="2"/>
  <pageMargins left="0.39370078740157483" right="0.19685039370078741" top="0.59055118110236227" bottom="0.35433070866141736" header="0.35433070866141736" footer="0.19685039370078741"/>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38"/>
  <sheetViews>
    <sheetView workbookViewId="0">
      <selection activeCell="F58" sqref="F58:F61"/>
    </sheetView>
  </sheetViews>
  <sheetFormatPr defaultColWidth="9" defaultRowHeight="13.2"/>
  <cols>
    <col min="1" max="3" width="30.6640625" style="51" customWidth="1"/>
    <col min="4" max="4" width="20.6640625" style="51" customWidth="1"/>
    <col min="5" max="6" width="30.6640625" style="51" customWidth="1"/>
    <col min="7" max="8" width="4.6640625" style="51" customWidth="1"/>
    <col min="9" max="9" width="19.77734375" style="51" customWidth="1"/>
    <col min="10" max="10" width="12.6640625" style="51" customWidth="1"/>
    <col min="11" max="22" width="8.6640625" style="51" customWidth="1"/>
    <col min="23" max="23" width="12.6640625" style="51" customWidth="1"/>
    <col min="24" max="24" width="4.6640625" style="51" customWidth="1"/>
    <col min="25" max="25" width="12.6640625" style="51" customWidth="1"/>
    <col min="26" max="38" width="8.6640625" style="51" customWidth="1"/>
    <col min="39" max="49" width="12.6640625" style="51" customWidth="1"/>
    <col min="50" max="16384" width="9" style="51"/>
  </cols>
  <sheetData>
    <row r="1" spans="1:38">
      <c r="A1" s="51" t="s">
        <v>359</v>
      </c>
    </row>
    <row r="2" spans="1:38">
      <c r="A2" s="51" t="s">
        <v>360</v>
      </c>
    </row>
    <row r="3" spans="1:38" ht="11.25" customHeight="1">
      <c r="K3" s="51" t="s">
        <v>402</v>
      </c>
      <c r="Y3" s="107" t="s">
        <v>340</v>
      </c>
      <c r="Z3" s="51">
        <f>[1]その１!C3</f>
        <v>2</v>
      </c>
    </row>
    <row r="4" spans="1:38">
      <c r="A4" s="295" t="s">
        <v>512</v>
      </c>
      <c r="B4" s="295" t="s">
        <v>120</v>
      </c>
      <c r="C4" s="295" t="s">
        <v>148</v>
      </c>
      <c r="D4" s="295" t="s">
        <v>150</v>
      </c>
      <c r="E4" s="295"/>
      <c r="F4" s="295" t="s">
        <v>32</v>
      </c>
      <c r="H4" s="51" t="s">
        <v>332</v>
      </c>
      <c r="I4" s="51" t="s">
        <v>27</v>
      </c>
      <c r="J4" s="51" t="s">
        <v>331</v>
      </c>
      <c r="K4" s="51">
        <v>4</v>
      </c>
      <c r="L4" s="51">
        <v>5</v>
      </c>
      <c r="M4" s="51">
        <v>6</v>
      </c>
      <c r="N4" s="51">
        <v>7</v>
      </c>
      <c r="O4" s="51">
        <v>8</v>
      </c>
      <c r="P4" s="51">
        <v>9</v>
      </c>
      <c r="Q4" s="51">
        <v>10</v>
      </c>
      <c r="R4" s="51">
        <v>11</v>
      </c>
      <c r="S4" s="51">
        <v>12</v>
      </c>
      <c r="T4" s="51">
        <v>1</v>
      </c>
      <c r="U4" s="51">
        <v>2</v>
      </c>
      <c r="V4" s="51">
        <v>3</v>
      </c>
      <c r="X4" s="51" t="s">
        <v>332</v>
      </c>
      <c r="Y4" s="51" t="s">
        <v>27</v>
      </c>
      <c r="Z4" s="51" t="s">
        <v>331</v>
      </c>
      <c r="AA4" s="51">
        <v>4</v>
      </c>
      <c r="AB4" s="51">
        <v>5</v>
      </c>
      <c r="AC4" s="51">
        <v>6</v>
      </c>
      <c r="AD4" s="51">
        <v>7</v>
      </c>
      <c r="AE4" s="51">
        <v>8</v>
      </c>
      <c r="AF4" s="51">
        <v>9</v>
      </c>
      <c r="AG4" s="51">
        <v>10</v>
      </c>
      <c r="AH4" s="51">
        <v>11</v>
      </c>
      <c r="AI4" s="51">
        <v>12</v>
      </c>
      <c r="AJ4" s="51">
        <v>1</v>
      </c>
      <c r="AK4" s="51">
        <v>2</v>
      </c>
      <c r="AL4" s="51">
        <v>3</v>
      </c>
    </row>
    <row r="5" spans="1:38">
      <c r="A5" s="295" t="s">
        <v>541</v>
      </c>
      <c r="B5" s="295" t="s">
        <v>121</v>
      </c>
      <c r="C5" s="295" t="s">
        <v>151</v>
      </c>
      <c r="D5" s="295" t="s">
        <v>239</v>
      </c>
      <c r="E5" s="295"/>
      <c r="F5" s="295" t="s">
        <v>571</v>
      </c>
      <c r="H5" s="51">
        <v>14</v>
      </c>
      <c r="I5" s="51" t="s">
        <v>202</v>
      </c>
      <c r="J5" s="51" t="str">
        <f>CONCATENATE(H5,I5)</f>
        <v>14東京ガス_13A</v>
      </c>
      <c r="K5" s="51">
        <v>46.04</v>
      </c>
      <c r="L5" s="51">
        <v>46.04</v>
      </c>
      <c r="M5" s="51">
        <v>46.04</v>
      </c>
      <c r="N5" s="51">
        <v>46.04</v>
      </c>
      <c r="O5" s="51">
        <v>46.04</v>
      </c>
      <c r="P5" s="51">
        <v>46.04</v>
      </c>
      <c r="Q5" s="51">
        <v>46.04</v>
      </c>
      <c r="R5" s="51">
        <v>46.04</v>
      </c>
      <c r="S5" s="51">
        <v>46.04</v>
      </c>
      <c r="T5" s="51">
        <v>46.04</v>
      </c>
      <c r="U5" s="51">
        <v>46.04</v>
      </c>
      <c r="V5" s="51">
        <v>46.04</v>
      </c>
      <c r="X5" s="51">
        <f>$Z$3</f>
        <v>2</v>
      </c>
      <c r="Y5" s="51" t="s">
        <v>202</v>
      </c>
      <c r="Z5" s="51" t="str">
        <f>CONCATENATE(X5,Y5)</f>
        <v>2東京ガス_13A</v>
      </c>
      <c r="AA5" s="51">
        <f t="shared" ref="AA5:AA34" si="0">VLOOKUP($Z5,$J:$V,2,FALSE)</f>
        <v>45</v>
      </c>
      <c r="AB5" s="51">
        <f t="shared" ref="AB5:AB34" si="1">VLOOKUP($Z5,$J:$V,3,FALSE)</f>
        <v>45</v>
      </c>
      <c r="AC5" s="51">
        <f t="shared" ref="AC5:AC34" si="2">VLOOKUP($Z5,$J:$V,4,FALSE)</f>
        <v>45</v>
      </c>
      <c r="AD5" s="51">
        <f t="shared" ref="AD5:AD34" si="3">VLOOKUP($Z5,$J:$V,5,FALSE)</f>
        <v>45</v>
      </c>
      <c r="AE5" s="51">
        <f t="shared" ref="AE5:AE34" si="4">VLOOKUP($Z5,$J:$V,6,FALSE)</f>
        <v>45</v>
      </c>
      <c r="AF5" s="51">
        <f t="shared" ref="AF5:AF34" si="5">VLOOKUP($Z5,$J:$V,7,FALSE)</f>
        <v>45</v>
      </c>
      <c r="AG5" s="51">
        <f t="shared" ref="AG5:AG34" si="6">VLOOKUP($Z5,$J:$V,8,FALSE)</f>
        <v>45</v>
      </c>
      <c r="AH5" s="51">
        <f t="shared" ref="AH5:AH34" si="7">VLOOKUP($Z5,$J:$V,9,FALSE)</f>
        <v>45</v>
      </c>
      <c r="AI5" s="51">
        <f t="shared" ref="AI5:AI34" si="8">VLOOKUP($Z5,$J:$V,10,FALSE)</f>
        <v>45</v>
      </c>
      <c r="AJ5" s="51">
        <f t="shared" ref="AJ5:AJ34" si="9">VLOOKUP($Z5,$J:$V,11,FALSE)</f>
        <v>45</v>
      </c>
      <c r="AK5" s="51">
        <f t="shared" ref="AK5:AK34" si="10">VLOOKUP($Z5,$J:$V,12,FALSE)</f>
        <v>45</v>
      </c>
      <c r="AL5" s="51">
        <f t="shared" ref="AL5:AL34" si="11">VLOOKUP($Z5,$J:$V,13,FALSE)</f>
        <v>45</v>
      </c>
    </row>
    <row r="6" spans="1:38">
      <c r="A6" s="295" t="s">
        <v>129</v>
      </c>
      <c r="B6" s="295" t="s">
        <v>542</v>
      </c>
      <c r="C6" s="295" t="s">
        <v>149</v>
      </c>
      <c r="D6" s="51" t="s">
        <v>202</v>
      </c>
      <c r="E6" s="51" t="s">
        <v>370</v>
      </c>
      <c r="F6" s="295" t="s">
        <v>258</v>
      </c>
      <c r="H6" s="51">
        <v>14</v>
      </c>
      <c r="I6" s="51" t="s">
        <v>203</v>
      </c>
      <c r="J6" s="51" t="str">
        <f t="shared" ref="J6:J74" si="12">CONCATENATE(H6,I6)</f>
        <v>14伊奈都市ガス_13A</v>
      </c>
      <c r="K6" s="51">
        <v>0</v>
      </c>
      <c r="L6" s="51">
        <v>0</v>
      </c>
      <c r="M6" s="51">
        <v>0</v>
      </c>
      <c r="N6" s="51">
        <v>0</v>
      </c>
      <c r="O6" s="51">
        <v>0</v>
      </c>
      <c r="P6" s="51">
        <v>0</v>
      </c>
      <c r="Q6" s="51">
        <v>0</v>
      </c>
      <c r="R6" s="51">
        <v>0</v>
      </c>
      <c r="S6" s="51">
        <v>0</v>
      </c>
      <c r="T6" s="51">
        <v>0</v>
      </c>
      <c r="U6" s="51">
        <v>0</v>
      </c>
      <c r="V6" s="51">
        <v>0</v>
      </c>
      <c r="X6" s="51">
        <f t="shared" ref="X6:X34" si="13">$Z$3</f>
        <v>2</v>
      </c>
      <c r="Y6" s="51" t="s">
        <v>203</v>
      </c>
      <c r="Z6" s="51" t="str">
        <f t="shared" ref="Z6:Z32" si="14">CONCATENATE(X6,Y6)</f>
        <v>2伊奈都市ガス_13A</v>
      </c>
      <c r="AA6" s="51">
        <f t="shared" si="0"/>
        <v>45</v>
      </c>
      <c r="AB6" s="51">
        <f t="shared" si="1"/>
        <v>45</v>
      </c>
      <c r="AC6" s="51">
        <f t="shared" si="2"/>
        <v>45</v>
      </c>
      <c r="AD6" s="51">
        <f t="shared" si="3"/>
        <v>45</v>
      </c>
      <c r="AE6" s="51">
        <f t="shared" si="4"/>
        <v>45</v>
      </c>
      <c r="AF6" s="51">
        <f t="shared" si="5"/>
        <v>45</v>
      </c>
      <c r="AG6" s="51">
        <f t="shared" si="6"/>
        <v>45</v>
      </c>
      <c r="AH6" s="51">
        <f t="shared" si="7"/>
        <v>45</v>
      </c>
      <c r="AI6" s="51">
        <f t="shared" si="8"/>
        <v>45</v>
      </c>
      <c r="AJ6" s="51">
        <f t="shared" si="9"/>
        <v>45</v>
      </c>
      <c r="AK6" s="51">
        <f t="shared" si="10"/>
        <v>45</v>
      </c>
      <c r="AL6" s="51">
        <f t="shared" si="11"/>
        <v>45</v>
      </c>
    </row>
    <row r="7" spans="1:38">
      <c r="A7" s="295" t="s">
        <v>130</v>
      </c>
      <c r="B7" s="295" t="s">
        <v>543</v>
      </c>
      <c r="C7" s="295" t="s">
        <v>377</v>
      </c>
      <c r="D7" s="51" t="s">
        <v>203</v>
      </c>
      <c r="E7" s="51" t="s">
        <v>370</v>
      </c>
      <c r="F7" s="295" t="s">
        <v>259</v>
      </c>
      <c r="H7" s="51">
        <v>14</v>
      </c>
      <c r="I7" s="51" t="s">
        <v>204</v>
      </c>
      <c r="J7" s="51" t="str">
        <f t="shared" si="12"/>
        <v>14入間ガス_13A</v>
      </c>
      <c r="K7" s="51">
        <v>46.04</v>
      </c>
      <c r="L7" s="51">
        <v>46.04</v>
      </c>
      <c r="M7" s="51">
        <v>46.04</v>
      </c>
      <c r="N7" s="51">
        <v>46.04</v>
      </c>
      <c r="O7" s="51">
        <v>46.04</v>
      </c>
      <c r="P7" s="51">
        <v>46.04</v>
      </c>
      <c r="Q7" s="51">
        <v>46.04</v>
      </c>
      <c r="R7" s="51">
        <v>46.04</v>
      </c>
      <c r="S7" s="51">
        <v>46.04</v>
      </c>
      <c r="T7" s="51">
        <v>46.04</v>
      </c>
      <c r="U7" s="51">
        <v>46.04</v>
      </c>
      <c r="V7" s="51">
        <v>46.04</v>
      </c>
      <c r="X7" s="51">
        <f t="shared" si="13"/>
        <v>2</v>
      </c>
      <c r="Y7" s="51" t="s">
        <v>204</v>
      </c>
      <c r="Z7" s="51" t="str">
        <f t="shared" si="14"/>
        <v>2入間ガス_13A</v>
      </c>
      <c r="AA7" s="51">
        <f t="shared" si="0"/>
        <v>45</v>
      </c>
      <c r="AB7" s="51">
        <f t="shared" si="1"/>
        <v>45</v>
      </c>
      <c r="AC7" s="51">
        <f t="shared" si="2"/>
        <v>45</v>
      </c>
      <c r="AD7" s="51">
        <f t="shared" si="3"/>
        <v>45</v>
      </c>
      <c r="AE7" s="51">
        <f t="shared" si="4"/>
        <v>45</v>
      </c>
      <c r="AF7" s="51">
        <f t="shared" si="5"/>
        <v>45</v>
      </c>
      <c r="AG7" s="51">
        <f t="shared" si="6"/>
        <v>45</v>
      </c>
      <c r="AH7" s="51">
        <f t="shared" si="7"/>
        <v>45</v>
      </c>
      <c r="AI7" s="51">
        <f t="shared" si="8"/>
        <v>45</v>
      </c>
      <c r="AJ7" s="51">
        <f t="shared" si="9"/>
        <v>45</v>
      </c>
      <c r="AK7" s="51">
        <f t="shared" si="10"/>
        <v>45</v>
      </c>
      <c r="AL7" s="51">
        <f t="shared" si="11"/>
        <v>45</v>
      </c>
    </row>
    <row r="8" spans="1:38">
      <c r="A8" s="295" t="s">
        <v>131</v>
      </c>
      <c r="B8" s="295" t="s">
        <v>544</v>
      </c>
      <c r="C8" s="295"/>
      <c r="D8" s="51" t="s">
        <v>204</v>
      </c>
      <c r="E8" s="51" t="s">
        <v>370</v>
      </c>
      <c r="F8" s="295"/>
      <c r="H8" s="51">
        <v>14</v>
      </c>
      <c r="I8" s="51" t="s">
        <v>545</v>
      </c>
      <c r="J8" s="51" t="str">
        <f>CONCATENATE(H8,I8)</f>
        <v>14太田都市ガス_13A</v>
      </c>
      <c r="K8" s="51">
        <v>46.04</v>
      </c>
      <c r="L8" s="51">
        <v>46.04</v>
      </c>
      <c r="M8" s="51">
        <v>46.04</v>
      </c>
      <c r="N8" s="51">
        <v>46.04</v>
      </c>
      <c r="O8" s="51">
        <v>46.04</v>
      </c>
      <c r="P8" s="51">
        <v>46.04</v>
      </c>
      <c r="Q8" s="51">
        <v>46.04</v>
      </c>
      <c r="R8" s="51">
        <v>46.04</v>
      </c>
      <c r="S8" s="51">
        <v>46.04</v>
      </c>
      <c r="T8" s="51">
        <v>46.04</v>
      </c>
      <c r="U8" s="51">
        <v>46.04</v>
      </c>
      <c r="V8" s="51">
        <v>46.04</v>
      </c>
      <c r="X8" s="51">
        <f>$Z$3</f>
        <v>2</v>
      </c>
      <c r="Y8" s="51" t="s">
        <v>545</v>
      </c>
      <c r="Z8" s="51" t="str">
        <f>CONCATENATE(X8,Y8)</f>
        <v>2太田都市ガス_13A</v>
      </c>
      <c r="AA8" s="51">
        <f t="shared" si="0"/>
        <v>45</v>
      </c>
      <c r="AB8" s="51">
        <f t="shared" si="1"/>
        <v>45</v>
      </c>
      <c r="AC8" s="51">
        <f t="shared" si="2"/>
        <v>45</v>
      </c>
      <c r="AD8" s="51">
        <f t="shared" si="3"/>
        <v>45</v>
      </c>
      <c r="AE8" s="51">
        <f t="shared" si="4"/>
        <v>45</v>
      </c>
      <c r="AF8" s="51">
        <f t="shared" si="5"/>
        <v>45</v>
      </c>
      <c r="AG8" s="51">
        <f t="shared" si="6"/>
        <v>45</v>
      </c>
      <c r="AH8" s="51">
        <f t="shared" si="7"/>
        <v>45</v>
      </c>
      <c r="AI8" s="51">
        <f t="shared" si="8"/>
        <v>45</v>
      </c>
      <c r="AJ8" s="51">
        <f t="shared" si="9"/>
        <v>45</v>
      </c>
      <c r="AK8" s="51">
        <f t="shared" si="10"/>
        <v>45</v>
      </c>
      <c r="AL8" s="51">
        <f t="shared" si="11"/>
        <v>45</v>
      </c>
    </row>
    <row r="9" spans="1:38">
      <c r="A9" s="295"/>
      <c r="B9" s="295"/>
      <c r="C9" s="295"/>
      <c r="D9" s="51" t="s">
        <v>205</v>
      </c>
      <c r="E9" s="51" t="s">
        <v>370</v>
      </c>
      <c r="F9" s="295" t="s">
        <v>572</v>
      </c>
      <c r="H9" s="51">
        <v>14</v>
      </c>
      <c r="I9" s="51" t="s">
        <v>333</v>
      </c>
      <c r="J9" s="51" t="str">
        <f t="shared" si="12"/>
        <v>14角栄ガス_13A</v>
      </c>
      <c r="K9" s="51">
        <v>46.04</v>
      </c>
      <c r="L9" s="51">
        <v>46.04</v>
      </c>
      <c r="M9" s="51">
        <v>46.04</v>
      </c>
      <c r="N9" s="51">
        <v>46.04</v>
      </c>
      <c r="O9" s="51">
        <v>46.04</v>
      </c>
      <c r="P9" s="51">
        <v>46.04</v>
      </c>
      <c r="Q9" s="51">
        <v>46.04</v>
      </c>
      <c r="R9" s="51">
        <v>46.04</v>
      </c>
      <c r="S9" s="51">
        <v>46.04</v>
      </c>
      <c r="T9" s="51">
        <v>46.04</v>
      </c>
      <c r="U9" s="51">
        <v>46.04</v>
      </c>
      <c r="V9" s="51">
        <v>46.04</v>
      </c>
      <c r="X9" s="51">
        <f t="shared" si="13"/>
        <v>2</v>
      </c>
      <c r="Y9" s="51" t="s">
        <v>333</v>
      </c>
      <c r="Z9" s="51" t="str">
        <f t="shared" si="14"/>
        <v>2角栄ガス_13A</v>
      </c>
      <c r="AA9" s="51">
        <f t="shared" si="0"/>
        <v>45</v>
      </c>
      <c r="AB9" s="51">
        <f t="shared" si="1"/>
        <v>45</v>
      </c>
      <c r="AC9" s="51">
        <f t="shared" si="2"/>
        <v>45</v>
      </c>
      <c r="AD9" s="51">
        <f t="shared" si="3"/>
        <v>45</v>
      </c>
      <c r="AE9" s="51">
        <f t="shared" si="4"/>
        <v>45</v>
      </c>
      <c r="AF9" s="51">
        <f t="shared" si="5"/>
        <v>45</v>
      </c>
      <c r="AG9" s="51">
        <f t="shared" si="6"/>
        <v>45</v>
      </c>
      <c r="AH9" s="51">
        <f t="shared" si="7"/>
        <v>45</v>
      </c>
      <c r="AI9" s="51">
        <f t="shared" si="8"/>
        <v>45</v>
      </c>
      <c r="AJ9" s="51">
        <f t="shared" si="9"/>
        <v>45</v>
      </c>
      <c r="AK9" s="51">
        <f t="shared" si="10"/>
        <v>45</v>
      </c>
      <c r="AL9" s="51">
        <f t="shared" si="11"/>
        <v>45</v>
      </c>
    </row>
    <row r="10" spans="1:38">
      <c r="A10" s="295" t="s">
        <v>546</v>
      </c>
      <c r="B10" s="295" t="s">
        <v>122</v>
      </c>
      <c r="C10" s="295"/>
      <c r="D10" s="51" t="s">
        <v>206</v>
      </c>
      <c r="E10" s="51" t="s">
        <v>370</v>
      </c>
      <c r="F10" s="295" t="s">
        <v>258</v>
      </c>
      <c r="H10" s="51">
        <v>14</v>
      </c>
      <c r="I10" s="51" t="s">
        <v>206</v>
      </c>
      <c r="J10" s="51" t="str">
        <f t="shared" si="12"/>
        <v>14埼玉ガス_13A</v>
      </c>
      <c r="K10" s="51">
        <v>43.12</v>
      </c>
      <c r="L10" s="51">
        <v>43.12</v>
      </c>
      <c r="M10" s="51">
        <v>43.12</v>
      </c>
      <c r="N10" s="51">
        <v>43.12</v>
      </c>
      <c r="O10" s="51">
        <v>43.12</v>
      </c>
      <c r="P10" s="51">
        <v>43.12</v>
      </c>
      <c r="Q10" s="51">
        <v>43.12</v>
      </c>
      <c r="R10" s="51">
        <v>43.12</v>
      </c>
      <c r="S10" s="51">
        <v>43.12</v>
      </c>
      <c r="T10" s="51">
        <v>43.12</v>
      </c>
      <c r="U10" s="51">
        <v>43.12</v>
      </c>
      <c r="V10" s="51">
        <v>43.12</v>
      </c>
      <c r="X10" s="51">
        <f t="shared" si="13"/>
        <v>2</v>
      </c>
      <c r="Y10" s="51" t="s">
        <v>206</v>
      </c>
      <c r="Z10" s="51" t="str">
        <f t="shared" si="14"/>
        <v>2埼玉ガス_13A</v>
      </c>
      <c r="AA10" s="51">
        <f t="shared" si="0"/>
        <v>45</v>
      </c>
      <c r="AB10" s="51">
        <f t="shared" si="1"/>
        <v>45</v>
      </c>
      <c r="AC10" s="51">
        <f t="shared" si="2"/>
        <v>45</v>
      </c>
      <c r="AD10" s="51">
        <f t="shared" si="3"/>
        <v>45</v>
      </c>
      <c r="AE10" s="51">
        <f t="shared" si="4"/>
        <v>45</v>
      </c>
      <c r="AF10" s="51">
        <f t="shared" si="5"/>
        <v>45</v>
      </c>
      <c r="AG10" s="51">
        <f t="shared" si="6"/>
        <v>45</v>
      </c>
      <c r="AH10" s="51">
        <f t="shared" si="7"/>
        <v>45</v>
      </c>
      <c r="AI10" s="51">
        <f t="shared" si="8"/>
        <v>45</v>
      </c>
      <c r="AJ10" s="51">
        <f t="shared" si="9"/>
        <v>45</v>
      </c>
      <c r="AK10" s="51">
        <f t="shared" si="10"/>
        <v>45</v>
      </c>
      <c r="AL10" s="51">
        <f t="shared" si="11"/>
        <v>45</v>
      </c>
    </row>
    <row r="11" spans="1:38">
      <c r="A11" s="295" t="s">
        <v>118</v>
      </c>
      <c r="B11" s="295" t="s">
        <v>547</v>
      </c>
      <c r="C11" s="295"/>
      <c r="D11" s="51" t="s">
        <v>207</v>
      </c>
      <c r="E11" s="51" t="s">
        <v>370</v>
      </c>
      <c r="F11" s="295" t="s">
        <v>259</v>
      </c>
      <c r="H11" s="51">
        <v>14</v>
      </c>
      <c r="I11" s="51" t="s">
        <v>334</v>
      </c>
      <c r="J11" s="51" t="str">
        <f t="shared" si="12"/>
        <v>14坂戸ガス_13A</v>
      </c>
      <c r="K11" s="51">
        <v>46.04</v>
      </c>
      <c r="L11" s="51">
        <v>46.04</v>
      </c>
      <c r="M11" s="51">
        <v>46.04</v>
      </c>
      <c r="N11" s="51">
        <v>46.04</v>
      </c>
      <c r="O11" s="51">
        <v>46.04</v>
      </c>
      <c r="P11" s="51">
        <v>46.04</v>
      </c>
      <c r="Q11" s="51">
        <v>46.04</v>
      </c>
      <c r="R11" s="51">
        <v>46.04</v>
      </c>
      <c r="S11" s="51">
        <v>46.04</v>
      </c>
      <c r="T11" s="51">
        <v>46.04</v>
      </c>
      <c r="U11" s="51">
        <v>46.04</v>
      </c>
      <c r="V11" s="51">
        <v>46.04</v>
      </c>
      <c r="X11" s="51">
        <f t="shared" si="13"/>
        <v>2</v>
      </c>
      <c r="Y11" s="51" t="s">
        <v>334</v>
      </c>
      <c r="Z11" s="51" t="str">
        <f t="shared" si="14"/>
        <v>2坂戸ガス_13A</v>
      </c>
      <c r="AA11" s="51">
        <f t="shared" si="0"/>
        <v>45</v>
      </c>
      <c r="AB11" s="51">
        <f t="shared" si="1"/>
        <v>45</v>
      </c>
      <c r="AC11" s="51">
        <f t="shared" si="2"/>
        <v>45</v>
      </c>
      <c r="AD11" s="51">
        <f t="shared" si="3"/>
        <v>45</v>
      </c>
      <c r="AE11" s="51">
        <f t="shared" si="4"/>
        <v>45</v>
      </c>
      <c r="AF11" s="51">
        <f t="shared" si="5"/>
        <v>45</v>
      </c>
      <c r="AG11" s="51">
        <f t="shared" si="6"/>
        <v>45</v>
      </c>
      <c r="AH11" s="51">
        <f t="shared" si="7"/>
        <v>45</v>
      </c>
      <c r="AI11" s="51">
        <f t="shared" si="8"/>
        <v>45</v>
      </c>
      <c r="AJ11" s="51">
        <f t="shared" si="9"/>
        <v>45</v>
      </c>
      <c r="AK11" s="51">
        <f t="shared" si="10"/>
        <v>45</v>
      </c>
      <c r="AL11" s="51">
        <f t="shared" si="11"/>
        <v>45</v>
      </c>
    </row>
    <row r="12" spans="1:38">
      <c r="A12" s="295" t="s">
        <v>138</v>
      </c>
      <c r="B12" s="295" t="s">
        <v>548</v>
      </c>
      <c r="C12" s="295"/>
      <c r="D12" s="51" t="s">
        <v>208</v>
      </c>
      <c r="E12" s="51" t="s">
        <v>370</v>
      </c>
      <c r="F12" s="295"/>
      <c r="H12" s="51">
        <v>14</v>
      </c>
      <c r="I12" s="51" t="s">
        <v>335</v>
      </c>
      <c r="J12" s="51" t="str">
        <f t="shared" si="12"/>
        <v>14幸手都市ガス_13A</v>
      </c>
      <c r="K12" s="51">
        <v>46.04</v>
      </c>
      <c r="L12" s="51">
        <v>46.04</v>
      </c>
      <c r="M12" s="51">
        <v>46.04</v>
      </c>
      <c r="N12" s="51">
        <v>46.04</v>
      </c>
      <c r="O12" s="51">
        <v>46.04</v>
      </c>
      <c r="P12" s="51">
        <v>46.04</v>
      </c>
      <c r="Q12" s="51">
        <v>46.04</v>
      </c>
      <c r="R12" s="51">
        <v>46.04</v>
      </c>
      <c r="S12" s="51">
        <v>46.04</v>
      </c>
      <c r="T12" s="51">
        <v>46.04</v>
      </c>
      <c r="U12" s="51">
        <v>46.04</v>
      </c>
      <c r="V12" s="51">
        <v>46.04</v>
      </c>
      <c r="X12" s="51">
        <f t="shared" si="13"/>
        <v>2</v>
      </c>
      <c r="Y12" s="51" t="s">
        <v>335</v>
      </c>
      <c r="Z12" s="51" t="str">
        <f t="shared" si="14"/>
        <v>2幸手都市ガス_13A</v>
      </c>
      <c r="AA12" s="51">
        <f t="shared" si="0"/>
        <v>45</v>
      </c>
      <c r="AB12" s="51">
        <f t="shared" si="1"/>
        <v>45</v>
      </c>
      <c r="AC12" s="51">
        <f t="shared" si="2"/>
        <v>45</v>
      </c>
      <c r="AD12" s="51">
        <f t="shared" si="3"/>
        <v>45</v>
      </c>
      <c r="AE12" s="51">
        <f t="shared" si="4"/>
        <v>45</v>
      </c>
      <c r="AF12" s="51">
        <f t="shared" si="5"/>
        <v>45</v>
      </c>
      <c r="AG12" s="51">
        <f t="shared" si="6"/>
        <v>45</v>
      </c>
      <c r="AH12" s="51">
        <f t="shared" si="7"/>
        <v>45</v>
      </c>
      <c r="AI12" s="51">
        <f t="shared" si="8"/>
        <v>45</v>
      </c>
      <c r="AJ12" s="51">
        <f t="shared" si="9"/>
        <v>45</v>
      </c>
      <c r="AK12" s="51">
        <f t="shared" si="10"/>
        <v>45</v>
      </c>
      <c r="AL12" s="51">
        <f t="shared" si="11"/>
        <v>45</v>
      </c>
    </row>
    <row r="13" spans="1:38">
      <c r="A13" s="295" t="s">
        <v>119</v>
      </c>
      <c r="B13" s="295" t="s">
        <v>549</v>
      </c>
      <c r="C13" s="295"/>
      <c r="D13" s="51" t="s">
        <v>209</v>
      </c>
      <c r="E13" s="51" t="s">
        <v>370</v>
      </c>
      <c r="F13" s="295" t="s">
        <v>550</v>
      </c>
      <c r="H13" s="51">
        <v>14</v>
      </c>
      <c r="I13" s="51" t="s">
        <v>336</v>
      </c>
      <c r="J13" s="51" t="str">
        <f t="shared" si="12"/>
        <v>14松栄ガス_13A</v>
      </c>
      <c r="K13" s="51">
        <v>46.04</v>
      </c>
      <c r="L13" s="51">
        <v>46.04</v>
      </c>
      <c r="M13" s="51">
        <v>46.04</v>
      </c>
      <c r="N13" s="51">
        <v>46.04</v>
      </c>
      <c r="O13" s="51">
        <v>46.04</v>
      </c>
      <c r="P13" s="51">
        <v>46.04</v>
      </c>
      <c r="Q13" s="51">
        <v>46.04</v>
      </c>
      <c r="R13" s="51">
        <v>46.04</v>
      </c>
      <c r="S13" s="51">
        <v>46.04</v>
      </c>
      <c r="T13" s="51">
        <v>46.04</v>
      </c>
      <c r="U13" s="51">
        <v>46.04</v>
      </c>
      <c r="V13" s="51">
        <v>46.04</v>
      </c>
      <c r="X13" s="51">
        <f t="shared" si="13"/>
        <v>2</v>
      </c>
      <c r="Y13" s="51" t="s">
        <v>336</v>
      </c>
      <c r="Z13" s="51" t="str">
        <f t="shared" si="14"/>
        <v>2松栄ガス_13A</v>
      </c>
      <c r="AA13" s="51">
        <f t="shared" si="0"/>
        <v>45</v>
      </c>
      <c r="AB13" s="51">
        <f t="shared" si="1"/>
        <v>45</v>
      </c>
      <c r="AC13" s="51">
        <f t="shared" si="2"/>
        <v>45</v>
      </c>
      <c r="AD13" s="51">
        <f t="shared" si="3"/>
        <v>45</v>
      </c>
      <c r="AE13" s="51">
        <f t="shared" si="4"/>
        <v>45</v>
      </c>
      <c r="AF13" s="51">
        <f t="shared" si="5"/>
        <v>45</v>
      </c>
      <c r="AG13" s="51">
        <f t="shared" si="6"/>
        <v>45</v>
      </c>
      <c r="AH13" s="51">
        <f t="shared" si="7"/>
        <v>45</v>
      </c>
      <c r="AI13" s="51">
        <f t="shared" si="8"/>
        <v>45</v>
      </c>
      <c r="AJ13" s="51">
        <f t="shared" si="9"/>
        <v>45</v>
      </c>
      <c r="AK13" s="51">
        <f t="shared" si="10"/>
        <v>45</v>
      </c>
      <c r="AL13" s="51">
        <f t="shared" si="11"/>
        <v>45</v>
      </c>
    </row>
    <row r="14" spans="1:38">
      <c r="A14" s="295" t="s">
        <v>139</v>
      </c>
      <c r="B14" s="295" t="s">
        <v>123</v>
      </c>
      <c r="C14" s="295"/>
      <c r="D14" s="51" t="s">
        <v>210</v>
      </c>
      <c r="E14" s="51" t="s">
        <v>370</v>
      </c>
      <c r="F14" s="295" t="s">
        <v>258</v>
      </c>
      <c r="H14" s="51">
        <v>14</v>
      </c>
      <c r="I14" s="51" t="s">
        <v>210</v>
      </c>
      <c r="J14" s="51" t="str">
        <f t="shared" si="12"/>
        <v>14新日本瓦斯_13A</v>
      </c>
      <c r="K14" s="51">
        <v>43.12</v>
      </c>
      <c r="L14" s="51">
        <v>43.12</v>
      </c>
      <c r="M14" s="51">
        <v>43.12</v>
      </c>
      <c r="N14" s="51">
        <v>43.12</v>
      </c>
      <c r="O14" s="51">
        <v>43.12</v>
      </c>
      <c r="P14" s="51">
        <v>43.12</v>
      </c>
      <c r="Q14" s="51">
        <v>43.12</v>
      </c>
      <c r="R14" s="51">
        <v>43.12</v>
      </c>
      <c r="S14" s="51">
        <v>43.12</v>
      </c>
      <c r="T14" s="51">
        <v>43.12</v>
      </c>
      <c r="U14" s="51">
        <v>43.12</v>
      </c>
      <c r="V14" s="51">
        <v>43.12</v>
      </c>
      <c r="X14" s="51">
        <f t="shared" si="13"/>
        <v>2</v>
      </c>
      <c r="Y14" s="51" t="s">
        <v>210</v>
      </c>
      <c r="Z14" s="51" t="str">
        <f t="shared" si="14"/>
        <v>2新日本瓦斯_13A</v>
      </c>
      <c r="AA14" s="51">
        <f t="shared" si="0"/>
        <v>45</v>
      </c>
      <c r="AB14" s="51">
        <f t="shared" si="1"/>
        <v>45</v>
      </c>
      <c r="AC14" s="51">
        <f t="shared" si="2"/>
        <v>45</v>
      </c>
      <c r="AD14" s="51">
        <f t="shared" si="3"/>
        <v>45</v>
      </c>
      <c r="AE14" s="51">
        <f t="shared" si="4"/>
        <v>45</v>
      </c>
      <c r="AF14" s="51">
        <f t="shared" si="5"/>
        <v>45</v>
      </c>
      <c r="AG14" s="51">
        <f t="shared" si="6"/>
        <v>45</v>
      </c>
      <c r="AH14" s="51">
        <f t="shared" si="7"/>
        <v>45</v>
      </c>
      <c r="AI14" s="51">
        <f t="shared" si="8"/>
        <v>45</v>
      </c>
      <c r="AJ14" s="51">
        <f t="shared" si="9"/>
        <v>45</v>
      </c>
      <c r="AK14" s="51">
        <f t="shared" si="10"/>
        <v>45</v>
      </c>
      <c r="AL14" s="51">
        <f t="shared" si="11"/>
        <v>45</v>
      </c>
    </row>
    <row r="15" spans="1:38">
      <c r="A15" s="295" t="s">
        <v>140</v>
      </c>
      <c r="B15" s="295" t="s">
        <v>551</v>
      </c>
      <c r="C15" s="295"/>
      <c r="D15" s="51" t="s">
        <v>211</v>
      </c>
      <c r="E15" s="51" t="s">
        <v>370</v>
      </c>
      <c r="F15" s="295" t="s">
        <v>259</v>
      </c>
      <c r="H15" s="51">
        <v>14</v>
      </c>
      <c r="I15" s="51" t="s">
        <v>337</v>
      </c>
      <c r="J15" s="51" t="str">
        <f t="shared" si="12"/>
        <v>14西武ガス_13A</v>
      </c>
      <c r="K15" s="51">
        <v>46.04</v>
      </c>
      <c r="L15" s="51">
        <v>46.04</v>
      </c>
      <c r="M15" s="51">
        <v>46.04</v>
      </c>
      <c r="N15" s="51">
        <v>46.04</v>
      </c>
      <c r="O15" s="51">
        <v>46.04</v>
      </c>
      <c r="P15" s="51">
        <v>46.04</v>
      </c>
      <c r="Q15" s="51">
        <v>46.04</v>
      </c>
      <c r="R15" s="51">
        <v>46.04</v>
      </c>
      <c r="S15" s="51">
        <v>46.04</v>
      </c>
      <c r="T15" s="51">
        <v>46.04</v>
      </c>
      <c r="U15" s="51">
        <v>46.04</v>
      </c>
      <c r="V15" s="51">
        <v>46.04</v>
      </c>
      <c r="X15" s="51">
        <f t="shared" si="13"/>
        <v>2</v>
      </c>
      <c r="Y15" s="51" t="s">
        <v>337</v>
      </c>
      <c r="Z15" s="51" t="str">
        <f t="shared" si="14"/>
        <v>2西武ガス_13A</v>
      </c>
      <c r="AA15" s="51">
        <f t="shared" si="0"/>
        <v>45</v>
      </c>
      <c r="AB15" s="51">
        <f t="shared" si="1"/>
        <v>45</v>
      </c>
      <c r="AC15" s="51">
        <f t="shared" si="2"/>
        <v>45</v>
      </c>
      <c r="AD15" s="51">
        <f t="shared" si="3"/>
        <v>45</v>
      </c>
      <c r="AE15" s="51">
        <f t="shared" si="4"/>
        <v>45</v>
      </c>
      <c r="AF15" s="51">
        <f t="shared" si="5"/>
        <v>45</v>
      </c>
      <c r="AG15" s="51">
        <f t="shared" si="6"/>
        <v>45</v>
      </c>
      <c r="AH15" s="51">
        <f t="shared" si="7"/>
        <v>45</v>
      </c>
      <c r="AI15" s="51">
        <f t="shared" si="8"/>
        <v>45</v>
      </c>
      <c r="AJ15" s="51">
        <f t="shared" si="9"/>
        <v>45</v>
      </c>
      <c r="AK15" s="51">
        <f t="shared" si="10"/>
        <v>45</v>
      </c>
      <c r="AL15" s="51">
        <f t="shared" si="11"/>
        <v>45</v>
      </c>
    </row>
    <row r="16" spans="1:38">
      <c r="A16" s="295"/>
      <c r="B16" s="295" t="s">
        <v>552</v>
      </c>
      <c r="C16" s="295"/>
      <c r="D16" s="51" t="s">
        <v>212</v>
      </c>
      <c r="E16" s="51" t="s">
        <v>370</v>
      </c>
      <c r="F16" s="295"/>
      <c r="H16" s="51">
        <v>14</v>
      </c>
      <c r="I16" s="51" t="s">
        <v>212</v>
      </c>
      <c r="J16" s="51" t="str">
        <f t="shared" si="12"/>
        <v>14大東ガス_13A</v>
      </c>
      <c r="K16" s="51">
        <v>46.04</v>
      </c>
      <c r="L16" s="51">
        <v>46.04</v>
      </c>
      <c r="M16" s="51">
        <v>46.04</v>
      </c>
      <c r="N16" s="51">
        <v>46.04</v>
      </c>
      <c r="O16" s="51">
        <v>46.04</v>
      </c>
      <c r="P16" s="51">
        <v>46.04</v>
      </c>
      <c r="Q16" s="51">
        <v>46.04</v>
      </c>
      <c r="R16" s="51">
        <v>46.04</v>
      </c>
      <c r="S16" s="51">
        <v>46.04</v>
      </c>
      <c r="T16" s="51">
        <v>46.04</v>
      </c>
      <c r="U16" s="51">
        <v>46.04</v>
      </c>
      <c r="V16" s="51">
        <v>46.04</v>
      </c>
      <c r="X16" s="51">
        <f t="shared" si="13"/>
        <v>2</v>
      </c>
      <c r="Y16" s="51" t="s">
        <v>212</v>
      </c>
      <c r="Z16" s="51" t="str">
        <f t="shared" si="14"/>
        <v>2大東ガス_13A</v>
      </c>
      <c r="AA16" s="51">
        <f t="shared" si="0"/>
        <v>45</v>
      </c>
      <c r="AB16" s="51">
        <f t="shared" si="1"/>
        <v>45</v>
      </c>
      <c r="AC16" s="51">
        <f t="shared" si="2"/>
        <v>45</v>
      </c>
      <c r="AD16" s="51">
        <f t="shared" si="3"/>
        <v>45</v>
      </c>
      <c r="AE16" s="51">
        <f t="shared" si="4"/>
        <v>45</v>
      </c>
      <c r="AF16" s="51">
        <f t="shared" si="5"/>
        <v>45</v>
      </c>
      <c r="AG16" s="51">
        <f t="shared" si="6"/>
        <v>45</v>
      </c>
      <c r="AH16" s="51">
        <f t="shared" si="7"/>
        <v>45</v>
      </c>
      <c r="AI16" s="51">
        <f t="shared" si="8"/>
        <v>45</v>
      </c>
      <c r="AJ16" s="51">
        <f t="shared" si="9"/>
        <v>45</v>
      </c>
      <c r="AK16" s="51">
        <f t="shared" si="10"/>
        <v>45</v>
      </c>
      <c r="AL16" s="51">
        <f t="shared" si="11"/>
        <v>45</v>
      </c>
    </row>
    <row r="17" spans="1:38">
      <c r="A17" s="295" t="s">
        <v>570</v>
      </c>
      <c r="B17" s="295" t="s">
        <v>553</v>
      </c>
      <c r="C17" s="295"/>
      <c r="D17" s="51" t="s">
        <v>213</v>
      </c>
      <c r="E17" s="51" t="s">
        <v>370</v>
      </c>
      <c r="F17" s="295" t="s">
        <v>554</v>
      </c>
      <c r="H17" s="51">
        <v>14</v>
      </c>
      <c r="I17" s="51" t="s">
        <v>213</v>
      </c>
      <c r="J17" s="51" t="str">
        <f t="shared" si="12"/>
        <v>14秩父ガス_13A</v>
      </c>
      <c r="K17" s="51">
        <v>0</v>
      </c>
      <c r="L17" s="51">
        <v>0</v>
      </c>
      <c r="M17" s="51">
        <v>0</v>
      </c>
      <c r="N17" s="51">
        <v>0</v>
      </c>
      <c r="O17" s="51">
        <v>0</v>
      </c>
      <c r="P17" s="51">
        <v>0</v>
      </c>
      <c r="Q17" s="51">
        <v>0</v>
      </c>
      <c r="R17" s="51">
        <v>0</v>
      </c>
      <c r="S17" s="51">
        <v>0</v>
      </c>
      <c r="T17" s="51">
        <v>0</v>
      </c>
      <c r="U17" s="51">
        <v>0</v>
      </c>
      <c r="V17" s="51">
        <v>0</v>
      </c>
      <c r="X17" s="51">
        <f t="shared" si="13"/>
        <v>2</v>
      </c>
      <c r="Y17" s="51" t="s">
        <v>213</v>
      </c>
      <c r="Z17" s="51" t="str">
        <f t="shared" si="14"/>
        <v>2秩父ガス_13A</v>
      </c>
      <c r="AA17" s="51">
        <f t="shared" si="0"/>
        <v>46.04</v>
      </c>
      <c r="AB17" s="51">
        <f t="shared" si="1"/>
        <v>46.04</v>
      </c>
      <c r="AC17" s="51">
        <f t="shared" si="2"/>
        <v>46.04</v>
      </c>
      <c r="AD17" s="51">
        <f t="shared" si="3"/>
        <v>46.04</v>
      </c>
      <c r="AE17" s="51">
        <f t="shared" si="4"/>
        <v>46.04</v>
      </c>
      <c r="AF17" s="51">
        <f t="shared" si="5"/>
        <v>46.04</v>
      </c>
      <c r="AG17" s="51">
        <f t="shared" si="6"/>
        <v>46.04</v>
      </c>
      <c r="AH17" s="51">
        <f t="shared" si="7"/>
        <v>46.04</v>
      </c>
      <c r="AI17" s="51">
        <f t="shared" si="8"/>
        <v>46.04</v>
      </c>
      <c r="AJ17" s="51">
        <f t="shared" si="9"/>
        <v>46.04</v>
      </c>
      <c r="AK17" s="51">
        <f t="shared" si="10"/>
        <v>46.04</v>
      </c>
      <c r="AL17" s="51">
        <f t="shared" si="11"/>
        <v>46.04</v>
      </c>
    </row>
    <row r="18" spans="1:38">
      <c r="A18" s="295" t="s">
        <v>192</v>
      </c>
      <c r="B18" s="295" t="s">
        <v>555</v>
      </c>
      <c r="C18" s="295"/>
      <c r="D18" s="51" t="s">
        <v>214</v>
      </c>
      <c r="E18" s="51" t="s">
        <v>370</v>
      </c>
      <c r="F18" s="295" t="s">
        <v>241</v>
      </c>
      <c r="H18" s="51">
        <v>14</v>
      </c>
      <c r="I18" s="51" t="s">
        <v>338</v>
      </c>
      <c r="J18" s="51" t="str">
        <f t="shared" si="12"/>
        <v>14東彩ガス_13A</v>
      </c>
      <c r="K18" s="51">
        <v>46.04</v>
      </c>
      <c r="L18" s="51">
        <v>46.04</v>
      </c>
      <c r="M18" s="51">
        <v>46.04</v>
      </c>
      <c r="N18" s="51">
        <v>46.04</v>
      </c>
      <c r="O18" s="51">
        <v>46.04</v>
      </c>
      <c r="P18" s="51">
        <v>46.04</v>
      </c>
      <c r="Q18" s="51">
        <v>46.04</v>
      </c>
      <c r="R18" s="51">
        <v>46.04</v>
      </c>
      <c r="S18" s="51">
        <v>46.04</v>
      </c>
      <c r="T18" s="51">
        <v>46.04</v>
      </c>
      <c r="U18" s="51">
        <v>46.04</v>
      </c>
      <c r="V18" s="51">
        <v>46.04</v>
      </c>
      <c r="X18" s="51">
        <f t="shared" si="13"/>
        <v>2</v>
      </c>
      <c r="Y18" s="51" t="s">
        <v>338</v>
      </c>
      <c r="Z18" s="51" t="str">
        <f t="shared" si="14"/>
        <v>2東彩ガス_13A</v>
      </c>
      <c r="AA18" s="51">
        <f t="shared" si="0"/>
        <v>45</v>
      </c>
      <c r="AB18" s="51">
        <f t="shared" si="1"/>
        <v>45</v>
      </c>
      <c r="AC18" s="51">
        <f t="shared" si="2"/>
        <v>45</v>
      </c>
      <c r="AD18" s="51">
        <f t="shared" si="3"/>
        <v>45</v>
      </c>
      <c r="AE18" s="51">
        <f t="shared" si="4"/>
        <v>45</v>
      </c>
      <c r="AF18" s="51">
        <f t="shared" si="5"/>
        <v>45</v>
      </c>
      <c r="AG18" s="51">
        <f t="shared" si="6"/>
        <v>45</v>
      </c>
      <c r="AH18" s="51">
        <f t="shared" si="7"/>
        <v>45</v>
      </c>
      <c r="AI18" s="51">
        <f t="shared" si="8"/>
        <v>45</v>
      </c>
      <c r="AJ18" s="51">
        <f t="shared" si="9"/>
        <v>45</v>
      </c>
      <c r="AK18" s="51">
        <f t="shared" si="10"/>
        <v>45</v>
      </c>
      <c r="AL18" s="51">
        <f t="shared" si="11"/>
        <v>45</v>
      </c>
    </row>
    <row r="19" spans="1:38">
      <c r="A19" s="295" t="s">
        <v>191</v>
      </c>
      <c r="B19" s="295" t="s">
        <v>556</v>
      </c>
      <c r="C19" s="295"/>
      <c r="D19" s="51" t="s">
        <v>215</v>
      </c>
      <c r="E19" s="51" t="s">
        <v>370</v>
      </c>
      <c r="F19" s="295" t="s">
        <v>240</v>
      </c>
      <c r="H19" s="51">
        <v>14</v>
      </c>
      <c r="I19" s="51" t="s">
        <v>215</v>
      </c>
      <c r="J19" s="51" t="str">
        <f t="shared" si="12"/>
        <v>14日高都市ガス_13A</v>
      </c>
      <c r="K19" s="51">
        <v>46.04</v>
      </c>
      <c r="L19" s="51">
        <v>46.04</v>
      </c>
      <c r="M19" s="51">
        <v>46.04</v>
      </c>
      <c r="N19" s="51">
        <v>46.04</v>
      </c>
      <c r="O19" s="51">
        <v>46.04</v>
      </c>
      <c r="P19" s="51">
        <v>46.04</v>
      </c>
      <c r="Q19" s="51">
        <v>46.04</v>
      </c>
      <c r="R19" s="51">
        <v>46.04</v>
      </c>
      <c r="S19" s="51">
        <v>46.04</v>
      </c>
      <c r="T19" s="51">
        <v>46.04</v>
      </c>
      <c r="U19" s="51">
        <v>46.04</v>
      </c>
      <c r="V19" s="51">
        <v>46.04</v>
      </c>
      <c r="X19" s="51">
        <f t="shared" si="13"/>
        <v>2</v>
      </c>
      <c r="Y19" s="51" t="s">
        <v>215</v>
      </c>
      <c r="Z19" s="51" t="str">
        <f t="shared" si="14"/>
        <v>2日高都市ガス_13A</v>
      </c>
      <c r="AA19" s="51">
        <f t="shared" si="0"/>
        <v>45</v>
      </c>
      <c r="AB19" s="51">
        <f t="shared" si="1"/>
        <v>45</v>
      </c>
      <c r="AC19" s="51">
        <f t="shared" si="2"/>
        <v>45</v>
      </c>
      <c r="AD19" s="51">
        <f t="shared" si="3"/>
        <v>45</v>
      </c>
      <c r="AE19" s="51">
        <f t="shared" si="4"/>
        <v>45</v>
      </c>
      <c r="AF19" s="51">
        <f t="shared" si="5"/>
        <v>45</v>
      </c>
      <c r="AG19" s="51">
        <f t="shared" si="6"/>
        <v>45</v>
      </c>
      <c r="AH19" s="51">
        <f t="shared" si="7"/>
        <v>45</v>
      </c>
      <c r="AI19" s="51">
        <f t="shared" si="8"/>
        <v>45</v>
      </c>
      <c r="AJ19" s="51">
        <f t="shared" si="9"/>
        <v>45</v>
      </c>
      <c r="AK19" s="51">
        <f t="shared" si="10"/>
        <v>45</v>
      </c>
      <c r="AL19" s="51">
        <f t="shared" si="11"/>
        <v>45</v>
      </c>
    </row>
    <row r="20" spans="1:38">
      <c r="A20" s="295"/>
      <c r="B20" s="295" t="s">
        <v>557</v>
      </c>
      <c r="C20" s="295"/>
      <c r="D20" s="51" t="s">
        <v>216</v>
      </c>
      <c r="E20" s="51" t="s">
        <v>370</v>
      </c>
      <c r="F20" s="295"/>
      <c r="H20" s="51">
        <v>14</v>
      </c>
      <c r="I20" s="51" t="s">
        <v>216</v>
      </c>
      <c r="J20" s="51" t="str">
        <f t="shared" si="12"/>
        <v>14武州ガス_13A</v>
      </c>
      <c r="K20" s="51">
        <v>46.04</v>
      </c>
      <c r="L20" s="51">
        <v>46.04</v>
      </c>
      <c r="M20" s="51">
        <v>46.04</v>
      </c>
      <c r="N20" s="51">
        <v>46.04</v>
      </c>
      <c r="O20" s="51">
        <v>46.04</v>
      </c>
      <c r="P20" s="51">
        <v>46.04</v>
      </c>
      <c r="Q20" s="51">
        <v>46.04</v>
      </c>
      <c r="R20" s="51">
        <v>46.04</v>
      </c>
      <c r="S20" s="51">
        <v>46.04</v>
      </c>
      <c r="T20" s="51">
        <v>46.04</v>
      </c>
      <c r="U20" s="51">
        <v>46.04</v>
      </c>
      <c r="V20" s="51">
        <v>46.04</v>
      </c>
      <c r="X20" s="51">
        <f t="shared" si="13"/>
        <v>2</v>
      </c>
      <c r="Y20" s="51" t="s">
        <v>216</v>
      </c>
      <c r="Z20" s="51" t="str">
        <f t="shared" si="14"/>
        <v>2武州ガス_13A</v>
      </c>
      <c r="AA20" s="51">
        <f t="shared" si="0"/>
        <v>45</v>
      </c>
      <c r="AB20" s="51">
        <f t="shared" si="1"/>
        <v>45</v>
      </c>
      <c r="AC20" s="51">
        <f t="shared" si="2"/>
        <v>45</v>
      </c>
      <c r="AD20" s="51">
        <f t="shared" si="3"/>
        <v>45</v>
      </c>
      <c r="AE20" s="51">
        <f t="shared" si="4"/>
        <v>45</v>
      </c>
      <c r="AF20" s="51">
        <f t="shared" si="5"/>
        <v>45</v>
      </c>
      <c r="AG20" s="51">
        <f t="shared" si="6"/>
        <v>45</v>
      </c>
      <c r="AH20" s="51">
        <f t="shared" si="7"/>
        <v>45</v>
      </c>
      <c r="AI20" s="51">
        <f t="shared" si="8"/>
        <v>45</v>
      </c>
      <c r="AJ20" s="51">
        <f t="shared" si="9"/>
        <v>45</v>
      </c>
      <c r="AK20" s="51">
        <f t="shared" si="10"/>
        <v>45</v>
      </c>
      <c r="AL20" s="51">
        <f t="shared" si="11"/>
        <v>45</v>
      </c>
    </row>
    <row r="21" spans="1:38">
      <c r="A21" s="295"/>
      <c r="B21" s="295" t="s">
        <v>420</v>
      </c>
      <c r="C21" s="295"/>
      <c r="D21" s="51" t="s">
        <v>217</v>
      </c>
      <c r="E21" s="51" t="s">
        <v>370</v>
      </c>
      <c r="F21" s="295" t="s">
        <v>558</v>
      </c>
      <c r="H21" s="51">
        <v>14</v>
      </c>
      <c r="I21" s="51" t="s">
        <v>217</v>
      </c>
      <c r="J21" s="51" t="str">
        <f t="shared" si="12"/>
        <v>14本庄ガス_13A</v>
      </c>
      <c r="K21" s="51">
        <v>0</v>
      </c>
      <c r="L21" s="51">
        <v>0</v>
      </c>
      <c r="M21" s="51">
        <v>0</v>
      </c>
      <c r="N21" s="51">
        <v>0</v>
      </c>
      <c r="O21" s="51">
        <v>0</v>
      </c>
      <c r="P21" s="51">
        <v>0</v>
      </c>
      <c r="Q21" s="51">
        <v>0</v>
      </c>
      <c r="R21" s="51">
        <v>0</v>
      </c>
      <c r="S21" s="51">
        <v>0</v>
      </c>
      <c r="T21" s="51">
        <v>0</v>
      </c>
      <c r="U21" s="51">
        <v>0</v>
      </c>
      <c r="V21" s="51">
        <v>0</v>
      </c>
      <c r="X21" s="51">
        <f t="shared" si="13"/>
        <v>2</v>
      </c>
      <c r="Y21" s="51" t="s">
        <v>217</v>
      </c>
      <c r="Z21" s="51" t="str">
        <f t="shared" si="14"/>
        <v>2本庄ガス_13A</v>
      </c>
      <c r="AA21" s="51">
        <f t="shared" si="0"/>
        <v>45</v>
      </c>
      <c r="AB21" s="51">
        <f t="shared" si="1"/>
        <v>45</v>
      </c>
      <c r="AC21" s="51">
        <f t="shared" si="2"/>
        <v>45</v>
      </c>
      <c r="AD21" s="51">
        <f t="shared" si="3"/>
        <v>45</v>
      </c>
      <c r="AE21" s="51">
        <f t="shared" si="4"/>
        <v>45</v>
      </c>
      <c r="AF21" s="51">
        <f t="shared" si="5"/>
        <v>45</v>
      </c>
      <c r="AG21" s="51">
        <f t="shared" si="6"/>
        <v>45</v>
      </c>
      <c r="AH21" s="51">
        <f t="shared" si="7"/>
        <v>45</v>
      </c>
      <c r="AI21" s="51">
        <f t="shared" si="8"/>
        <v>45</v>
      </c>
      <c r="AJ21" s="51">
        <f t="shared" si="9"/>
        <v>45</v>
      </c>
      <c r="AK21" s="51">
        <f t="shared" si="10"/>
        <v>45</v>
      </c>
      <c r="AL21" s="51">
        <f t="shared" si="11"/>
        <v>45</v>
      </c>
    </row>
    <row r="22" spans="1:38">
      <c r="A22" s="295"/>
      <c r="B22" s="295" t="s">
        <v>421</v>
      </c>
      <c r="C22" s="295"/>
      <c r="D22" s="51" t="s">
        <v>218</v>
      </c>
      <c r="E22" s="51" t="s">
        <v>370</v>
      </c>
      <c r="F22" s="295" t="s">
        <v>241</v>
      </c>
      <c r="H22" s="51">
        <v>14</v>
      </c>
      <c r="I22" s="51" t="s">
        <v>218</v>
      </c>
      <c r="J22" s="51" t="str">
        <f t="shared" si="12"/>
        <v>14武蔵野ガス_13A</v>
      </c>
      <c r="K22" s="51">
        <v>0</v>
      </c>
      <c r="L22" s="51">
        <v>0</v>
      </c>
      <c r="M22" s="51">
        <v>0</v>
      </c>
      <c r="N22" s="51">
        <v>0</v>
      </c>
      <c r="O22" s="51">
        <v>0</v>
      </c>
      <c r="P22" s="51">
        <v>0</v>
      </c>
      <c r="Q22" s="51">
        <v>0</v>
      </c>
      <c r="R22" s="51">
        <v>0</v>
      </c>
      <c r="S22" s="51">
        <v>0</v>
      </c>
      <c r="T22" s="51">
        <v>0</v>
      </c>
      <c r="U22" s="51">
        <v>0</v>
      </c>
      <c r="V22" s="51">
        <v>0</v>
      </c>
      <c r="X22" s="51">
        <f t="shared" si="13"/>
        <v>2</v>
      </c>
      <c r="Y22" s="51" t="s">
        <v>218</v>
      </c>
      <c r="Z22" s="51" t="str">
        <f t="shared" si="14"/>
        <v>2武蔵野ガス_13A</v>
      </c>
      <c r="AA22" s="51">
        <f t="shared" si="0"/>
        <v>45</v>
      </c>
      <c r="AB22" s="51">
        <f t="shared" si="1"/>
        <v>45</v>
      </c>
      <c r="AC22" s="51">
        <f t="shared" si="2"/>
        <v>45</v>
      </c>
      <c r="AD22" s="51">
        <f t="shared" si="3"/>
        <v>45</v>
      </c>
      <c r="AE22" s="51">
        <f t="shared" si="4"/>
        <v>45</v>
      </c>
      <c r="AF22" s="51">
        <f t="shared" si="5"/>
        <v>45</v>
      </c>
      <c r="AG22" s="51">
        <f t="shared" si="6"/>
        <v>45</v>
      </c>
      <c r="AH22" s="51">
        <f t="shared" si="7"/>
        <v>45</v>
      </c>
      <c r="AI22" s="51">
        <f t="shared" si="8"/>
        <v>45</v>
      </c>
      <c r="AJ22" s="51">
        <f t="shared" si="9"/>
        <v>45</v>
      </c>
      <c r="AK22" s="51">
        <f t="shared" si="10"/>
        <v>45</v>
      </c>
      <c r="AL22" s="51">
        <f t="shared" si="11"/>
        <v>45</v>
      </c>
    </row>
    <row r="23" spans="1:38">
      <c r="A23" s="295"/>
      <c r="B23" s="295" t="s">
        <v>422</v>
      </c>
      <c r="C23" s="295"/>
      <c r="D23" s="51" t="s">
        <v>219</v>
      </c>
      <c r="E23" s="51" t="s">
        <v>370</v>
      </c>
      <c r="F23" s="295" t="s">
        <v>240</v>
      </c>
      <c r="H23" s="51">
        <v>14</v>
      </c>
      <c r="I23" s="51" t="s">
        <v>219</v>
      </c>
      <c r="J23" s="51" t="str">
        <f t="shared" si="12"/>
        <v>14鷲宮ガス_13A</v>
      </c>
      <c r="K23" s="51">
        <v>46.04</v>
      </c>
      <c r="L23" s="51">
        <v>46.04</v>
      </c>
      <c r="M23" s="51">
        <v>46.04</v>
      </c>
      <c r="N23" s="51">
        <v>46.04</v>
      </c>
      <c r="O23" s="51">
        <v>46.04</v>
      </c>
      <c r="P23" s="51">
        <v>46.04</v>
      </c>
      <c r="Q23" s="51">
        <v>46.04</v>
      </c>
      <c r="R23" s="51">
        <v>46.04</v>
      </c>
      <c r="S23" s="51">
        <v>46.04</v>
      </c>
      <c r="T23" s="51">
        <v>46.04</v>
      </c>
      <c r="U23" s="51">
        <v>46.04</v>
      </c>
      <c r="V23" s="51">
        <v>46.04</v>
      </c>
      <c r="X23" s="51">
        <f t="shared" si="13"/>
        <v>2</v>
      </c>
      <c r="Y23" s="51" t="s">
        <v>219</v>
      </c>
      <c r="Z23" s="51" t="str">
        <f t="shared" si="14"/>
        <v>2鷲宮ガス_13A</v>
      </c>
      <c r="AA23" s="51">
        <f t="shared" si="0"/>
        <v>45</v>
      </c>
      <c r="AB23" s="51">
        <f t="shared" si="1"/>
        <v>45</v>
      </c>
      <c r="AC23" s="51">
        <f t="shared" si="2"/>
        <v>45</v>
      </c>
      <c r="AD23" s="51">
        <f t="shared" si="3"/>
        <v>45</v>
      </c>
      <c r="AE23" s="51">
        <f t="shared" si="4"/>
        <v>45</v>
      </c>
      <c r="AF23" s="51">
        <f t="shared" si="5"/>
        <v>45</v>
      </c>
      <c r="AG23" s="51">
        <f t="shared" si="6"/>
        <v>45</v>
      </c>
      <c r="AH23" s="51">
        <f t="shared" si="7"/>
        <v>45</v>
      </c>
      <c r="AI23" s="51">
        <f t="shared" si="8"/>
        <v>45</v>
      </c>
      <c r="AJ23" s="51">
        <f t="shared" si="9"/>
        <v>45</v>
      </c>
      <c r="AK23" s="51">
        <f t="shared" si="10"/>
        <v>45</v>
      </c>
      <c r="AL23" s="51">
        <f t="shared" si="11"/>
        <v>45</v>
      </c>
    </row>
    <row r="24" spans="1:38">
      <c r="A24" s="295"/>
      <c r="B24" s="295" t="s">
        <v>423</v>
      </c>
      <c r="C24" s="295"/>
      <c r="D24" s="51" t="s">
        <v>220</v>
      </c>
      <c r="E24" s="51" t="s">
        <v>371</v>
      </c>
      <c r="F24" s="295"/>
      <c r="H24" s="51">
        <v>14</v>
      </c>
      <c r="I24" s="51" t="s">
        <v>220</v>
      </c>
      <c r="J24" s="51" t="str">
        <f t="shared" si="12"/>
        <v>14入間ガス_6A</v>
      </c>
      <c r="K24" s="51">
        <v>29.3</v>
      </c>
      <c r="L24" s="51">
        <v>29.3</v>
      </c>
      <c r="M24" s="51">
        <v>29.3</v>
      </c>
      <c r="N24" s="51">
        <v>29.3</v>
      </c>
      <c r="O24" s="51">
        <v>29.3</v>
      </c>
      <c r="P24" s="51">
        <v>29.3</v>
      </c>
      <c r="Q24" s="51">
        <v>29.3</v>
      </c>
      <c r="R24" s="51">
        <v>29.3</v>
      </c>
      <c r="S24" s="51">
        <v>29.3</v>
      </c>
      <c r="T24" s="51">
        <v>29.3</v>
      </c>
      <c r="U24" s="51">
        <v>29.3</v>
      </c>
      <c r="V24" s="51">
        <v>29.3</v>
      </c>
      <c r="X24" s="51">
        <f t="shared" si="13"/>
        <v>2</v>
      </c>
      <c r="Y24" s="51" t="s">
        <v>220</v>
      </c>
      <c r="Z24" s="51" t="str">
        <f t="shared" si="14"/>
        <v>2入間ガス_6A</v>
      </c>
      <c r="AA24" s="51">
        <f t="shared" si="0"/>
        <v>0</v>
      </c>
      <c r="AB24" s="51">
        <f t="shared" si="1"/>
        <v>0</v>
      </c>
      <c r="AC24" s="51">
        <f t="shared" si="2"/>
        <v>0</v>
      </c>
      <c r="AD24" s="51">
        <f t="shared" si="3"/>
        <v>0</v>
      </c>
      <c r="AE24" s="51">
        <f t="shared" si="4"/>
        <v>0</v>
      </c>
      <c r="AF24" s="51">
        <f t="shared" si="5"/>
        <v>0</v>
      </c>
      <c r="AG24" s="51">
        <f t="shared" si="6"/>
        <v>0</v>
      </c>
      <c r="AH24" s="51">
        <f t="shared" si="7"/>
        <v>0</v>
      </c>
      <c r="AI24" s="51">
        <f t="shared" si="8"/>
        <v>0</v>
      </c>
      <c r="AJ24" s="51">
        <f t="shared" si="9"/>
        <v>0</v>
      </c>
      <c r="AK24" s="51">
        <f t="shared" si="10"/>
        <v>0</v>
      </c>
      <c r="AL24" s="51">
        <f t="shared" si="11"/>
        <v>0</v>
      </c>
    </row>
    <row r="25" spans="1:38">
      <c r="A25" s="295"/>
      <c r="B25" s="295" t="s">
        <v>559</v>
      </c>
      <c r="C25" s="295"/>
      <c r="D25" s="51" t="s">
        <v>221</v>
      </c>
      <c r="E25" s="51" t="s">
        <v>371</v>
      </c>
      <c r="F25" s="295" t="s">
        <v>561</v>
      </c>
      <c r="H25" s="51">
        <v>14</v>
      </c>
      <c r="I25" s="51" t="s">
        <v>339</v>
      </c>
      <c r="J25" s="51" t="str">
        <f t="shared" si="12"/>
        <v>14角栄ガス_6A</v>
      </c>
      <c r="K25" s="51">
        <v>29.3</v>
      </c>
      <c r="L25" s="51">
        <v>29.3</v>
      </c>
      <c r="M25" s="51">
        <v>29.3</v>
      </c>
      <c r="N25" s="51">
        <v>29.3</v>
      </c>
      <c r="O25" s="51">
        <v>29.3</v>
      </c>
      <c r="P25" s="51">
        <v>29.3</v>
      </c>
      <c r="Q25" s="51">
        <v>29.3</v>
      </c>
      <c r="R25" s="51">
        <v>29.3</v>
      </c>
      <c r="S25" s="51">
        <v>29.3</v>
      </c>
      <c r="T25" s="51">
        <v>29.3</v>
      </c>
      <c r="U25" s="51">
        <v>29.3</v>
      </c>
      <c r="V25" s="51">
        <v>29.3</v>
      </c>
      <c r="X25" s="51">
        <f t="shared" si="13"/>
        <v>2</v>
      </c>
      <c r="Y25" s="51" t="s">
        <v>339</v>
      </c>
      <c r="Z25" s="51" t="str">
        <f t="shared" si="14"/>
        <v>2角栄ガス_6A</v>
      </c>
      <c r="AA25" s="51">
        <f t="shared" si="0"/>
        <v>0</v>
      </c>
      <c r="AB25" s="51">
        <f t="shared" si="1"/>
        <v>0</v>
      </c>
      <c r="AC25" s="51">
        <f t="shared" si="2"/>
        <v>0</v>
      </c>
      <c r="AD25" s="51">
        <f t="shared" si="3"/>
        <v>0</v>
      </c>
      <c r="AE25" s="51">
        <f t="shared" si="4"/>
        <v>0</v>
      </c>
      <c r="AF25" s="51">
        <f t="shared" si="5"/>
        <v>0</v>
      </c>
      <c r="AG25" s="51">
        <f t="shared" si="6"/>
        <v>0</v>
      </c>
      <c r="AH25" s="51">
        <f t="shared" si="7"/>
        <v>0</v>
      </c>
      <c r="AI25" s="51">
        <f t="shared" si="8"/>
        <v>0</v>
      </c>
      <c r="AJ25" s="51">
        <f t="shared" si="9"/>
        <v>0</v>
      </c>
      <c r="AK25" s="51">
        <f t="shared" si="10"/>
        <v>0</v>
      </c>
      <c r="AL25" s="51">
        <f t="shared" si="11"/>
        <v>0</v>
      </c>
    </row>
    <row r="26" spans="1:38">
      <c r="A26" s="295"/>
      <c r="B26" s="295" t="s">
        <v>562</v>
      </c>
      <c r="C26" s="295"/>
      <c r="D26" s="51" t="s">
        <v>445</v>
      </c>
      <c r="E26" s="51" t="s">
        <v>371</v>
      </c>
      <c r="F26" s="295" t="s">
        <v>241</v>
      </c>
      <c r="H26" s="51">
        <v>14</v>
      </c>
      <c r="I26" s="51" t="s">
        <v>445</v>
      </c>
      <c r="J26" s="51" t="str">
        <f>CONCATENATE(H26,I26)</f>
        <v>14新日本瓦斯_6A</v>
      </c>
      <c r="K26" s="51">
        <v>29.3</v>
      </c>
      <c r="L26" s="51">
        <v>29.3</v>
      </c>
      <c r="M26" s="51">
        <v>29.3</v>
      </c>
      <c r="N26" s="51">
        <v>29.3</v>
      </c>
      <c r="O26" s="51">
        <v>29.3</v>
      </c>
      <c r="P26" s="51">
        <v>29.3</v>
      </c>
      <c r="Q26" s="51">
        <v>29.3</v>
      </c>
      <c r="R26" s="51">
        <v>29.3</v>
      </c>
      <c r="S26" s="51">
        <v>29.3</v>
      </c>
      <c r="T26" s="51">
        <v>29.3</v>
      </c>
      <c r="U26" s="51">
        <v>29.3</v>
      </c>
      <c r="V26" s="51">
        <v>29.3</v>
      </c>
      <c r="X26" s="51">
        <f t="shared" si="13"/>
        <v>2</v>
      </c>
      <c r="Y26" s="51" t="s">
        <v>445</v>
      </c>
      <c r="Z26" s="51" t="str">
        <f t="shared" si="14"/>
        <v>2新日本瓦斯_6A</v>
      </c>
      <c r="AA26" s="51">
        <f t="shared" si="0"/>
        <v>0</v>
      </c>
      <c r="AB26" s="51">
        <f t="shared" si="1"/>
        <v>0</v>
      </c>
      <c r="AC26" s="51">
        <f t="shared" si="2"/>
        <v>0</v>
      </c>
      <c r="AD26" s="51">
        <f t="shared" si="3"/>
        <v>0</v>
      </c>
      <c r="AE26" s="51">
        <f t="shared" si="4"/>
        <v>0</v>
      </c>
      <c r="AF26" s="51">
        <f t="shared" si="5"/>
        <v>0</v>
      </c>
      <c r="AG26" s="51">
        <f t="shared" si="6"/>
        <v>0</v>
      </c>
      <c r="AH26" s="51">
        <f t="shared" si="7"/>
        <v>0</v>
      </c>
      <c r="AI26" s="51">
        <f t="shared" si="8"/>
        <v>0</v>
      </c>
      <c r="AJ26" s="51">
        <f t="shared" si="9"/>
        <v>0</v>
      </c>
      <c r="AK26" s="51">
        <f t="shared" si="10"/>
        <v>0</v>
      </c>
      <c r="AL26" s="51">
        <f t="shared" si="11"/>
        <v>0</v>
      </c>
    </row>
    <row r="27" spans="1:38">
      <c r="A27" s="295"/>
      <c r="B27" s="295" t="s">
        <v>563</v>
      </c>
      <c r="C27" s="295"/>
      <c r="D27" s="51" t="s">
        <v>222</v>
      </c>
      <c r="E27" s="51" t="s">
        <v>371</v>
      </c>
      <c r="F27" s="295" t="s">
        <v>240</v>
      </c>
      <c r="H27" s="51">
        <v>14</v>
      </c>
      <c r="I27" s="51" t="s">
        <v>222</v>
      </c>
      <c r="J27" s="51" t="str">
        <f t="shared" si="12"/>
        <v>14秩父ガス_6A</v>
      </c>
      <c r="K27" s="51">
        <v>29.3</v>
      </c>
      <c r="L27" s="51">
        <v>29.3</v>
      </c>
      <c r="M27" s="51">
        <v>29.3</v>
      </c>
      <c r="N27" s="51">
        <v>29.3</v>
      </c>
      <c r="O27" s="51">
        <v>29.3</v>
      </c>
      <c r="P27" s="51">
        <v>29.3</v>
      </c>
      <c r="Q27" s="51">
        <v>29.3</v>
      </c>
      <c r="R27" s="51">
        <v>29.3</v>
      </c>
      <c r="S27" s="51">
        <v>29.3</v>
      </c>
      <c r="T27" s="51">
        <v>29.3</v>
      </c>
      <c r="U27" s="51">
        <v>29.3</v>
      </c>
      <c r="V27" s="51">
        <v>29.3</v>
      </c>
      <c r="X27" s="51">
        <f t="shared" si="13"/>
        <v>2</v>
      </c>
      <c r="Y27" s="51" t="s">
        <v>222</v>
      </c>
      <c r="Z27" s="51" t="str">
        <f t="shared" si="14"/>
        <v>2秩父ガス_6A</v>
      </c>
      <c r="AA27" s="51">
        <f t="shared" si="0"/>
        <v>0</v>
      </c>
      <c r="AB27" s="51">
        <f t="shared" si="1"/>
        <v>0</v>
      </c>
      <c r="AC27" s="51">
        <f t="shared" si="2"/>
        <v>0</v>
      </c>
      <c r="AD27" s="51">
        <f t="shared" si="3"/>
        <v>0</v>
      </c>
      <c r="AE27" s="51">
        <f t="shared" si="4"/>
        <v>0</v>
      </c>
      <c r="AF27" s="51">
        <f t="shared" si="5"/>
        <v>0</v>
      </c>
      <c r="AG27" s="51">
        <f t="shared" si="6"/>
        <v>0</v>
      </c>
      <c r="AH27" s="51">
        <f t="shared" si="7"/>
        <v>0</v>
      </c>
      <c r="AI27" s="51">
        <f t="shared" si="8"/>
        <v>0</v>
      </c>
      <c r="AJ27" s="51">
        <f t="shared" si="9"/>
        <v>0</v>
      </c>
      <c r="AK27" s="51">
        <f t="shared" si="10"/>
        <v>0</v>
      </c>
      <c r="AL27" s="51">
        <f t="shared" si="11"/>
        <v>0</v>
      </c>
    </row>
    <row r="28" spans="1:38">
      <c r="A28" s="295"/>
      <c r="B28" s="295" t="s">
        <v>564</v>
      </c>
      <c r="C28" s="295"/>
      <c r="D28" s="51" t="s">
        <v>223</v>
      </c>
      <c r="E28" s="51" t="s">
        <v>371</v>
      </c>
      <c r="F28" s="295"/>
      <c r="H28" s="51">
        <v>14</v>
      </c>
      <c r="I28" s="51" t="s">
        <v>223</v>
      </c>
      <c r="J28" s="51" t="str">
        <f t="shared" si="12"/>
        <v>14日高都市ガス_6A</v>
      </c>
      <c r="K28" s="51">
        <v>29.3</v>
      </c>
      <c r="L28" s="51">
        <v>29.3</v>
      </c>
      <c r="M28" s="51">
        <v>29.3</v>
      </c>
      <c r="N28" s="51">
        <v>29.3</v>
      </c>
      <c r="O28" s="51">
        <v>29.3</v>
      </c>
      <c r="P28" s="51">
        <v>29.3</v>
      </c>
      <c r="Q28" s="51">
        <v>29.3</v>
      </c>
      <c r="R28" s="51">
        <v>29.3</v>
      </c>
      <c r="S28" s="51">
        <v>29.3</v>
      </c>
      <c r="T28" s="51">
        <v>29.3</v>
      </c>
      <c r="U28" s="51">
        <v>29.3</v>
      </c>
      <c r="V28" s="51">
        <v>29.3</v>
      </c>
      <c r="X28" s="51">
        <f t="shared" si="13"/>
        <v>2</v>
      </c>
      <c r="Y28" s="51" t="s">
        <v>223</v>
      </c>
      <c r="Z28" s="51" t="str">
        <f t="shared" si="14"/>
        <v>2日高都市ガス_6A</v>
      </c>
      <c r="AA28" s="51">
        <f t="shared" si="0"/>
        <v>0</v>
      </c>
      <c r="AB28" s="51">
        <f t="shared" si="1"/>
        <v>0</v>
      </c>
      <c r="AC28" s="51">
        <f t="shared" si="2"/>
        <v>0</v>
      </c>
      <c r="AD28" s="51">
        <f t="shared" si="3"/>
        <v>0</v>
      </c>
      <c r="AE28" s="51">
        <f t="shared" si="4"/>
        <v>0</v>
      </c>
      <c r="AF28" s="51">
        <f t="shared" si="5"/>
        <v>0</v>
      </c>
      <c r="AG28" s="51">
        <f t="shared" si="6"/>
        <v>0</v>
      </c>
      <c r="AH28" s="51">
        <f t="shared" si="7"/>
        <v>0</v>
      </c>
      <c r="AI28" s="51">
        <f t="shared" si="8"/>
        <v>0</v>
      </c>
      <c r="AJ28" s="51">
        <f t="shared" si="9"/>
        <v>0</v>
      </c>
      <c r="AK28" s="51">
        <f t="shared" si="10"/>
        <v>0</v>
      </c>
      <c r="AL28" s="51">
        <f t="shared" si="11"/>
        <v>0</v>
      </c>
    </row>
    <row r="29" spans="1:38">
      <c r="A29" s="295"/>
      <c r="B29" s="295" t="s">
        <v>565</v>
      </c>
      <c r="C29" s="295"/>
      <c r="D29" s="51" t="s">
        <v>224</v>
      </c>
      <c r="E29" s="51" t="s">
        <v>371</v>
      </c>
      <c r="F29" s="295" t="s">
        <v>242</v>
      </c>
      <c r="H29" s="51">
        <v>14</v>
      </c>
      <c r="I29" s="51" t="s">
        <v>224</v>
      </c>
      <c r="J29" s="51" t="str">
        <f t="shared" si="12"/>
        <v>14武蔵野ガス_6A</v>
      </c>
      <c r="K29" s="51">
        <v>29.3</v>
      </c>
      <c r="L29" s="51">
        <v>29.3</v>
      </c>
      <c r="M29" s="51">
        <v>29.3</v>
      </c>
      <c r="N29" s="51">
        <v>29.3</v>
      </c>
      <c r="O29" s="51">
        <v>29.3</v>
      </c>
      <c r="P29" s="51">
        <v>29.3</v>
      </c>
      <c r="Q29" s="51">
        <v>29.3</v>
      </c>
      <c r="R29" s="51">
        <v>29.3</v>
      </c>
      <c r="S29" s="51">
        <v>29.3</v>
      </c>
      <c r="T29" s="51">
        <v>29.3</v>
      </c>
      <c r="U29" s="51">
        <v>29.3</v>
      </c>
      <c r="V29" s="51">
        <v>29.3</v>
      </c>
      <c r="X29" s="51">
        <f t="shared" si="13"/>
        <v>2</v>
      </c>
      <c r="Y29" s="51" t="s">
        <v>224</v>
      </c>
      <c r="Z29" s="51" t="str">
        <f t="shared" si="14"/>
        <v>2武蔵野ガス_6A</v>
      </c>
      <c r="AA29" s="51">
        <f t="shared" si="0"/>
        <v>0</v>
      </c>
      <c r="AB29" s="51">
        <f t="shared" si="1"/>
        <v>0</v>
      </c>
      <c r="AC29" s="51">
        <f t="shared" si="2"/>
        <v>0</v>
      </c>
      <c r="AD29" s="51">
        <f t="shared" si="3"/>
        <v>0</v>
      </c>
      <c r="AE29" s="51">
        <f t="shared" si="4"/>
        <v>0</v>
      </c>
      <c r="AF29" s="51">
        <f t="shared" si="5"/>
        <v>0</v>
      </c>
      <c r="AG29" s="51">
        <f t="shared" si="6"/>
        <v>0</v>
      </c>
      <c r="AH29" s="51">
        <f t="shared" si="7"/>
        <v>0</v>
      </c>
      <c r="AI29" s="51">
        <f t="shared" si="8"/>
        <v>0</v>
      </c>
      <c r="AJ29" s="51">
        <f t="shared" si="9"/>
        <v>0</v>
      </c>
      <c r="AK29" s="51">
        <f t="shared" si="10"/>
        <v>0</v>
      </c>
      <c r="AL29" s="51">
        <f t="shared" si="11"/>
        <v>0</v>
      </c>
    </row>
    <row r="30" spans="1:38">
      <c r="A30" s="295"/>
      <c r="B30" s="295" t="s">
        <v>566</v>
      </c>
      <c r="C30" s="295"/>
      <c r="D30" s="51" t="s">
        <v>225</v>
      </c>
      <c r="E30" s="51" t="s">
        <v>372</v>
      </c>
      <c r="F30" s="295" t="s">
        <v>241</v>
      </c>
      <c r="H30" s="51">
        <v>14</v>
      </c>
      <c r="I30" s="51" t="s">
        <v>225</v>
      </c>
      <c r="J30" s="51" t="str">
        <f t="shared" si="12"/>
        <v>14本庄ガス_12A</v>
      </c>
      <c r="K30" s="51">
        <v>41.86</v>
      </c>
      <c r="L30" s="51">
        <v>41.86</v>
      </c>
      <c r="M30" s="51">
        <v>41.86</v>
      </c>
      <c r="N30" s="51">
        <v>41.86</v>
      </c>
      <c r="O30" s="51">
        <v>41.86</v>
      </c>
      <c r="P30" s="51">
        <v>41.86</v>
      </c>
      <c r="Q30" s="51">
        <v>41.86</v>
      </c>
      <c r="R30" s="51">
        <v>41.86</v>
      </c>
      <c r="S30" s="51">
        <v>41.86</v>
      </c>
      <c r="T30" s="51">
        <v>41.86</v>
      </c>
      <c r="U30" s="51">
        <v>41.86</v>
      </c>
      <c r="V30" s="51">
        <v>41.86</v>
      </c>
      <c r="X30" s="51">
        <f t="shared" si="13"/>
        <v>2</v>
      </c>
      <c r="Y30" s="51" t="s">
        <v>225</v>
      </c>
      <c r="Z30" s="51" t="str">
        <f t="shared" si="14"/>
        <v>2本庄ガス_12A</v>
      </c>
      <c r="AA30" s="51">
        <f t="shared" si="0"/>
        <v>0</v>
      </c>
      <c r="AB30" s="51">
        <f t="shared" si="1"/>
        <v>0</v>
      </c>
      <c r="AC30" s="51">
        <f t="shared" si="2"/>
        <v>0</v>
      </c>
      <c r="AD30" s="51">
        <f t="shared" si="3"/>
        <v>0</v>
      </c>
      <c r="AE30" s="51">
        <f t="shared" si="4"/>
        <v>0</v>
      </c>
      <c r="AF30" s="51">
        <f t="shared" si="5"/>
        <v>0</v>
      </c>
      <c r="AG30" s="51">
        <f t="shared" si="6"/>
        <v>0</v>
      </c>
      <c r="AH30" s="51">
        <f t="shared" si="7"/>
        <v>0</v>
      </c>
      <c r="AI30" s="51">
        <f t="shared" si="8"/>
        <v>0</v>
      </c>
      <c r="AJ30" s="51">
        <f t="shared" si="9"/>
        <v>0</v>
      </c>
      <c r="AK30" s="51">
        <f t="shared" si="10"/>
        <v>0</v>
      </c>
      <c r="AL30" s="51">
        <f t="shared" si="11"/>
        <v>0</v>
      </c>
    </row>
    <row r="31" spans="1:38">
      <c r="A31" s="295"/>
      <c r="B31" s="295" t="s">
        <v>124</v>
      </c>
      <c r="C31" s="295"/>
      <c r="D31" s="51">
        <f>'[2]Ｉ号(1)'!A43</f>
        <v>0</v>
      </c>
      <c r="E31" s="51">
        <f>D31</f>
        <v>0</v>
      </c>
      <c r="F31" s="295" t="s">
        <v>240</v>
      </c>
      <c r="H31" s="51">
        <v>14</v>
      </c>
      <c r="I31" s="51" t="str">
        <f>D28</f>
        <v>日高都市ガス_6A</v>
      </c>
      <c r="J31" s="51" t="str">
        <f t="shared" si="12"/>
        <v>14日高都市ガス_6A</v>
      </c>
      <c r="K31" s="51">
        <v>9999</v>
      </c>
      <c r="L31" s="51">
        <v>9999</v>
      </c>
      <c r="M31" s="51">
        <v>9999</v>
      </c>
      <c r="N31" s="51">
        <v>9999</v>
      </c>
      <c r="O31" s="51">
        <v>9999</v>
      </c>
      <c r="P31" s="51">
        <v>9999</v>
      </c>
      <c r="Q31" s="51">
        <v>9999</v>
      </c>
      <c r="R31" s="51">
        <v>9999</v>
      </c>
      <c r="S31" s="51">
        <v>9999</v>
      </c>
      <c r="T31" s="51">
        <v>9999</v>
      </c>
      <c r="U31" s="51">
        <v>9999</v>
      </c>
      <c r="V31" s="51">
        <v>9999</v>
      </c>
      <c r="X31" s="51">
        <f t="shared" si="13"/>
        <v>2</v>
      </c>
      <c r="Y31" s="51" t="s">
        <v>567</v>
      </c>
      <c r="Z31" s="51" t="str">
        <f t="shared" si="14"/>
        <v>2本庄ガス_調整ガス</v>
      </c>
      <c r="AA31" s="51">
        <f t="shared" si="0"/>
        <v>0</v>
      </c>
      <c r="AB31" s="51">
        <f t="shared" si="1"/>
        <v>0</v>
      </c>
      <c r="AC31" s="51">
        <f t="shared" si="2"/>
        <v>0</v>
      </c>
      <c r="AD31" s="51">
        <f t="shared" si="3"/>
        <v>0</v>
      </c>
      <c r="AE31" s="51">
        <f t="shared" si="4"/>
        <v>0</v>
      </c>
      <c r="AF31" s="51">
        <f t="shared" si="5"/>
        <v>0</v>
      </c>
      <c r="AG31" s="51">
        <f t="shared" si="6"/>
        <v>0</v>
      </c>
      <c r="AH31" s="51">
        <f t="shared" si="7"/>
        <v>0</v>
      </c>
      <c r="AI31" s="51">
        <f t="shared" si="8"/>
        <v>0</v>
      </c>
      <c r="AJ31" s="51">
        <f t="shared" si="9"/>
        <v>0</v>
      </c>
      <c r="AK31" s="51">
        <f t="shared" si="10"/>
        <v>0</v>
      </c>
      <c r="AL31" s="51">
        <f t="shared" si="11"/>
        <v>0</v>
      </c>
    </row>
    <row r="32" spans="1:38">
      <c r="A32" s="295"/>
      <c r="B32" s="295" t="s">
        <v>125</v>
      </c>
      <c r="C32" s="295"/>
      <c r="D32" s="51">
        <f>'[2]Ｉ号(1)'!A44</f>
        <v>0</v>
      </c>
      <c r="E32" s="51">
        <f>D32</f>
        <v>0</v>
      </c>
      <c r="F32" s="295"/>
      <c r="H32" s="51">
        <v>14</v>
      </c>
      <c r="I32" s="51" t="str">
        <f>D29</f>
        <v>武蔵野ガス_6A</v>
      </c>
      <c r="J32" s="51" t="str">
        <f t="shared" si="12"/>
        <v>14武蔵野ガス_6A</v>
      </c>
      <c r="K32" s="51">
        <v>9999</v>
      </c>
      <c r="L32" s="51">
        <v>9999</v>
      </c>
      <c r="M32" s="51">
        <v>9999</v>
      </c>
      <c r="N32" s="51">
        <v>9999</v>
      </c>
      <c r="O32" s="51">
        <v>9999</v>
      </c>
      <c r="P32" s="51">
        <v>9999</v>
      </c>
      <c r="Q32" s="51">
        <v>9999</v>
      </c>
      <c r="R32" s="51">
        <v>9999</v>
      </c>
      <c r="S32" s="51">
        <v>9999</v>
      </c>
      <c r="T32" s="51">
        <v>9999</v>
      </c>
      <c r="U32" s="51">
        <v>9999</v>
      </c>
      <c r="V32" s="51">
        <v>9999</v>
      </c>
      <c r="X32" s="51">
        <f t="shared" si="13"/>
        <v>2</v>
      </c>
      <c r="Y32" s="51" t="s">
        <v>560</v>
      </c>
      <c r="Z32" s="51" t="str">
        <f t="shared" si="14"/>
        <v>2堀川産業_13A</v>
      </c>
      <c r="AA32" s="51">
        <f t="shared" si="0"/>
        <v>45</v>
      </c>
      <c r="AB32" s="51">
        <f t="shared" si="1"/>
        <v>45</v>
      </c>
      <c r="AC32" s="51">
        <f t="shared" si="2"/>
        <v>45</v>
      </c>
      <c r="AD32" s="51">
        <f t="shared" si="3"/>
        <v>45</v>
      </c>
      <c r="AE32" s="51">
        <f t="shared" si="4"/>
        <v>45</v>
      </c>
      <c r="AF32" s="51">
        <f t="shared" si="5"/>
        <v>45</v>
      </c>
      <c r="AG32" s="51">
        <f t="shared" si="6"/>
        <v>45</v>
      </c>
      <c r="AH32" s="51">
        <f t="shared" si="7"/>
        <v>45</v>
      </c>
      <c r="AI32" s="51">
        <f t="shared" si="8"/>
        <v>45</v>
      </c>
      <c r="AJ32" s="51">
        <f t="shared" si="9"/>
        <v>45</v>
      </c>
      <c r="AK32" s="51">
        <f t="shared" si="10"/>
        <v>45</v>
      </c>
      <c r="AL32" s="51">
        <f t="shared" si="11"/>
        <v>45</v>
      </c>
    </row>
    <row r="33" spans="1:38">
      <c r="A33" s="295"/>
      <c r="B33" s="295" t="s">
        <v>126</v>
      </c>
      <c r="C33" s="295"/>
      <c r="D33" s="295"/>
      <c r="E33" s="295"/>
      <c r="F33" s="295" t="s">
        <v>243</v>
      </c>
      <c r="H33" s="51">
        <v>15</v>
      </c>
      <c r="I33" s="51" t="str">
        <f>I5</f>
        <v>東京ガス_13A</v>
      </c>
      <c r="J33" s="51" t="str">
        <f t="shared" si="12"/>
        <v>15東京ガス_13A</v>
      </c>
      <c r="K33" s="51">
        <v>46.04</v>
      </c>
      <c r="L33" s="51">
        <v>46.04</v>
      </c>
      <c r="M33" s="51">
        <v>46.04</v>
      </c>
      <c r="N33" s="51">
        <v>46.04</v>
      </c>
      <c r="O33" s="51">
        <v>46.04</v>
      </c>
      <c r="P33" s="51">
        <v>46.04</v>
      </c>
      <c r="Q33" s="51">
        <v>46.04</v>
      </c>
      <c r="R33" s="51">
        <v>46.04</v>
      </c>
      <c r="S33" s="51">
        <v>46.04</v>
      </c>
      <c r="T33" s="51">
        <v>46.04</v>
      </c>
      <c r="U33" s="51">
        <v>46.04</v>
      </c>
      <c r="V33" s="51">
        <v>46.04</v>
      </c>
      <c r="X33" s="51">
        <f t="shared" si="13"/>
        <v>2</v>
      </c>
      <c r="Y33" s="51" t="str">
        <f>I31</f>
        <v>日高都市ガス_6A</v>
      </c>
      <c r="Z33" s="51" t="str">
        <f>CONCATENATE(X33,Y33)</f>
        <v>2日高都市ガス_6A</v>
      </c>
      <c r="AA33" s="51">
        <f t="shared" si="0"/>
        <v>0</v>
      </c>
      <c r="AB33" s="51">
        <f t="shared" si="1"/>
        <v>0</v>
      </c>
      <c r="AC33" s="51">
        <f t="shared" si="2"/>
        <v>0</v>
      </c>
      <c r="AD33" s="51">
        <f t="shared" si="3"/>
        <v>0</v>
      </c>
      <c r="AE33" s="51">
        <f t="shared" si="4"/>
        <v>0</v>
      </c>
      <c r="AF33" s="51">
        <f t="shared" si="5"/>
        <v>0</v>
      </c>
      <c r="AG33" s="51">
        <f t="shared" si="6"/>
        <v>0</v>
      </c>
      <c r="AH33" s="51">
        <f t="shared" si="7"/>
        <v>0</v>
      </c>
      <c r="AI33" s="51">
        <f t="shared" si="8"/>
        <v>0</v>
      </c>
      <c r="AJ33" s="51">
        <f t="shared" si="9"/>
        <v>0</v>
      </c>
      <c r="AK33" s="51">
        <f t="shared" si="10"/>
        <v>0</v>
      </c>
      <c r="AL33" s="51">
        <f t="shared" si="11"/>
        <v>0</v>
      </c>
    </row>
    <row r="34" spans="1:38">
      <c r="A34" s="295"/>
      <c r="B34" s="295" t="s">
        <v>127</v>
      </c>
      <c r="C34" s="295"/>
      <c r="D34" s="295"/>
      <c r="E34" s="295"/>
      <c r="F34" s="295" t="s">
        <v>241</v>
      </c>
      <c r="H34" s="51">
        <v>15</v>
      </c>
      <c r="I34" s="51" t="str">
        <f>I6</f>
        <v>伊奈都市ガス_13A</v>
      </c>
      <c r="J34" s="51" t="str">
        <f t="shared" si="12"/>
        <v>15伊奈都市ガス_13A</v>
      </c>
      <c r="K34" s="51">
        <v>0</v>
      </c>
      <c r="L34" s="51">
        <v>0</v>
      </c>
      <c r="M34" s="51">
        <v>0</v>
      </c>
      <c r="N34" s="51">
        <v>0</v>
      </c>
      <c r="O34" s="51">
        <v>0</v>
      </c>
      <c r="P34" s="51">
        <v>0</v>
      </c>
      <c r="Q34" s="51">
        <v>0</v>
      </c>
      <c r="R34" s="51">
        <v>0</v>
      </c>
      <c r="S34" s="51">
        <v>0</v>
      </c>
      <c r="T34" s="51">
        <v>0</v>
      </c>
      <c r="U34" s="51">
        <v>0</v>
      </c>
      <c r="V34" s="51">
        <v>0</v>
      </c>
      <c r="X34" s="51">
        <f t="shared" si="13"/>
        <v>2</v>
      </c>
      <c r="Y34" s="51" t="str">
        <f>I32</f>
        <v>武蔵野ガス_6A</v>
      </c>
      <c r="Z34" s="51" t="str">
        <f>CONCATENATE(X34,Y34)</f>
        <v>2武蔵野ガス_6A</v>
      </c>
      <c r="AA34" s="51">
        <f t="shared" si="0"/>
        <v>0</v>
      </c>
      <c r="AB34" s="51">
        <f t="shared" si="1"/>
        <v>0</v>
      </c>
      <c r="AC34" s="51">
        <f t="shared" si="2"/>
        <v>0</v>
      </c>
      <c r="AD34" s="51">
        <f t="shared" si="3"/>
        <v>0</v>
      </c>
      <c r="AE34" s="51">
        <f t="shared" si="4"/>
        <v>0</v>
      </c>
      <c r="AF34" s="51">
        <f t="shared" si="5"/>
        <v>0</v>
      </c>
      <c r="AG34" s="51">
        <f t="shared" si="6"/>
        <v>0</v>
      </c>
      <c r="AH34" s="51">
        <f t="shared" si="7"/>
        <v>0</v>
      </c>
      <c r="AI34" s="51">
        <f t="shared" si="8"/>
        <v>0</v>
      </c>
      <c r="AJ34" s="51">
        <f t="shared" si="9"/>
        <v>0</v>
      </c>
      <c r="AK34" s="51">
        <f t="shared" si="10"/>
        <v>0</v>
      </c>
      <c r="AL34" s="51">
        <f t="shared" si="11"/>
        <v>0</v>
      </c>
    </row>
    <row r="35" spans="1:38">
      <c r="A35" s="295"/>
      <c r="B35" s="295" t="s">
        <v>128</v>
      </c>
      <c r="C35" s="295"/>
      <c r="D35" s="295"/>
      <c r="E35" s="295"/>
      <c r="F35" s="295" t="s">
        <v>240</v>
      </c>
      <c r="H35" s="51">
        <v>15</v>
      </c>
      <c r="I35" s="51" t="str">
        <f>I7</f>
        <v>入間ガス_13A</v>
      </c>
      <c r="J35" s="51" t="str">
        <f t="shared" si="12"/>
        <v>15入間ガス_13A</v>
      </c>
      <c r="K35" s="51">
        <v>46.04</v>
      </c>
      <c r="L35" s="51">
        <v>46.04</v>
      </c>
      <c r="M35" s="51">
        <v>46.04</v>
      </c>
      <c r="N35" s="51">
        <v>46.04</v>
      </c>
      <c r="O35" s="51">
        <v>46.04</v>
      </c>
      <c r="P35" s="51">
        <v>46.04</v>
      </c>
      <c r="Q35" s="51">
        <v>46.04</v>
      </c>
      <c r="R35" s="51">
        <v>46.04</v>
      </c>
      <c r="S35" s="51">
        <v>46.04</v>
      </c>
      <c r="T35" s="51">
        <v>46.04</v>
      </c>
      <c r="U35" s="51">
        <v>46.04</v>
      </c>
      <c r="V35" s="51">
        <v>46.04</v>
      </c>
    </row>
    <row r="36" spans="1:38">
      <c r="A36" s="295"/>
      <c r="B36" s="295" t="s">
        <v>201</v>
      </c>
      <c r="C36" s="295"/>
      <c r="D36" s="295"/>
      <c r="E36" s="295"/>
      <c r="F36" s="295"/>
      <c r="H36" s="51">
        <v>15</v>
      </c>
      <c r="I36" s="51" t="str">
        <f>I8</f>
        <v>太田都市ガス_13A</v>
      </c>
      <c r="J36" s="51" t="str">
        <f t="shared" si="12"/>
        <v>15太田都市ガス_13A</v>
      </c>
      <c r="K36" s="51">
        <v>46.04</v>
      </c>
      <c r="L36" s="51">
        <v>46.04</v>
      </c>
      <c r="M36" s="51">
        <v>46.04</v>
      </c>
      <c r="N36" s="51">
        <v>46.04</v>
      </c>
      <c r="O36" s="51">
        <v>46.04</v>
      </c>
      <c r="P36" s="51">
        <v>46.04</v>
      </c>
      <c r="Q36" s="51">
        <v>46.04</v>
      </c>
      <c r="R36" s="51">
        <v>46.04</v>
      </c>
      <c r="S36" s="51">
        <v>46.04</v>
      </c>
      <c r="T36" s="51">
        <v>46.04</v>
      </c>
      <c r="U36" s="51">
        <v>46.04</v>
      </c>
      <c r="V36" s="51">
        <v>46.04</v>
      </c>
    </row>
    <row r="37" spans="1:38">
      <c r="A37" s="295"/>
      <c r="B37" s="295" t="s">
        <v>285</v>
      </c>
      <c r="C37" s="295"/>
      <c r="D37" s="295"/>
      <c r="E37" s="295"/>
      <c r="F37" s="295" t="s">
        <v>244</v>
      </c>
      <c r="H37" s="51">
        <v>15</v>
      </c>
      <c r="I37" s="51" t="str">
        <f t="shared" ref="I37:I53" si="15">I9</f>
        <v>角栄ガス_13A</v>
      </c>
      <c r="J37" s="51" t="str">
        <f t="shared" si="12"/>
        <v>15角栄ガス_13A</v>
      </c>
      <c r="K37" s="51">
        <v>46.04</v>
      </c>
      <c r="L37" s="51">
        <v>46.04</v>
      </c>
      <c r="M37" s="51">
        <v>46.04</v>
      </c>
      <c r="N37" s="51">
        <v>46.04</v>
      </c>
      <c r="O37" s="51">
        <v>46.04</v>
      </c>
      <c r="P37" s="51">
        <v>46.04</v>
      </c>
      <c r="Q37" s="51">
        <v>46.04</v>
      </c>
      <c r="R37" s="51">
        <v>46.04</v>
      </c>
      <c r="S37" s="51">
        <v>46.04</v>
      </c>
      <c r="T37" s="51">
        <v>46.04</v>
      </c>
      <c r="U37" s="51">
        <v>46.04</v>
      </c>
      <c r="V37" s="51">
        <v>46.04</v>
      </c>
    </row>
    <row r="38" spans="1:38">
      <c r="A38" s="295"/>
      <c r="B38" s="295" t="s">
        <v>286</v>
      </c>
      <c r="C38" s="295"/>
      <c r="D38" s="295"/>
      <c r="E38" s="295"/>
      <c r="F38" s="295" t="s">
        <v>241</v>
      </c>
      <c r="H38" s="51">
        <v>15</v>
      </c>
      <c r="I38" s="51" t="str">
        <f t="shared" si="15"/>
        <v>埼玉ガス_13A</v>
      </c>
      <c r="J38" s="51" t="str">
        <f t="shared" si="12"/>
        <v>15埼玉ガス_13A</v>
      </c>
      <c r="K38" s="51">
        <v>43.12</v>
      </c>
      <c r="L38" s="51">
        <v>43.12</v>
      </c>
      <c r="M38" s="51">
        <v>43.12</v>
      </c>
      <c r="N38" s="51">
        <v>43.12</v>
      </c>
      <c r="O38" s="51">
        <v>43.12</v>
      </c>
      <c r="P38" s="51">
        <v>43.12</v>
      </c>
      <c r="Q38" s="51">
        <v>43.12</v>
      </c>
      <c r="R38" s="51">
        <v>43.12</v>
      </c>
      <c r="S38" s="51">
        <v>43.12</v>
      </c>
      <c r="T38" s="51">
        <v>43.12</v>
      </c>
      <c r="U38" s="51">
        <v>43.12</v>
      </c>
      <c r="V38" s="51">
        <v>43.12</v>
      </c>
    </row>
    <row r="39" spans="1:38">
      <c r="A39" s="295"/>
      <c r="B39" s="295"/>
      <c r="C39" s="295"/>
      <c r="D39" s="295"/>
      <c r="E39" s="295"/>
      <c r="F39" s="295" t="s">
        <v>240</v>
      </c>
      <c r="H39" s="51">
        <v>15</v>
      </c>
      <c r="I39" s="51" t="str">
        <f t="shared" si="15"/>
        <v>坂戸ガス_13A</v>
      </c>
      <c r="J39" s="51" t="str">
        <f t="shared" si="12"/>
        <v>15坂戸ガス_13A</v>
      </c>
      <c r="K39" s="51">
        <v>46.04</v>
      </c>
      <c r="L39" s="51">
        <v>46.04</v>
      </c>
      <c r="M39" s="51">
        <v>46.04</v>
      </c>
      <c r="N39" s="51">
        <v>46.04</v>
      </c>
      <c r="O39" s="51">
        <v>46.04</v>
      </c>
      <c r="P39" s="51">
        <v>46.04</v>
      </c>
      <c r="Q39" s="51">
        <v>46.04</v>
      </c>
      <c r="R39" s="51">
        <v>46.04</v>
      </c>
      <c r="S39" s="51">
        <v>46.04</v>
      </c>
      <c r="T39" s="51">
        <v>46.04</v>
      </c>
      <c r="U39" s="51">
        <v>46.04</v>
      </c>
      <c r="V39" s="51">
        <v>46.04</v>
      </c>
    </row>
    <row r="40" spans="1:38">
      <c r="A40" s="295"/>
      <c r="B40" s="295" t="s">
        <v>132</v>
      </c>
      <c r="C40" s="295"/>
      <c r="D40" s="295"/>
      <c r="E40" s="295"/>
      <c r="F40" s="295"/>
      <c r="H40" s="51">
        <v>15</v>
      </c>
      <c r="I40" s="51" t="str">
        <f t="shared" si="15"/>
        <v>幸手都市ガス_13A</v>
      </c>
      <c r="J40" s="51" t="str">
        <f t="shared" si="12"/>
        <v>15幸手都市ガス_13A</v>
      </c>
      <c r="K40" s="51">
        <v>46.04</v>
      </c>
      <c r="L40" s="51">
        <v>46.04</v>
      </c>
      <c r="M40" s="51">
        <v>46.04</v>
      </c>
      <c r="N40" s="51">
        <v>46.04</v>
      </c>
      <c r="O40" s="51">
        <v>46.04</v>
      </c>
      <c r="P40" s="51">
        <v>46.04</v>
      </c>
      <c r="Q40" s="51">
        <v>46.04</v>
      </c>
      <c r="R40" s="51">
        <v>46.04</v>
      </c>
      <c r="S40" s="51">
        <v>46.04</v>
      </c>
      <c r="T40" s="51">
        <v>46.04</v>
      </c>
      <c r="U40" s="51">
        <v>46.04</v>
      </c>
      <c r="V40" s="51">
        <v>46.04</v>
      </c>
    </row>
    <row r="41" spans="1:38">
      <c r="A41" s="295"/>
      <c r="B41" s="295" t="s">
        <v>133</v>
      </c>
      <c r="C41" s="295"/>
      <c r="D41" s="295"/>
      <c r="E41" s="295"/>
      <c r="F41" s="295" t="s">
        <v>245</v>
      </c>
      <c r="H41" s="51">
        <v>15</v>
      </c>
      <c r="I41" s="51" t="str">
        <f t="shared" si="15"/>
        <v>松栄ガス_13A</v>
      </c>
      <c r="J41" s="51" t="str">
        <f t="shared" si="12"/>
        <v>15松栄ガス_13A</v>
      </c>
      <c r="K41" s="51">
        <v>46.04</v>
      </c>
      <c r="L41" s="51">
        <v>46.04</v>
      </c>
      <c r="M41" s="51">
        <v>46.04</v>
      </c>
      <c r="N41" s="51">
        <v>46.04</v>
      </c>
      <c r="O41" s="51">
        <v>46.04</v>
      </c>
      <c r="P41" s="51">
        <v>46.04</v>
      </c>
      <c r="Q41" s="51">
        <v>46.04</v>
      </c>
      <c r="R41" s="51">
        <v>46.04</v>
      </c>
      <c r="S41" s="51">
        <v>46.04</v>
      </c>
      <c r="T41" s="51">
        <v>46.04</v>
      </c>
      <c r="U41" s="51">
        <v>46.04</v>
      </c>
      <c r="V41" s="51">
        <v>46.04</v>
      </c>
    </row>
    <row r="42" spans="1:38">
      <c r="A42" s="295"/>
      <c r="B42" s="295" t="s">
        <v>134</v>
      </c>
      <c r="C42" s="295"/>
      <c r="D42" s="295"/>
      <c r="E42" s="295"/>
      <c r="F42" s="295" t="s">
        <v>241</v>
      </c>
      <c r="H42" s="51">
        <v>15</v>
      </c>
      <c r="I42" s="51" t="str">
        <f t="shared" si="15"/>
        <v>新日本瓦斯_13A</v>
      </c>
      <c r="J42" s="51" t="str">
        <f t="shared" si="12"/>
        <v>15新日本瓦斯_13A</v>
      </c>
      <c r="K42" s="51">
        <v>43.12</v>
      </c>
      <c r="L42" s="51">
        <v>43.12</v>
      </c>
      <c r="M42" s="51">
        <v>43.12</v>
      </c>
      <c r="N42" s="51">
        <v>43.12</v>
      </c>
      <c r="O42" s="51">
        <v>43.12</v>
      </c>
      <c r="P42" s="51">
        <v>43.12</v>
      </c>
      <c r="Q42" s="51">
        <v>43.12</v>
      </c>
      <c r="R42" s="51">
        <v>43.12</v>
      </c>
      <c r="S42" s="51">
        <v>43.12</v>
      </c>
      <c r="T42" s="51">
        <v>43.12</v>
      </c>
      <c r="U42" s="51">
        <v>43.12</v>
      </c>
      <c r="V42" s="51">
        <v>43.12</v>
      </c>
    </row>
    <row r="43" spans="1:38">
      <c r="A43" s="295"/>
      <c r="B43" s="295" t="s">
        <v>135</v>
      </c>
      <c r="C43" s="295"/>
      <c r="D43" s="295"/>
      <c r="E43" s="295"/>
      <c r="F43" s="295" t="s">
        <v>240</v>
      </c>
      <c r="H43" s="51">
        <v>15</v>
      </c>
      <c r="I43" s="51" t="str">
        <f t="shared" si="15"/>
        <v>西武ガス_13A</v>
      </c>
      <c r="J43" s="51" t="str">
        <f t="shared" si="12"/>
        <v>15西武ガス_13A</v>
      </c>
      <c r="K43" s="51">
        <v>46.04</v>
      </c>
      <c r="L43" s="51">
        <v>46.04</v>
      </c>
      <c r="M43" s="51">
        <v>46.04</v>
      </c>
      <c r="N43" s="51">
        <v>46.04</v>
      </c>
      <c r="O43" s="51">
        <v>46.04</v>
      </c>
      <c r="P43" s="51">
        <v>46.04</v>
      </c>
      <c r="Q43" s="51">
        <v>46.04</v>
      </c>
      <c r="R43" s="51">
        <v>46.04</v>
      </c>
      <c r="S43" s="51">
        <v>46.04</v>
      </c>
      <c r="T43" s="51">
        <v>46.04</v>
      </c>
      <c r="U43" s="51">
        <v>46.04</v>
      </c>
      <c r="V43" s="51">
        <v>46.04</v>
      </c>
    </row>
    <row r="44" spans="1:38">
      <c r="A44" s="295"/>
      <c r="B44" s="295" t="s">
        <v>136</v>
      </c>
      <c r="C44" s="295"/>
      <c r="D44" s="295"/>
      <c r="E44" s="295"/>
      <c r="F44" s="295"/>
      <c r="H44" s="51">
        <v>15</v>
      </c>
      <c r="I44" s="51" t="str">
        <f t="shared" si="15"/>
        <v>大東ガス_13A</v>
      </c>
      <c r="J44" s="51" t="str">
        <f t="shared" si="12"/>
        <v>15大東ガス_13A</v>
      </c>
      <c r="K44" s="51">
        <v>46.04</v>
      </c>
      <c r="L44" s="51">
        <v>46.04</v>
      </c>
      <c r="M44" s="51">
        <v>46.04</v>
      </c>
      <c r="N44" s="51">
        <v>46.04</v>
      </c>
      <c r="O44" s="51">
        <v>46.04</v>
      </c>
      <c r="P44" s="51">
        <v>46.04</v>
      </c>
      <c r="Q44" s="51">
        <v>46.04</v>
      </c>
      <c r="R44" s="51">
        <v>46.04</v>
      </c>
      <c r="S44" s="51">
        <v>46.04</v>
      </c>
      <c r="T44" s="51">
        <v>46.04</v>
      </c>
      <c r="U44" s="51">
        <v>46.04</v>
      </c>
      <c r="V44" s="51">
        <v>46.04</v>
      </c>
    </row>
    <row r="45" spans="1:38">
      <c r="A45" s="295"/>
      <c r="B45" s="295"/>
      <c r="C45" s="295"/>
      <c r="D45" s="295"/>
      <c r="E45" s="295"/>
      <c r="F45" s="295" t="s">
        <v>246</v>
      </c>
      <c r="H45" s="51">
        <v>15</v>
      </c>
      <c r="I45" s="51" t="str">
        <f t="shared" si="15"/>
        <v>秩父ガス_13A</v>
      </c>
      <c r="J45" s="51" t="str">
        <f t="shared" si="12"/>
        <v>15秩父ガス_13A</v>
      </c>
      <c r="K45" s="51">
        <v>46.04</v>
      </c>
      <c r="L45" s="51">
        <v>46.04</v>
      </c>
      <c r="M45" s="51">
        <v>46.04</v>
      </c>
      <c r="N45" s="51">
        <v>46.04</v>
      </c>
      <c r="O45" s="51">
        <v>46.04</v>
      </c>
      <c r="P45" s="51">
        <v>46.04</v>
      </c>
      <c r="Q45" s="51">
        <v>46.04</v>
      </c>
      <c r="R45" s="51">
        <v>46.04</v>
      </c>
      <c r="S45" s="51">
        <v>46.04</v>
      </c>
      <c r="T45" s="51">
        <v>46.04</v>
      </c>
      <c r="U45" s="51">
        <v>46.04</v>
      </c>
      <c r="V45" s="51">
        <v>46.04</v>
      </c>
    </row>
    <row r="46" spans="1:38">
      <c r="A46" s="295"/>
      <c r="B46" s="295" t="s">
        <v>137</v>
      </c>
      <c r="C46" s="295"/>
      <c r="D46" s="295"/>
      <c r="E46" s="295"/>
      <c r="F46" s="295" t="s">
        <v>241</v>
      </c>
      <c r="H46" s="51">
        <v>15</v>
      </c>
      <c r="I46" s="51" t="str">
        <f t="shared" si="15"/>
        <v>東彩ガス_13A</v>
      </c>
      <c r="J46" s="51" t="str">
        <f t="shared" si="12"/>
        <v>15東彩ガス_13A</v>
      </c>
      <c r="K46" s="51">
        <v>46.04</v>
      </c>
      <c r="L46" s="51">
        <v>46.04</v>
      </c>
      <c r="M46" s="51">
        <v>46.04</v>
      </c>
      <c r="N46" s="51">
        <v>46.04</v>
      </c>
      <c r="O46" s="51">
        <v>46.04</v>
      </c>
      <c r="P46" s="51">
        <v>46.04</v>
      </c>
      <c r="Q46" s="51">
        <v>46.04</v>
      </c>
      <c r="R46" s="51">
        <v>46.04</v>
      </c>
      <c r="S46" s="51">
        <v>46.04</v>
      </c>
      <c r="T46" s="51">
        <v>46.04</v>
      </c>
      <c r="U46" s="51">
        <v>46.04</v>
      </c>
      <c r="V46" s="51">
        <v>46.04</v>
      </c>
    </row>
    <row r="47" spans="1:38">
      <c r="A47" s="295"/>
      <c r="B47" s="295" t="s">
        <v>568</v>
      </c>
      <c r="C47" s="295"/>
      <c r="D47" s="295"/>
      <c r="E47" s="295"/>
      <c r="F47" s="295" t="s">
        <v>240</v>
      </c>
      <c r="H47" s="51">
        <v>15</v>
      </c>
      <c r="I47" s="51" t="str">
        <f t="shared" si="15"/>
        <v>日高都市ガス_13A</v>
      </c>
      <c r="J47" s="51" t="str">
        <f t="shared" si="12"/>
        <v>15日高都市ガス_13A</v>
      </c>
      <c r="K47" s="51">
        <v>46.04</v>
      </c>
      <c r="L47" s="51">
        <v>46.04</v>
      </c>
      <c r="M47" s="51">
        <v>46.04</v>
      </c>
      <c r="N47" s="51">
        <v>46.04</v>
      </c>
      <c r="O47" s="51">
        <v>46.04</v>
      </c>
      <c r="P47" s="51">
        <v>46.04</v>
      </c>
      <c r="Q47" s="51">
        <v>46.04</v>
      </c>
      <c r="R47" s="51">
        <v>46.04</v>
      </c>
      <c r="S47" s="51">
        <v>46.04</v>
      </c>
      <c r="T47" s="51">
        <v>46.04</v>
      </c>
      <c r="U47" s="51">
        <v>46.04</v>
      </c>
      <c r="V47" s="51">
        <v>46.04</v>
      </c>
    </row>
    <row r="48" spans="1:38">
      <c r="A48" s="295"/>
      <c r="B48" s="295" t="s">
        <v>543</v>
      </c>
      <c r="C48" s="295"/>
      <c r="D48" s="295"/>
      <c r="E48" s="295"/>
      <c r="F48" s="295"/>
      <c r="H48" s="51">
        <v>15</v>
      </c>
      <c r="I48" s="51" t="str">
        <f t="shared" si="15"/>
        <v>武州ガス_13A</v>
      </c>
      <c r="J48" s="51" t="str">
        <f t="shared" si="12"/>
        <v>15武州ガス_13A</v>
      </c>
      <c r="K48" s="51">
        <v>46.04</v>
      </c>
      <c r="L48" s="51">
        <v>46.04</v>
      </c>
      <c r="M48" s="51">
        <v>46.04</v>
      </c>
      <c r="N48" s="51">
        <v>46.04</v>
      </c>
      <c r="O48" s="51">
        <v>46.04</v>
      </c>
      <c r="P48" s="51">
        <v>46.04</v>
      </c>
      <c r="Q48" s="51">
        <v>46.04</v>
      </c>
      <c r="R48" s="51">
        <v>46.04</v>
      </c>
      <c r="S48" s="51">
        <v>46.04</v>
      </c>
      <c r="T48" s="51">
        <v>46.04</v>
      </c>
      <c r="U48" s="51">
        <v>46.04</v>
      </c>
      <c r="V48" s="51">
        <v>46.04</v>
      </c>
    </row>
    <row r="49" spans="1:22">
      <c r="A49" s="295"/>
      <c r="B49" s="295" t="s">
        <v>569</v>
      </c>
      <c r="C49" s="295"/>
      <c r="D49" s="295"/>
      <c r="E49" s="295"/>
      <c r="F49" s="295" t="s">
        <v>247</v>
      </c>
      <c r="H49" s="51">
        <v>15</v>
      </c>
      <c r="I49" s="51" t="str">
        <f t="shared" si="15"/>
        <v>本庄ガス_13A</v>
      </c>
      <c r="J49" s="51" t="str">
        <f t="shared" si="12"/>
        <v>15本庄ガス_13A</v>
      </c>
      <c r="K49" s="51">
        <v>0</v>
      </c>
      <c r="L49" s="51">
        <v>0</v>
      </c>
      <c r="M49" s="51">
        <v>0</v>
      </c>
      <c r="N49" s="51">
        <v>0</v>
      </c>
      <c r="O49" s="51">
        <v>0</v>
      </c>
      <c r="P49" s="51">
        <v>0</v>
      </c>
      <c r="Q49" s="51">
        <v>0</v>
      </c>
      <c r="R49" s="51">
        <v>0</v>
      </c>
      <c r="S49" s="51">
        <v>0</v>
      </c>
      <c r="T49" s="51">
        <v>0</v>
      </c>
      <c r="U49" s="51">
        <v>0</v>
      </c>
      <c r="V49" s="51">
        <v>0</v>
      </c>
    </row>
    <row r="50" spans="1:22">
      <c r="A50" s="295"/>
      <c r="B50" s="295" t="s">
        <v>547</v>
      </c>
      <c r="C50" s="295"/>
      <c r="D50" s="295"/>
      <c r="E50" s="295"/>
      <c r="F50" s="295" t="s">
        <v>250</v>
      </c>
      <c r="H50" s="51">
        <v>15</v>
      </c>
      <c r="I50" s="51" t="str">
        <f t="shared" si="15"/>
        <v>武蔵野ガス_13A</v>
      </c>
      <c r="J50" s="51" t="str">
        <f t="shared" si="12"/>
        <v>15武蔵野ガス_13A</v>
      </c>
      <c r="K50" s="51">
        <v>46.04</v>
      </c>
      <c r="L50" s="51">
        <v>46.04</v>
      </c>
      <c r="M50" s="51">
        <v>46.04</v>
      </c>
      <c r="N50" s="51">
        <v>46.04</v>
      </c>
      <c r="O50" s="51">
        <v>46.04</v>
      </c>
      <c r="P50" s="51">
        <v>46.04</v>
      </c>
      <c r="Q50" s="51">
        <v>46.04</v>
      </c>
      <c r="R50" s="51">
        <v>46.04</v>
      </c>
      <c r="S50" s="51">
        <v>46.04</v>
      </c>
      <c r="T50" s="51">
        <v>46.04</v>
      </c>
      <c r="U50" s="51">
        <v>46.04</v>
      </c>
      <c r="V50" s="51">
        <v>46.04</v>
      </c>
    </row>
    <row r="51" spans="1:22">
      <c r="A51" s="295"/>
      <c r="B51" s="295" t="s">
        <v>548</v>
      </c>
      <c r="C51" s="295"/>
      <c r="D51" s="295"/>
      <c r="E51" s="295"/>
      <c r="F51" s="295" t="s">
        <v>249</v>
      </c>
      <c r="H51" s="51">
        <v>15</v>
      </c>
      <c r="I51" s="51" t="str">
        <f t="shared" si="15"/>
        <v>鷲宮ガス_13A</v>
      </c>
      <c r="J51" s="51" t="str">
        <f t="shared" si="12"/>
        <v>15鷲宮ガス_13A</v>
      </c>
      <c r="K51" s="51">
        <v>46.04</v>
      </c>
      <c r="L51" s="51">
        <v>46.04</v>
      </c>
      <c r="M51" s="51">
        <v>46.04</v>
      </c>
      <c r="N51" s="51">
        <v>46.04</v>
      </c>
      <c r="O51" s="51">
        <v>46.04</v>
      </c>
      <c r="P51" s="51">
        <v>46.04</v>
      </c>
      <c r="Q51" s="51">
        <v>46.04</v>
      </c>
      <c r="R51" s="51">
        <v>46.04</v>
      </c>
      <c r="S51" s="51">
        <v>46.04</v>
      </c>
      <c r="T51" s="51">
        <v>46.04</v>
      </c>
      <c r="U51" s="51">
        <v>46.04</v>
      </c>
      <c r="V51" s="51">
        <v>46.04</v>
      </c>
    </row>
    <row r="52" spans="1:22">
      <c r="A52" s="295"/>
      <c r="B52" s="295" t="s">
        <v>549</v>
      </c>
      <c r="C52" s="295"/>
      <c r="D52" s="295"/>
      <c r="E52" s="295"/>
      <c r="F52" s="295"/>
      <c r="H52" s="51">
        <v>15</v>
      </c>
      <c r="I52" s="51" t="str">
        <f t="shared" si="15"/>
        <v>入間ガス_6A</v>
      </c>
      <c r="J52" s="51" t="str">
        <f t="shared" si="12"/>
        <v>15入間ガス_6A</v>
      </c>
      <c r="K52" s="51">
        <v>29.3</v>
      </c>
      <c r="L52" s="51">
        <v>29.3</v>
      </c>
      <c r="M52" s="51">
        <v>29.3</v>
      </c>
      <c r="N52" s="51">
        <v>29.3</v>
      </c>
      <c r="O52" s="51">
        <v>29.3</v>
      </c>
      <c r="P52" s="51">
        <v>29.3</v>
      </c>
      <c r="Q52" s="51">
        <v>29.3</v>
      </c>
      <c r="R52" s="51">
        <v>29.3</v>
      </c>
      <c r="S52" s="51">
        <v>29.3</v>
      </c>
      <c r="T52" s="51">
        <v>29.3</v>
      </c>
      <c r="U52" s="51">
        <v>29.3</v>
      </c>
      <c r="V52" s="51">
        <v>29.3</v>
      </c>
    </row>
    <row r="53" spans="1:22">
      <c r="A53" s="295"/>
      <c r="B53" s="295" t="s">
        <v>123</v>
      </c>
      <c r="C53" s="295"/>
      <c r="D53" s="295"/>
      <c r="E53" s="295"/>
      <c r="F53" s="295" t="s">
        <v>248</v>
      </c>
      <c r="H53" s="51">
        <v>15</v>
      </c>
      <c r="I53" s="51" t="str">
        <f t="shared" si="15"/>
        <v>角栄ガス_6A</v>
      </c>
      <c r="J53" s="51" t="str">
        <f t="shared" si="12"/>
        <v>15角栄ガス_6A</v>
      </c>
      <c r="K53" s="51">
        <v>29.3</v>
      </c>
      <c r="L53" s="51">
        <v>29.3</v>
      </c>
      <c r="M53" s="51">
        <v>29.3</v>
      </c>
      <c r="N53" s="51">
        <v>29.3</v>
      </c>
      <c r="O53" s="51">
        <v>29.3</v>
      </c>
      <c r="P53" s="51">
        <v>29.3</v>
      </c>
      <c r="Q53" s="51">
        <v>29.3</v>
      </c>
      <c r="R53" s="51">
        <v>29.3</v>
      </c>
      <c r="S53" s="51">
        <v>29.3</v>
      </c>
      <c r="T53" s="51">
        <v>29.3</v>
      </c>
      <c r="U53" s="51">
        <v>29.3</v>
      </c>
      <c r="V53" s="51">
        <v>29.3</v>
      </c>
    </row>
    <row r="54" spans="1:22">
      <c r="A54" s="295"/>
      <c r="B54" s="295" t="s">
        <v>551</v>
      </c>
      <c r="C54" s="295"/>
      <c r="D54" s="295"/>
      <c r="E54" s="295"/>
      <c r="F54" s="295" t="s">
        <v>250</v>
      </c>
      <c r="H54" s="51">
        <v>15</v>
      </c>
      <c r="I54" s="51" t="s">
        <v>445</v>
      </c>
      <c r="J54" s="51" t="str">
        <f t="shared" si="12"/>
        <v>15新日本瓦斯_6A</v>
      </c>
      <c r="K54" s="51">
        <v>29.3</v>
      </c>
      <c r="L54" s="51">
        <v>29.3</v>
      </c>
      <c r="M54" s="51">
        <v>29.3</v>
      </c>
      <c r="N54" s="51">
        <v>29.3</v>
      </c>
      <c r="O54" s="51">
        <v>29.3</v>
      </c>
      <c r="P54" s="51">
        <v>29.3</v>
      </c>
      <c r="Q54" s="51">
        <v>29.3</v>
      </c>
      <c r="R54" s="51">
        <v>29.3</v>
      </c>
      <c r="S54" s="51">
        <v>29.3</v>
      </c>
      <c r="T54" s="51">
        <v>29.3</v>
      </c>
      <c r="U54" s="51">
        <v>29.3</v>
      </c>
      <c r="V54" s="51">
        <v>29.3</v>
      </c>
    </row>
    <row r="55" spans="1:22">
      <c r="A55" s="295"/>
      <c r="B55" s="295" t="s">
        <v>552</v>
      </c>
      <c r="C55" s="295"/>
      <c r="D55" s="295"/>
      <c r="E55" s="295"/>
      <c r="F55" s="295" t="s">
        <v>249</v>
      </c>
      <c r="H55" s="51">
        <v>15</v>
      </c>
      <c r="I55" s="51" t="str">
        <f t="shared" ref="I55:I81" si="16">I27</f>
        <v>秩父ガス_6A</v>
      </c>
      <c r="J55" s="51" t="str">
        <f t="shared" si="12"/>
        <v>15秩父ガス_6A</v>
      </c>
      <c r="K55" s="51">
        <v>29.3</v>
      </c>
      <c r="L55" s="51">
        <v>29.3</v>
      </c>
      <c r="M55" s="51">
        <v>29.3</v>
      </c>
      <c r="N55" s="51">
        <v>29.3</v>
      </c>
      <c r="O55" s="51">
        <v>29.3</v>
      </c>
      <c r="P55" s="51">
        <v>29.3</v>
      </c>
      <c r="Q55" s="51">
        <v>29.3</v>
      </c>
      <c r="R55" s="51">
        <v>29.3</v>
      </c>
      <c r="S55" s="51">
        <v>29.3</v>
      </c>
      <c r="T55" s="51">
        <v>29.3</v>
      </c>
      <c r="U55" s="51">
        <v>29.3</v>
      </c>
      <c r="V55" s="51">
        <v>29.3</v>
      </c>
    </row>
    <row r="56" spans="1:22">
      <c r="A56" s="295"/>
      <c r="B56" s="295" t="s">
        <v>553</v>
      </c>
      <c r="C56" s="295"/>
      <c r="D56" s="295"/>
      <c r="E56" s="295"/>
      <c r="F56" s="295"/>
      <c r="H56" s="51">
        <v>15</v>
      </c>
      <c r="I56" s="51" t="str">
        <f t="shared" si="16"/>
        <v>日高都市ガス_6A</v>
      </c>
      <c r="J56" s="51" t="str">
        <f t="shared" si="12"/>
        <v>15日高都市ガス_6A</v>
      </c>
      <c r="K56" s="51">
        <v>29.3</v>
      </c>
      <c r="L56" s="51">
        <v>29.3</v>
      </c>
      <c r="M56" s="51">
        <v>29.3</v>
      </c>
      <c r="N56" s="51">
        <v>29.3</v>
      </c>
      <c r="O56" s="51">
        <v>29.3</v>
      </c>
      <c r="P56" s="51">
        <v>29.3</v>
      </c>
      <c r="Q56" s="51">
        <v>29.3</v>
      </c>
      <c r="R56" s="51">
        <v>29.3</v>
      </c>
      <c r="S56" s="51">
        <v>29.3</v>
      </c>
      <c r="T56" s="51">
        <v>29.3</v>
      </c>
      <c r="U56" s="51">
        <v>29.3</v>
      </c>
      <c r="V56" s="51">
        <v>29.3</v>
      </c>
    </row>
    <row r="57" spans="1:22">
      <c r="A57" s="295"/>
      <c r="B57" s="295" t="s">
        <v>555</v>
      </c>
      <c r="C57" s="295"/>
      <c r="D57" s="295"/>
      <c r="E57" s="295"/>
      <c r="F57" s="295" t="s">
        <v>424</v>
      </c>
      <c r="H57" s="51">
        <v>15</v>
      </c>
      <c r="I57" s="51" t="str">
        <f t="shared" si="16"/>
        <v>武蔵野ガス_6A</v>
      </c>
      <c r="J57" s="51" t="str">
        <f t="shared" si="12"/>
        <v>15武蔵野ガス_6A</v>
      </c>
      <c r="K57" s="51">
        <v>29.3</v>
      </c>
      <c r="L57" s="51">
        <v>29.3</v>
      </c>
      <c r="M57" s="51">
        <v>29.3</v>
      </c>
      <c r="N57" s="51">
        <v>29.3</v>
      </c>
      <c r="O57" s="51">
        <v>29.3</v>
      </c>
      <c r="P57" s="51">
        <v>29.3</v>
      </c>
      <c r="Q57" s="51">
        <v>29.3</v>
      </c>
      <c r="R57" s="51">
        <v>29.3</v>
      </c>
      <c r="S57" s="51">
        <v>29.3</v>
      </c>
      <c r="T57" s="51">
        <v>29.3</v>
      </c>
      <c r="U57" s="51">
        <v>29.3</v>
      </c>
      <c r="V57" s="51">
        <v>29.3</v>
      </c>
    </row>
    <row r="58" spans="1:22">
      <c r="A58" s="295"/>
      <c r="B58" s="295" t="s">
        <v>556</v>
      </c>
      <c r="C58" s="295"/>
      <c r="D58" s="295"/>
      <c r="E58" s="295"/>
      <c r="F58" s="295" t="s">
        <v>250</v>
      </c>
      <c r="H58" s="51">
        <v>15</v>
      </c>
      <c r="I58" s="51" t="str">
        <f t="shared" si="16"/>
        <v>本庄ガス_12A</v>
      </c>
      <c r="J58" s="51" t="str">
        <f t="shared" si="12"/>
        <v>15本庄ガス_12A</v>
      </c>
      <c r="K58" s="51">
        <v>41.86</v>
      </c>
      <c r="L58" s="51">
        <v>41.86</v>
      </c>
      <c r="M58" s="51">
        <v>41.86</v>
      </c>
      <c r="N58" s="51">
        <v>41.86</v>
      </c>
      <c r="O58" s="51">
        <v>41.86</v>
      </c>
      <c r="P58" s="51">
        <v>41.86</v>
      </c>
      <c r="Q58" s="51">
        <v>41.86</v>
      </c>
      <c r="R58" s="51">
        <v>41.86</v>
      </c>
      <c r="S58" s="51">
        <v>41.86</v>
      </c>
      <c r="T58" s="51">
        <v>41.86</v>
      </c>
      <c r="U58" s="51">
        <v>41.86</v>
      </c>
      <c r="V58" s="51">
        <v>41.86</v>
      </c>
    </row>
    <row r="59" spans="1:22">
      <c r="A59" s="295"/>
      <c r="B59" s="295" t="s">
        <v>557</v>
      </c>
      <c r="C59" s="295"/>
      <c r="D59" s="295"/>
      <c r="E59" s="295"/>
      <c r="F59" s="295" t="s">
        <v>249</v>
      </c>
      <c r="H59" s="51">
        <v>15</v>
      </c>
      <c r="I59" s="51" t="str">
        <f t="shared" si="16"/>
        <v>日高都市ガス_6A</v>
      </c>
      <c r="J59" s="51" t="str">
        <f t="shared" si="12"/>
        <v>15日高都市ガス_6A</v>
      </c>
      <c r="K59" s="51">
        <v>9999</v>
      </c>
      <c r="L59" s="51">
        <v>9999</v>
      </c>
      <c r="M59" s="51">
        <v>9999</v>
      </c>
      <c r="N59" s="51">
        <v>9999</v>
      </c>
      <c r="O59" s="51">
        <v>9999</v>
      </c>
      <c r="P59" s="51">
        <v>9999</v>
      </c>
      <c r="Q59" s="51">
        <v>9999</v>
      </c>
      <c r="R59" s="51">
        <v>9999</v>
      </c>
      <c r="S59" s="51">
        <v>9999</v>
      </c>
      <c r="T59" s="51">
        <v>9999</v>
      </c>
      <c r="U59" s="51">
        <v>9999</v>
      </c>
      <c r="V59" s="51">
        <v>9999</v>
      </c>
    </row>
    <row r="60" spans="1:22">
      <c r="A60" s="295"/>
      <c r="B60" s="295" t="s">
        <v>420</v>
      </c>
      <c r="C60" s="295"/>
      <c r="D60" s="295"/>
      <c r="E60" s="295"/>
      <c r="F60" s="295" t="s">
        <v>252</v>
      </c>
      <c r="H60" s="51">
        <v>15</v>
      </c>
      <c r="I60" s="51" t="str">
        <f t="shared" si="16"/>
        <v>武蔵野ガス_6A</v>
      </c>
      <c r="J60" s="51" t="str">
        <f t="shared" si="12"/>
        <v>15武蔵野ガス_6A</v>
      </c>
      <c r="K60" s="51">
        <v>9999</v>
      </c>
      <c r="L60" s="51">
        <v>9999</v>
      </c>
      <c r="M60" s="51">
        <v>9999</v>
      </c>
      <c r="N60" s="51">
        <v>9999</v>
      </c>
      <c r="O60" s="51">
        <v>9999</v>
      </c>
      <c r="P60" s="51">
        <v>9999</v>
      </c>
      <c r="Q60" s="51">
        <v>9999</v>
      </c>
      <c r="R60" s="51">
        <v>9999</v>
      </c>
      <c r="S60" s="51">
        <v>9999</v>
      </c>
      <c r="T60" s="51">
        <v>9999</v>
      </c>
      <c r="U60" s="51">
        <v>9999</v>
      </c>
      <c r="V60" s="51">
        <v>9999</v>
      </c>
    </row>
    <row r="61" spans="1:22">
      <c r="A61" s="295"/>
      <c r="B61" s="295" t="s">
        <v>421</v>
      </c>
      <c r="C61" s="295"/>
      <c r="D61" s="295"/>
      <c r="E61" s="295"/>
      <c r="F61" s="295" t="s">
        <v>260</v>
      </c>
      <c r="H61" s="51">
        <v>16</v>
      </c>
      <c r="I61" s="51" t="str">
        <f t="shared" si="16"/>
        <v>東京ガス_13A</v>
      </c>
      <c r="J61" s="51" t="str">
        <f t="shared" si="12"/>
        <v>16東京ガス_13A</v>
      </c>
      <c r="K61" s="51">
        <v>46.04</v>
      </c>
      <c r="L61" s="51">
        <v>46.04</v>
      </c>
      <c r="M61" s="51">
        <v>46.04</v>
      </c>
      <c r="N61" s="51">
        <v>46.04</v>
      </c>
      <c r="O61" s="51">
        <v>46.04</v>
      </c>
      <c r="P61" s="51">
        <v>46.04</v>
      </c>
      <c r="Q61" s="51">
        <v>46.04</v>
      </c>
      <c r="R61" s="51">
        <v>46.04</v>
      </c>
      <c r="S61" s="51">
        <v>46.04</v>
      </c>
      <c r="T61" s="51">
        <v>46.04</v>
      </c>
      <c r="U61" s="51">
        <v>46.04</v>
      </c>
      <c r="V61" s="51">
        <v>46.04</v>
      </c>
    </row>
    <row r="62" spans="1:22">
      <c r="A62" s="295"/>
      <c r="B62" s="295" t="s">
        <v>422</v>
      </c>
      <c r="C62" s="295"/>
      <c r="D62" s="295"/>
      <c r="E62" s="295"/>
      <c r="F62" s="295"/>
      <c r="H62" s="51">
        <v>16</v>
      </c>
      <c r="I62" s="51" t="str">
        <f t="shared" si="16"/>
        <v>伊奈都市ガス_13A</v>
      </c>
      <c r="J62" s="51" t="str">
        <f t="shared" si="12"/>
        <v>16伊奈都市ガス_13A</v>
      </c>
      <c r="K62" s="51">
        <v>0</v>
      </c>
      <c r="L62" s="51">
        <v>0</v>
      </c>
      <c r="M62" s="51">
        <v>0</v>
      </c>
      <c r="N62" s="51">
        <v>0</v>
      </c>
      <c r="O62" s="51">
        <v>0</v>
      </c>
      <c r="P62" s="51">
        <v>0</v>
      </c>
      <c r="Q62" s="51">
        <v>0</v>
      </c>
      <c r="R62" s="51">
        <v>0</v>
      </c>
      <c r="S62" s="51">
        <v>0</v>
      </c>
      <c r="T62" s="51">
        <v>0</v>
      </c>
      <c r="U62" s="51">
        <v>0</v>
      </c>
      <c r="V62" s="51">
        <v>0</v>
      </c>
    </row>
    <row r="63" spans="1:22">
      <c r="A63" s="295"/>
      <c r="B63" s="295" t="s">
        <v>423</v>
      </c>
      <c r="C63" s="295"/>
      <c r="D63" s="295"/>
      <c r="E63" s="295"/>
      <c r="F63" s="295" t="s">
        <v>425</v>
      </c>
      <c r="H63" s="51">
        <v>16</v>
      </c>
      <c r="I63" s="51" t="str">
        <f t="shared" si="16"/>
        <v>入間ガス_13A</v>
      </c>
      <c r="J63" s="51" t="str">
        <f t="shared" si="12"/>
        <v>16入間ガス_13A</v>
      </c>
      <c r="K63" s="51">
        <v>46.04</v>
      </c>
      <c r="L63" s="51">
        <v>46.04</v>
      </c>
      <c r="M63" s="51">
        <v>46.04</v>
      </c>
      <c r="N63" s="51">
        <v>46.04</v>
      </c>
      <c r="O63" s="51">
        <v>46.04</v>
      </c>
      <c r="P63" s="51">
        <v>46.04</v>
      </c>
      <c r="Q63" s="51">
        <v>46.04</v>
      </c>
      <c r="R63" s="51">
        <v>46.04</v>
      </c>
      <c r="S63" s="51">
        <v>46.04</v>
      </c>
      <c r="T63" s="51">
        <v>46.04</v>
      </c>
      <c r="U63" s="51">
        <v>46.04</v>
      </c>
      <c r="V63" s="51">
        <v>46.04</v>
      </c>
    </row>
    <row r="64" spans="1:22">
      <c r="A64" s="295"/>
      <c r="B64" s="295" t="s">
        <v>559</v>
      </c>
      <c r="C64" s="295"/>
      <c r="D64" s="295"/>
      <c r="E64" s="295"/>
      <c r="F64" s="295" t="s">
        <v>250</v>
      </c>
      <c r="H64" s="51">
        <v>16</v>
      </c>
      <c r="I64" s="51" t="str">
        <f t="shared" si="16"/>
        <v>太田都市ガス_13A</v>
      </c>
      <c r="J64" s="51" t="str">
        <f t="shared" si="12"/>
        <v>16太田都市ガス_13A</v>
      </c>
      <c r="K64" s="51">
        <v>46.04</v>
      </c>
      <c r="L64" s="51">
        <v>46.04</v>
      </c>
      <c r="M64" s="51">
        <v>46.04</v>
      </c>
      <c r="N64" s="51">
        <v>46.04</v>
      </c>
      <c r="O64" s="51">
        <v>46.04</v>
      </c>
      <c r="P64" s="51">
        <v>46.04</v>
      </c>
      <c r="Q64" s="51">
        <v>46.04</v>
      </c>
      <c r="R64" s="51">
        <v>46.04</v>
      </c>
      <c r="S64" s="51">
        <v>46.04</v>
      </c>
      <c r="T64" s="51">
        <v>46.04</v>
      </c>
      <c r="U64" s="51">
        <v>46.04</v>
      </c>
      <c r="V64" s="51">
        <v>46.04</v>
      </c>
    </row>
    <row r="65" spans="1:22">
      <c r="A65" s="295"/>
      <c r="B65" s="295" t="s">
        <v>562</v>
      </c>
      <c r="C65" s="295"/>
      <c r="D65" s="295"/>
      <c r="E65" s="295"/>
      <c r="F65" s="295" t="s">
        <v>249</v>
      </c>
      <c r="H65" s="51">
        <v>16</v>
      </c>
      <c r="I65" s="51" t="str">
        <f t="shared" si="16"/>
        <v>角栄ガス_13A</v>
      </c>
      <c r="J65" s="51" t="str">
        <f t="shared" si="12"/>
        <v>16角栄ガス_13A</v>
      </c>
      <c r="K65" s="51">
        <v>46.04</v>
      </c>
      <c r="L65" s="51">
        <v>46.04</v>
      </c>
      <c r="M65" s="51">
        <v>46.04</v>
      </c>
      <c r="N65" s="51">
        <v>46.04</v>
      </c>
      <c r="O65" s="51">
        <v>46.04</v>
      </c>
      <c r="P65" s="51">
        <v>46.04</v>
      </c>
      <c r="Q65" s="51">
        <v>46.04</v>
      </c>
      <c r="R65" s="51">
        <v>46.04</v>
      </c>
      <c r="S65" s="51">
        <v>46.04</v>
      </c>
      <c r="T65" s="51">
        <v>46.04</v>
      </c>
      <c r="U65" s="51">
        <v>46.04</v>
      </c>
      <c r="V65" s="51">
        <v>46.04</v>
      </c>
    </row>
    <row r="66" spans="1:22">
      <c r="A66" s="295"/>
      <c r="B66" s="295" t="s">
        <v>563</v>
      </c>
      <c r="C66" s="295"/>
      <c r="D66" s="295"/>
      <c r="E66" s="295"/>
      <c r="F66" s="295" t="s">
        <v>252</v>
      </c>
      <c r="H66" s="51">
        <v>16</v>
      </c>
      <c r="I66" s="51" t="str">
        <f t="shared" si="16"/>
        <v>埼玉ガス_13A</v>
      </c>
      <c r="J66" s="51" t="str">
        <f t="shared" si="12"/>
        <v>16埼玉ガス_13A</v>
      </c>
      <c r="K66" s="51">
        <v>43.12</v>
      </c>
      <c r="L66" s="51">
        <v>43.12</v>
      </c>
      <c r="M66" s="51">
        <v>43.12</v>
      </c>
      <c r="N66" s="51">
        <v>43.12</v>
      </c>
      <c r="O66" s="51">
        <v>43.12</v>
      </c>
      <c r="P66" s="51">
        <v>43.12</v>
      </c>
      <c r="Q66" s="51">
        <v>43.12</v>
      </c>
      <c r="R66" s="51">
        <v>43.12</v>
      </c>
      <c r="S66" s="51">
        <v>43.12</v>
      </c>
      <c r="T66" s="51">
        <v>43.12</v>
      </c>
      <c r="U66" s="51">
        <v>43.12</v>
      </c>
      <c r="V66" s="51">
        <v>43.12</v>
      </c>
    </row>
    <row r="67" spans="1:22">
      <c r="A67" s="295"/>
      <c r="B67" s="295" t="s">
        <v>564</v>
      </c>
      <c r="C67" s="295"/>
      <c r="D67" s="295"/>
      <c r="E67" s="295"/>
      <c r="F67" s="295" t="s">
        <v>260</v>
      </c>
      <c r="H67" s="51">
        <v>16</v>
      </c>
      <c r="I67" s="51" t="str">
        <f t="shared" si="16"/>
        <v>坂戸ガス_13A</v>
      </c>
      <c r="J67" s="51" t="str">
        <f t="shared" si="12"/>
        <v>16坂戸ガス_13A</v>
      </c>
      <c r="K67" s="51">
        <v>46.04</v>
      </c>
      <c r="L67" s="51">
        <v>46.04</v>
      </c>
      <c r="M67" s="51">
        <v>46.04</v>
      </c>
      <c r="N67" s="51">
        <v>46.04</v>
      </c>
      <c r="O67" s="51">
        <v>46.04</v>
      </c>
      <c r="P67" s="51">
        <v>46.04</v>
      </c>
      <c r="Q67" s="51">
        <v>46.04</v>
      </c>
      <c r="R67" s="51">
        <v>46.04</v>
      </c>
      <c r="S67" s="51">
        <v>46.04</v>
      </c>
      <c r="T67" s="51">
        <v>46.04</v>
      </c>
      <c r="U67" s="51">
        <v>46.04</v>
      </c>
      <c r="V67" s="51">
        <v>46.04</v>
      </c>
    </row>
    <row r="68" spans="1:22">
      <c r="A68" s="295"/>
      <c r="B68" s="295" t="s">
        <v>565</v>
      </c>
      <c r="C68" s="295"/>
      <c r="D68" s="295"/>
      <c r="E68" s="295"/>
      <c r="F68" s="295"/>
      <c r="H68" s="51">
        <v>16</v>
      </c>
      <c r="I68" s="51" t="str">
        <f t="shared" si="16"/>
        <v>幸手都市ガス_13A</v>
      </c>
      <c r="J68" s="51" t="str">
        <f t="shared" si="12"/>
        <v>16幸手都市ガス_13A</v>
      </c>
      <c r="K68" s="51">
        <v>46.04</v>
      </c>
      <c r="L68" s="51">
        <v>46.04</v>
      </c>
      <c r="M68" s="51">
        <v>46.04</v>
      </c>
      <c r="N68" s="51">
        <v>46.04</v>
      </c>
      <c r="O68" s="51">
        <v>46.04</v>
      </c>
      <c r="P68" s="51">
        <v>46.04</v>
      </c>
      <c r="Q68" s="51">
        <v>46.04</v>
      </c>
      <c r="R68" s="51">
        <v>46.04</v>
      </c>
      <c r="S68" s="51">
        <v>46.04</v>
      </c>
      <c r="T68" s="51">
        <v>46.04</v>
      </c>
      <c r="U68" s="51">
        <v>46.04</v>
      </c>
      <c r="V68" s="51">
        <v>46.04</v>
      </c>
    </row>
    <row r="69" spans="1:22">
      <c r="A69" s="295"/>
      <c r="B69" s="295" t="s">
        <v>566</v>
      </c>
      <c r="C69" s="295"/>
      <c r="D69" s="295"/>
      <c r="E69" s="295"/>
      <c r="F69" s="295" t="s">
        <v>426</v>
      </c>
      <c r="H69" s="51">
        <v>16</v>
      </c>
      <c r="I69" s="51" t="str">
        <f t="shared" si="16"/>
        <v>松栄ガス_13A</v>
      </c>
      <c r="J69" s="51" t="str">
        <f t="shared" si="12"/>
        <v>16松栄ガス_13A</v>
      </c>
      <c r="K69" s="51">
        <v>46.04</v>
      </c>
      <c r="L69" s="51">
        <v>46.04</v>
      </c>
      <c r="M69" s="51">
        <v>46.04</v>
      </c>
      <c r="N69" s="51">
        <v>46.04</v>
      </c>
      <c r="O69" s="51">
        <v>46.04</v>
      </c>
      <c r="P69" s="51">
        <v>46.04</v>
      </c>
      <c r="Q69" s="51">
        <v>46.04</v>
      </c>
      <c r="R69" s="51">
        <v>46.04</v>
      </c>
      <c r="S69" s="51">
        <v>46.04</v>
      </c>
      <c r="T69" s="51">
        <v>46.04</v>
      </c>
      <c r="U69" s="51">
        <v>46.04</v>
      </c>
      <c r="V69" s="51">
        <v>46.04</v>
      </c>
    </row>
    <row r="70" spans="1:22">
      <c r="A70" s="295"/>
      <c r="B70" s="295" t="s">
        <v>124</v>
      </c>
      <c r="C70" s="295"/>
      <c r="D70" s="295"/>
      <c r="E70" s="295"/>
      <c r="F70" s="295" t="s">
        <v>250</v>
      </c>
      <c r="H70" s="51">
        <v>16</v>
      </c>
      <c r="I70" s="51" t="str">
        <f t="shared" si="16"/>
        <v>新日本瓦斯_13A</v>
      </c>
      <c r="J70" s="51" t="str">
        <f t="shared" si="12"/>
        <v>16新日本瓦斯_13A</v>
      </c>
      <c r="K70" s="51">
        <v>43.12</v>
      </c>
      <c r="L70" s="51">
        <v>43.12</v>
      </c>
      <c r="M70" s="51">
        <v>43.12</v>
      </c>
      <c r="N70" s="51">
        <v>43.12</v>
      </c>
      <c r="O70" s="51">
        <v>43.12</v>
      </c>
      <c r="P70" s="51">
        <v>43.12</v>
      </c>
      <c r="Q70" s="51">
        <v>43.12</v>
      </c>
      <c r="R70" s="51">
        <v>43.12</v>
      </c>
      <c r="S70" s="51">
        <v>43.12</v>
      </c>
      <c r="T70" s="51">
        <v>43.12</v>
      </c>
      <c r="U70" s="51">
        <v>43.12</v>
      </c>
      <c r="V70" s="51">
        <v>43.12</v>
      </c>
    </row>
    <row r="71" spans="1:22">
      <c r="A71" s="295"/>
      <c r="B71" s="295" t="s">
        <v>125</v>
      </c>
      <c r="C71" s="295"/>
      <c r="D71" s="295"/>
      <c r="E71" s="295"/>
      <c r="F71" s="295" t="s">
        <v>249</v>
      </c>
      <c r="H71" s="51">
        <v>16</v>
      </c>
      <c r="I71" s="51" t="str">
        <f t="shared" si="16"/>
        <v>西武ガス_13A</v>
      </c>
      <c r="J71" s="51" t="str">
        <f t="shared" si="12"/>
        <v>16西武ガス_13A</v>
      </c>
      <c r="K71" s="51">
        <v>46.04</v>
      </c>
      <c r="L71" s="51">
        <v>46.04</v>
      </c>
      <c r="M71" s="51">
        <v>46.04</v>
      </c>
      <c r="N71" s="51">
        <v>46.04</v>
      </c>
      <c r="O71" s="51">
        <v>46.04</v>
      </c>
      <c r="P71" s="51">
        <v>46.04</v>
      </c>
      <c r="Q71" s="51">
        <v>46.04</v>
      </c>
      <c r="R71" s="51">
        <v>46.04</v>
      </c>
      <c r="S71" s="51">
        <v>46.04</v>
      </c>
      <c r="T71" s="51">
        <v>46.04</v>
      </c>
      <c r="U71" s="51">
        <v>46.04</v>
      </c>
      <c r="V71" s="51">
        <v>46.04</v>
      </c>
    </row>
    <row r="72" spans="1:22">
      <c r="A72" s="295"/>
      <c r="B72" s="295" t="s">
        <v>126</v>
      </c>
      <c r="C72" s="295"/>
      <c r="D72" s="295"/>
      <c r="E72" s="295"/>
      <c r="F72" s="295" t="s">
        <v>252</v>
      </c>
      <c r="H72" s="51">
        <v>16</v>
      </c>
      <c r="I72" s="51" t="str">
        <f t="shared" si="16"/>
        <v>大東ガス_13A</v>
      </c>
      <c r="J72" s="51" t="str">
        <f t="shared" si="12"/>
        <v>16大東ガス_13A</v>
      </c>
      <c r="K72" s="51">
        <v>46.04</v>
      </c>
      <c r="L72" s="51">
        <v>46.04</v>
      </c>
      <c r="M72" s="51">
        <v>46.04</v>
      </c>
      <c r="N72" s="51">
        <v>46.04</v>
      </c>
      <c r="O72" s="51">
        <v>46.04</v>
      </c>
      <c r="P72" s="51">
        <v>46.04</v>
      </c>
      <c r="Q72" s="51">
        <v>46.04</v>
      </c>
      <c r="R72" s="51">
        <v>46.04</v>
      </c>
      <c r="S72" s="51">
        <v>46.04</v>
      </c>
      <c r="T72" s="51">
        <v>46.04</v>
      </c>
      <c r="U72" s="51">
        <v>46.04</v>
      </c>
      <c r="V72" s="51">
        <v>46.04</v>
      </c>
    </row>
    <row r="73" spans="1:22">
      <c r="A73" s="295"/>
      <c r="B73" s="295" t="s">
        <v>127</v>
      </c>
      <c r="C73" s="295"/>
      <c r="D73" s="295"/>
      <c r="E73" s="295"/>
      <c r="F73" s="295" t="s">
        <v>260</v>
      </c>
      <c r="H73" s="51">
        <v>16</v>
      </c>
      <c r="I73" s="51" t="str">
        <f t="shared" si="16"/>
        <v>秩父ガス_13A</v>
      </c>
      <c r="J73" s="51" t="str">
        <f t="shared" si="12"/>
        <v>16秩父ガス_13A</v>
      </c>
      <c r="K73" s="51">
        <v>46.04</v>
      </c>
      <c r="L73" s="51">
        <v>46.04</v>
      </c>
      <c r="M73" s="51">
        <v>46.04</v>
      </c>
      <c r="N73" s="51">
        <v>46.04</v>
      </c>
      <c r="O73" s="51">
        <v>46.04</v>
      </c>
      <c r="P73" s="51">
        <v>46.04</v>
      </c>
      <c r="Q73" s="51">
        <v>46.04</v>
      </c>
      <c r="R73" s="51">
        <v>46.04</v>
      </c>
      <c r="S73" s="51">
        <v>46.04</v>
      </c>
      <c r="T73" s="51">
        <v>46.04</v>
      </c>
      <c r="U73" s="51">
        <v>46.04</v>
      </c>
      <c r="V73" s="51">
        <v>46.04</v>
      </c>
    </row>
    <row r="74" spans="1:22">
      <c r="A74" s="295"/>
      <c r="B74" s="295" t="s">
        <v>128</v>
      </c>
      <c r="C74" s="295"/>
      <c r="D74" s="295"/>
      <c r="E74" s="295"/>
      <c r="F74" s="295"/>
      <c r="H74" s="51">
        <v>16</v>
      </c>
      <c r="I74" s="51" t="str">
        <f t="shared" si="16"/>
        <v>東彩ガス_13A</v>
      </c>
      <c r="J74" s="51" t="str">
        <f t="shared" si="12"/>
        <v>16東彩ガス_13A</v>
      </c>
      <c r="K74" s="51">
        <v>46.04</v>
      </c>
      <c r="L74" s="51">
        <v>46.04</v>
      </c>
      <c r="M74" s="51">
        <v>46.04</v>
      </c>
      <c r="N74" s="51">
        <v>46.04</v>
      </c>
      <c r="O74" s="51">
        <v>46.04</v>
      </c>
      <c r="P74" s="51">
        <v>46.04</v>
      </c>
      <c r="Q74" s="51">
        <v>46.04</v>
      </c>
      <c r="R74" s="51">
        <v>46.04</v>
      </c>
      <c r="S74" s="51">
        <v>46.04</v>
      </c>
      <c r="T74" s="51">
        <v>46.04</v>
      </c>
      <c r="U74" s="51">
        <v>46.04</v>
      </c>
      <c r="V74" s="51">
        <v>46.04</v>
      </c>
    </row>
    <row r="75" spans="1:22">
      <c r="A75" s="295"/>
      <c r="B75" s="295" t="s">
        <v>201</v>
      </c>
      <c r="C75" s="295"/>
      <c r="D75" s="295"/>
      <c r="E75" s="295"/>
      <c r="F75" s="295" t="s">
        <v>427</v>
      </c>
      <c r="H75" s="51">
        <v>16</v>
      </c>
      <c r="I75" s="51" t="str">
        <f t="shared" si="16"/>
        <v>日高都市ガス_13A</v>
      </c>
      <c r="J75" s="51" t="str">
        <f t="shared" ref="J75:J143" si="17">CONCATENATE(H75,I75)</f>
        <v>16日高都市ガス_13A</v>
      </c>
      <c r="K75" s="51">
        <v>46.04</v>
      </c>
      <c r="L75" s="51">
        <v>46.04</v>
      </c>
      <c r="M75" s="51">
        <v>46.04</v>
      </c>
      <c r="N75" s="51">
        <v>46.04</v>
      </c>
      <c r="O75" s="51">
        <v>46.04</v>
      </c>
      <c r="P75" s="51">
        <v>46.04</v>
      </c>
      <c r="Q75" s="51">
        <v>46.04</v>
      </c>
      <c r="R75" s="51">
        <v>46.04</v>
      </c>
      <c r="S75" s="51">
        <v>46.04</v>
      </c>
      <c r="T75" s="51">
        <v>46.04</v>
      </c>
      <c r="U75" s="51">
        <v>46.04</v>
      </c>
      <c r="V75" s="51">
        <v>46.04</v>
      </c>
    </row>
    <row r="76" spans="1:22">
      <c r="A76" s="295"/>
      <c r="B76" s="295" t="s">
        <v>133</v>
      </c>
      <c r="C76" s="295"/>
      <c r="D76" s="295"/>
      <c r="E76" s="295"/>
      <c r="F76" s="295" t="s">
        <v>250</v>
      </c>
      <c r="H76" s="51">
        <v>16</v>
      </c>
      <c r="I76" s="51" t="str">
        <f t="shared" si="16"/>
        <v>武州ガス_13A</v>
      </c>
      <c r="J76" s="51" t="str">
        <f t="shared" si="17"/>
        <v>16武州ガス_13A</v>
      </c>
      <c r="K76" s="51">
        <v>46.04</v>
      </c>
      <c r="L76" s="51">
        <v>46.04</v>
      </c>
      <c r="M76" s="51">
        <v>46.04</v>
      </c>
      <c r="N76" s="51">
        <v>46.04</v>
      </c>
      <c r="O76" s="51">
        <v>46.04</v>
      </c>
      <c r="P76" s="51">
        <v>46.04</v>
      </c>
      <c r="Q76" s="51">
        <v>46.04</v>
      </c>
      <c r="R76" s="51">
        <v>46.04</v>
      </c>
      <c r="S76" s="51">
        <v>46.04</v>
      </c>
      <c r="T76" s="51">
        <v>46.04</v>
      </c>
      <c r="U76" s="51">
        <v>46.04</v>
      </c>
      <c r="V76" s="51">
        <v>46.04</v>
      </c>
    </row>
    <row r="77" spans="1:22">
      <c r="A77" s="295"/>
      <c r="B77" s="295" t="s">
        <v>134</v>
      </c>
      <c r="C77" s="295"/>
      <c r="D77" s="295"/>
      <c r="E77" s="295"/>
      <c r="F77" s="295" t="s">
        <v>249</v>
      </c>
      <c r="H77" s="51">
        <v>16</v>
      </c>
      <c r="I77" s="51" t="str">
        <f t="shared" si="16"/>
        <v>本庄ガス_13A</v>
      </c>
      <c r="J77" s="51" t="str">
        <f t="shared" si="17"/>
        <v>16本庄ガス_13A</v>
      </c>
      <c r="K77" s="51">
        <v>0</v>
      </c>
      <c r="L77" s="51">
        <v>0</v>
      </c>
      <c r="M77" s="51">
        <v>0</v>
      </c>
      <c r="N77" s="51">
        <v>0</v>
      </c>
      <c r="O77" s="51">
        <v>0</v>
      </c>
      <c r="P77" s="51">
        <v>0</v>
      </c>
      <c r="Q77" s="51">
        <v>0</v>
      </c>
      <c r="R77" s="51">
        <v>0</v>
      </c>
      <c r="S77" s="51">
        <v>0</v>
      </c>
      <c r="T77" s="51">
        <v>0</v>
      </c>
      <c r="U77" s="51">
        <v>0</v>
      </c>
      <c r="V77" s="51">
        <v>0</v>
      </c>
    </row>
    <row r="78" spans="1:22">
      <c r="A78" s="295"/>
      <c r="B78" s="295" t="s">
        <v>135</v>
      </c>
      <c r="C78" s="295"/>
      <c r="D78" s="295"/>
      <c r="E78" s="295"/>
      <c r="F78" s="295" t="s">
        <v>252</v>
      </c>
      <c r="H78" s="51">
        <v>16</v>
      </c>
      <c r="I78" s="51" t="str">
        <f t="shared" si="16"/>
        <v>武蔵野ガス_13A</v>
      </c>
      <c r="J78" s="51" t="str">
        <f t="shared" si="17"/>
        <v>16武蔵野ガス_13A</v>
      </c>
      <c r="K78" s="51">
        <v>46.04</v>
      </c>
      <c r="L78" s="51">
        <v>46.04</v>
      </c>
      <c r="M78" s="51">
        <v>46.04</v>
      </c>
      <c r="N78" s="51">
        <v>46.04</v>
      </c>
      <c r="O78" s="51">
        <v>46.04</v>
      </c>
      <c r="P78" s="51">
        <v>46.04</v>
      </c>
      <c r="Q78" s="51">
        <v>46.04</v>
      </c>
      <c r="R78" s="51">
        <v>46.04</v>
      </c>
      <c r="S78" s="51">
        <v>46.04</v>
      </c>
      <c r="T78" s="51">
        <v>46.04</v>
      </c>
      <c r="U78" s="51">
        <v>46.04</v>
      </c>
      <c r="V78" s="51">
        <v>46.04</v>
      </c>
    </row>
    <row r="79" spans="1:22">
      <c r="A79" s="295"/>
      <c r="B79" s="295" t="s">
        <v>136</v>
      </c>
      <c r="C79" s="295"/>
      <c r="D79" s="295"/>
      <c r="E79" s="295"/>
      <c r="F79" s="295" t="s">
        <v>260</v>
      </c>
      <c r="H79" s="51">
        <v>16</v>
      </c>
      <c r="I79" s="51" t="str">
        <f t="shared" si="16"/>
        <v>鷲宮ガス_13A</v>
      </c>
      <c r="J79" s="51" t="str">
        <f t="shared" si="17"/>
        <v>16鷲宮ガス_13A</v>
      </c>
      <c r="K79" s="51">
        <v>46.04</v>
      </c>
      <c r="L79" s="51">
        <v>46.04</v>
      </c>
      <c r="M79" s="51">
        <v>46.04</v>
      </c>
      <c r="N79" s="51">
        <v>46.04</v>
      </c>
      <c r="O79" s="51">
        <v>46.04</v>
      </c>
      <c r="P79" s="51">
        <v>46.04</v>
      </c>
      <c r="Q79" s="51">
        <v>46.04</v>
      </c>
      <c r="R79" s="51">
        <v>46.04</v>
      </c>
      <c r="S79" s="51">
        <v>46.04</v>
      </c>
      <c r="T79" s="51">
        <v>46.04</v>
      </c>
      <c r="U79" s="51">
        <v>46.04</v>
      </c>
      <c r="V79" s="51">
        <v>46.04</v>
      </c>
    </row>
    <row r="80" spans="1:22">
      <c r="A80" s="295"/>
      <c r="B80" s="295" t="s">
        <v>285</v>
      </c>
      <c r="C80" s="295"/>
      <c r="D80" s="295"/>
      <c r="E80" s="295"/>
      <c r="F80" s="295"/>
      <c r="H80" s="51">
        <v>16</v>
      </c>
      <c r="I80" s="51" t="str">
        <f t="shared" si="16"/>
        <v>入間ガス_6A</v>
      </c>
      <c r="J80" s="51" t="str">
        <f t="shared" si="17"/>
        <v>16入間ガス_6A</v>
      </c>
      <c r="K80" s="51">
        <v>29.3</v>
      </c>
      <c r="L80" s="51">
        <v>29.3</v>
      </c>
      <c r="M80" s="51">
        <v>29.3</v>
      </c>
      <c r="N80" s="51">
        <v>29.3</v>
      </c>
      <c r="O80" s="51">
        <v>29.3</v>
      </c>
      <c r="P80" s="51">
        <v>29.3</v>
      </c>
      <c r="Q80" s="51">
        <v>29.3</v>
      </c>
      <c r="R80" s="51">
        <v>29.3</v>
      </c>
      <c r="S80" s="51">
        <v>29.3</v>
      </c>
      <c r="T80" s="51">
        <v>29.3</v>
      </c>
      <c r="U80" s="51">
        <v>29.3</v>
      </c>
      <c r="V80" s="51">
        <v>29.3</v>
      </c>
    </row>
    <row r="81" spans="1:22">
      <c r="A81" s="295"/>
      <c r="B81" s="295" t="s">
        <v>286</v>
      </c>
      <c r="C81" s="295"/>
      <c r="D81" s="295"/>
      <c r="E81" s="295"/>
      <c r="F81" s="295" t="s">
        <v>253</v>
      </c>
      <c r="H81" s="51">
        <v>16</v>
      </c>
      <c r="I81" s="51" t="str">
        <f t="shared" si="16"/>
        <v>角栄ガス_6A</v>
      </c>
      <c r="J81" s="51" t="str">
        <f t="shared" si="17"/>
        <v>16角栄ガス_6A</v>
      </c>
      <c r="K81" s="51">
        <v>29.3</v>
      </c>
      <c r="L81" s="51">
        <v>29.3</v>
      </c>
      <c r="M81" s="51">
        <v>29.3</v>
      </c>
      <c r="N81" s="51">
        <v>29.3</v>
      </c>
      <c r="O81" s="51">
        <v>29.3</v>
      </c>
      <c r="P81" s="51">
        <v>29.3</v>
      </c>
      <c r="Q81" s="51">
        <v>29.3</v>
      </c>
      <c r="R81" s="51">
        <v>29.3</v>
      </c>
      <c r="S81" s="51">
        <v>29.3</v>
      </c>
      <c r="T81" s="51">
        <v>29.3</v>
      </c>
      <c r="U81" s="51">
        <v>29.3</v>
      </c>
      <c r="V81" s="51">
        <v>29.3</v>
      </c>
    </row>
    <row r="82" spans="1:22">
      <c r="A82" s="295"/>
      <c r="B82" s="295"/>
      <c r="C82" s="295"/>
      <c r="D82" s="295"/>
      <c r="E82" s="295"/>
      <c r="F82" s="295" t="s">
        <v>269</v>
      </c>
      <c r="H82" s="51">
        <v>16</v>
      </c>
      <c r="I82" s="51" t="s">
        <v>445</v>
      </c>
      <c r="J82" s="51" t="str">
        <f t="shared" si="17"/>
        <v>16新日本瓦斯_6A</v>
      </c>
      <c r="K82" s="51">
        <v>29.3</v>
      </c>
      <c r="L82" s="51">
        <v>29.3</v>
      </c>
      <c r="M82" s="51">
        <v>29.3</v>
      </c>
      <c r="N82" s="51">
        <v>29.3</v>
      </c>
      <c r="O82" s="51">
        <v>29.3</v>
      </c>
      <c r="P82" s="51">
        <v>29.3</v>
      </c>
      <c r="Q82" s="51">
        <v>29.3</v>
      </c>
      <c r="R82" s="51">
        <v>29.3</v>
      </c>
      <c r="S82" s="51">
        <v>29.3</v>
      </c>
      <c r="T82" s="51">
        <v>29.3</v>
      </c>
      <c r="U82" s="51">
        <v>29.3</v>
      </c>
      <c r="V82" s="51">
        <v>29.3</v>
      </c>
    </row>
    <row r="83" spans="1:22">
      <c r="A83" s="295"/>
      <c r="B83" s="295" t="s">
        <v>142</v>
      </c>
      <c r="C83" s="295"/>
      <c r="D83" s="295"/>
      <c r="E83" s="295"/>
      <c r="F83" s="295" t="s">
        <v>270</v>
      </c>
      <c r="H83" s="51">
        <v>16</v>
      </c>
      <c r="I83" s="51" t="str">
        <f t="shared" ref="I83:I109" si="18">I55</f>
        <v>秩父ガス_6A</v>
      </c>
      <c r="J83" s="51" t="str">
        <f t="shared" si="17"/>
        <v>16秩父ガス_6A</v>
      </c>
      <c r="K83" s="51">
        <v>29.3</v>
      </c>
      <c r="L83" s="51">
        <v>29.3</v>
      </c>
      <c r="M83" s="51">
        <v>29.3</v>
      </c>
      <c r="N83" s="51">
        <v>29.3</v>
      </c>
      <c r="O83" s="51">
        <v>29.3</v>
      </c>
      <c r="P83" s="51">
        <v>29.3</v>
      </c>
      <c r="Q83" s="51">
        <v>29.3</v>
      </c>
      <c r="R83" s="51">
        <v>29.3</v>
      </c>
      <c r="S83" s="51">
        <v>29.3</v>
      </c>
      <c r="T83" s="51">
        <v>29.3</v>
      </c>
      <c r="U83" s="51">
        <v>29.3</v>
      </c>
      <c r="V83" s="51">
        <v>29.3</v>
      </c>
    </row>
    <row r="84" spans="1:22">
      <c r="A84" s="295"/>
      <c r="B84" s="295" t="s">
        <v>542</v>
      </c>
      <c r="C84" s="295"/>
      <c r="D84" s="295"/>
      <c r="E84" s="295"/>
      <c r="F84" s="295"/>
      <c r="H84" s="51">
        <v>16</v>
      </c>
      <c r="I84" s="51" t="str">
        <f t="shared" si="18"/>
        <v>日高都市ガス_6A</v>
      </c>
      <c r="J84" s="51" t="str">
        <f t="shared" si="17"/>
        <v>16日高都市ガス_6A</v>
      </c>
      <c r="K84" s="51">
        <v>29.3</v>
      </c>
      <c r="L84" s="51">
        <v>29.3</v>
      </c>
      <c r="M84" s="51">
        <v>29.3</v>
      </c>
      <c r="N84" s="51">
        <v>29.3</v>
      </c>
      <c r="O84" s="51">
        <v>29.3</v>
      </c>
      <c r="P84" s="51">
        <v>29.3</v>
      </c>
      <c r="Q84" s="51">
        <v>29.3</v>
      </c>
      <c r="R84" s="51">
        <v>29.3</v>
      </c>
      <c r="S84" s="51">
        <v>29.3</v>
      </c>
      <c r="T84" s="51">
        <v>29.3</v>
      </c>
      <c r="U84" s="51">
        <v>29.3</v>
      </c>
      <c r="V84" s="51">
        <v>29.3</v>
      </c>
    </row>
    <row r="85" spans="1:22">
      <c r="A85" s="295"/>
      <c r="B85" s="295" t="s">
        <v>543</v>
      </c>
      <c r="C85" s="295"/>
      <c r="D85" s="295"/>
      <c r="E85" s="295"/>
      <c r="F85" s="295" t="s">
        <v>262</v>
      </c>
      <c r="H85" s="51">
        <v>16</v>
      </c>
      <c r="I85" s="51" t="str">
        <f t="shared" si="18"/>
        <v>武蔵野ガス_6A</v>
      </c>
      <c r="J85" s="51" t="str">
        <f t="shared" si="17"/>
        <v>16武蔵野ガス_6A</v>
      </c>
      <c r="K85" s="51">
        <v>29.3</v>
      </c>
      <c r="L85" s="51">
        <v>29.3</v>
      </c>
      <c r="M85" s="51">
        <v>29.3</v>
      </c>
      <c r="N85" s="51">
        <v>29.3</v>
      </c>
      <c r="O85" s="51">
        <v>29.3</v>
      </c>
      <c r="P85" s="51">
        <v>29.3</v>
      </c>
      <c r="Q85" s="51">
        <v>29.3</v>
      </c>
      <c r="R85" s="51">
        <v>29.3</v>
      </c>
      <c r="S85" s="51">
        <v>29.3</v>
      </c>
      <c r="T85" s="51">
        <v>29.3</v>
      </c>
      <c r="U85" s="51">
        <v>29.3</v>
      </c>
      <c r="V85" s="51">
        <v>29.3</v>
      </c>
    </row>
    <row r="86" spans="1:22">
      <c r="A86" s="295"/>
      <c r="B86" s="295" t="s">
        <v>569</v>
      </c>
      <c r="C86" s="295"/>
      <c r="D86" s="295"/>
      <c r="E86" s="295"/>
      <c r="F86" s="295" t="s">
        <v>250</v>
      </c>
      <c r="H86" s="51">
        <v>16</v>
      </c>
      <c r="I86" s="51" t="str">
        <f t="shared" si="18"/>
        <v>本庄ガス_12A</v>
      </c>
      <c r="J86" s="51" t="str">
        <f t="shared" si="17"/>
        <v>16本庄ガス_12A</v>
      </c>
      <c r="K86" s="51">
        <v>41.86</v>
      </c>
      <c r="L86" s="51">
        <v>41.86</v>
      </c>
      <c r="M86" s="51">
        <v>41.86</v>
      </c>
      <c r="N86" s="51">
        <v>41.86</v>
      </c>
      <c r="O86" s="51">
        <v>41.86</v>
      </c>
      <c r="P86" s="51">
        <v>41.86</v>
      </c>
      <c r="Q86" s="51">
        <v>41.86</v>
      </c>
      <c r="R86" s="51">
        <v>41.86</v>
      </c>
      <c r="S86" s="51">
        <v>41.86</v>
      </c>
      <c r="T86" s="51">
        <v>41.86</v>
      </c>
      <c r="U86" s="51">
        <v>41.86</v>
      </c>
      <c r="V86" s="51">
        <v>41.86</v>
      </c>
    </row>
    <row r="87" spans="1:22">
      <c r="A87" s="295"/>
      <c r="B87" s="295" t="s">
        <v>547</v>
      </c>
      <c r="C87" s="295"/>
      <c r="D87" s="295"/>
      <c r="E87" s="295"/>
      <c r="F87" s="295" t="s">
        <v>249</v>
      </c>
      <c r="H87" s="51">
        <v>16</v>
      </c>
      <c r="I87" s="51" t="str">
        <f t="shared" si="18"/>
        <v>日高都市ガス_6A</v>
      </c>
      <c r="J87" s="51" t="str">
        <f t="shared" si="17"/>
        <v>16日高都市ガス_6A</v>
      </c>
      <c r="K87" s="51">
        <v>9999</v>
      </c>
      <c r="L87" s="51">
        <v>9999</v>
      </c>
      <c r="M87" s="51">
        <v>9999</v>
      </c>
      <c r="N87" s="51">
        <v>9999</v>
      </c>
      <c r="O87" s="51">
        <v>9999</v>
      </c>
      <c r="P87" s="51">
        <v>9999</v>
      </c>
      <c r="Q87" s="51">
        <v>9999</v>
      </c>
      <c r="R87" s="51">
        <v>9999</v>
      </c>
      <c r="S87" s="51">
        <v>9999</v>
      </c>
      <c r="T87" s="51">
        <v>9999</v>
      </c>
      <c r="U87" s="51">
        <v>9999</v>
      </c>
      <c r="V87" s="51">
        <v>9999</v>
      </c>
    </row>
    <row r="88" spans="1:22">
      <c r="A88" s="295"/>
      <c r="B88" s="295" t="s">
        <v>548</v>
      </c>
      <c r="C88" s="295"/>
      <c r="D88" s="295"/>
      <c r="E88" s="295"/>
      <c r="F88" s="295"/>
      <c r="H88" s="51">
        <v>16</v>
      </c>
      <c r="I88" s="51" t="str">
        <f t="shared" si="18"/>
        <v>武蔵野ガス_6A</v>
      </c>
      <c r="J88" s="51" t="str">
        <f t="shared" si="17"/>
        <v>16武蔵野ガス_6A</v>
      </c>
      <c r="K88" s="51">
        <v>9999</v>
      </c>
      <c r="L88" s="51">
        <v>9999</v>
      </c>
      <c r="M88" s="51">
        <v>9999</v>
      </c>
      <c r="N88" s="51">
        <v>9999</v>
      </c>
      <c r="O88" s="51">
        <v>9999</v>
      </c>
      <c r="P88" s="51">
        <v>9999</v>
      </c>
      <c r="Q88" s="51">
        <v>9999</v>
      </c>
      <c r="R88" s="51">
        <v>9999</v>
      </c>
      <c r="S88" s="51">
        <v>9999</v>
      </c>
      <c r="T88" s="51">
        <v>9999</v>
      </c>
      <c r="U88" s="51">
        <v>9999</v>
      </c>
      <c r="V88" s="51">
        <v>9999</v>
      </c>
    </row>
    <row r="89" spans="1:22">
      <c r="A89" s="295"/>
      <c r="B89" s="295" t="s">
        <v>549</v>
      </c>
      <c r="C89" s="295"/>
      <c r="D89" s="295"/>
      <c r="E89" s="295"/>
      <c r="F89" s="295" t="s">
        <v>261</v>
      </c>
      <c r="H89" s="51">
        <v>17</v>
      </c>
      <c r="I89" s="51" t="str">
        <f t="shared" si="18"/>
        <v>東京ガス_13A</v>
      </c>
      <c r="J89" s="51" t="str">
        <f t="shared" si="17"/>
        <v>17東京ガス_13A</v>
      </c>
      <c r="K89" s="51">
        <v>46.04</v>
      </c>
      <c r="L89" s="51">
        <v>46.04</v>
      </c>
      <c r="M89" s="51">
        <v>46.04</v>
      </c>
      <c r="N89" s="51">
        <v>46.04</v>
      </c>
      <c r="O89" s="51">
        <v>46.04</v>
      </c>
      <c r="P89" s="51">
        <v>46.04</v>
      </c>
      <c r="Q89" s="51">
        <v>46.04</v>
      </c>
      <c r="R89" s="51">
        <v>46.04</v>
      </c>
      <c r="S89" s="51">
        <v>46.04</v>
      </c>
      <c r="T89" s="51">
        <v>46.04</v>
      </c>
      <c r="U89" s="51">
        <v>46.04</v>
      </c>
      <c r="V89" s="51">
        <v>45</v>
      </c>
    </row>
    <row r="90" spans="1:22">
      <c r="A90" s="295"/>
      <c r="B90" s="295" t="s">
        <v>123</v>
      </c>
      <c r="C90" s="295"/>
      <c r="D90" s="295"/>
      <c r="E90" s="295"/>
      <c r="F90" s="295" t="s">
        <v>252</v>
      </c>
      <c r="H90" s="51">
        <v>17</v>
      </c>
      <c r="I90" s="51" t="str">
        <f t="shared" si="18"/>
        <v>伊奈都市ガス_13A</v>
      </c>
      <c r="J90" s="51" t="str">
        <f t="shared" si="17"/>
        <v>17伊奈都市ガス_13A</v>
      </c>
      <c r="K90" s="51">
        <v>0</v>
      </c>
      <c r="L90" s="51">
        <v>0</v>
      </c>
      <c r="M90" s="51">
        <v>0</v>
      </c>
      <c r="N90" s="51">
        <v>0</v>
      </c>
      <c r="O90" s="51">
        <v>0</v>
      </c>
      <c r="P90" s="51">
        <v>0</v>
      </c>
      <c r="Q90" s="51">
        <v>0</v>
      </c>
      <c r="R90" s="51">
        <v>0</v>
      </c>
      <c r="S90" s="51">
        <v>0</v>
      </c>
      <c r="T90" s="51">
        <v>0</v>
      </c>
      <c r="U90" s="51">
        <v>0</v>
      </c>
      <c r="V90" s="51">
        <v>0</v>
      </c>
    </row>
    <row r="91" spans="1:22">
      <c r="A91" s="295"/>
      <c r="B91" s="295" t="s">
        <v>551</v>
      </c>
      <c r="C91" s="295"/>
      <c r="D91" s="295"/>
      <c r="E91" s="295"/>
      <c r="F91" s="295" t="s">
        <v>260</v>
      </c>
      <c r="H91" s="51">
        <v>17</v>
      </c>
      <c r="I91" s="51" t="str">
        <f t="shared" si="18"/>
        <v>入間ガス_13A</v>
      </c>
      <c r="J91" s="51" t="str">
        <f t="shared" si="17"/>
        <v>17入間ガス_13A</v>
      </c>
      <c r="K91" s="51">
        <v>46.04</v>
      </c>
      <c r="L91" s="51">
        <v>46.04</v>
      </c>
      <c r="M91" s="51">
        <v>46.04</v>
      </c>
      <c r="N91" s="51">
        <v>46.04</v>
      </c>
      <c r="O91" s="51">
        <v>46.04</v>
      </c>
      <c r="P91" s="51">
        <v>46.04</v>
      </c>
      <c r="Q91" s="51">
        <v>43.12</v>
      </c>
      <c r="R91" s="51">
        <v>43.12</v>
      </c>
      <c r="S91" s="51">
        <v>43.12</v>
      </c>
      <c r="T91" s="51">
        <v>43.12</v>
      </c>
      <c r="U91" s="51">
        <v>43.12</v>
      </c>
      <c r="V91" s="51">
        <v>43.12</v>
      </c>
    </row>
    <row r="92" spans="1:22">
      <c r="A92" s="295"/>
      <c r="B92" s="295" t="s">
        <v>552</v>
      </c>
      <c r="C92" s="295"/>
      <c r="D92" s="295"/>
      <c r="E92" s="295"/>
      <c r="F92" s="295" t="s">
        <v>269</v>
      </c>
      <c r="H92" s="51">
        <v>17</v>
      </c>
      <c r="I92" s="51" t="str">
        <f t="shared" si="18"/>
        <v>太田都市ガス_13A</v>
      </c>
      <c r="J92" s="51" t="str">
        <f t="shared" si="17"/>
        <v>17太田都市ガス_13A</v>
      </c>
      <c r="K92" s="51">
        <v>46.04</v>
      </c>
      <c r="L92" s="51">
        <v>46.04</v>
      </c>
      <c r="M92" s="51">
        <v>46.04</v>
      </c>
      <c r="N92" s="51">
        <v>46.04</v>
      </c>
      <c r="O92" s="51">
        <v>46.04</v>
      </c>
      <c r="P92" s="51">
        <v>46.04</v>
      </c>
      <c r="Q92" s="51">
        <v>46.04</v>
      </c>
      <c r="R92" s="51">
        <v>46.04</v>
      </c>
      <c r="S92" s="51">
        <v>46.04</v>
      </c>
      <c r="T92" s="51">
        <v>46.04</v>
      </c>
      <c r="U92" s="51">
        <v>46.04</v>
      </c>
      <c r="V92" s="51">
        <v>45</v>
      </c>
    </row>
    <row r="93" spans="1:22">
      <c r="A93" s="295"/>
      <c r="B93" s="295" t="s">
        <v>553</v>
      </c>
      <c r="C93" s="295"/>
      <c r="D93" s="295"/>
      <c r="E93" s="295"/>
      <c r="F93" s="295" t="s">
        <v>270</v>
      </c>
      <c r="H93" s="51">
        <v>17</v>
      </c>
      <c r="I93" s="51" t="str">
        <f t="shared" si="18"/>
        <v>角栄ガス_13A</v>
      </c>
      <c r="J93" s="51" t="str">
        <f t="shared" si="17"/>
        <v>17角栄ガス_13A</v>
      </c>
      <c r="K93" s="51">
        <v>46.04</v>
      </c>
      <c r="L93" s="51">
        <v>46.04</v>
      </c>
      <c r="M93" s="51">
        <v>46.04</v>
      </c>
      <c r="N93" s="51">
        <v>46.04</v>
      </c>
      <c r="O93" s="51">
        <v>46.04</v>
      </c>
      <c r="P93" s="51">
        <v>46.04</v>
      </c>
      <c r="Q93" s="51">
        <v>46.04</v>
      </c>
      <c r="R93" s="51">
        <v>46.04</v>
      </c>
      <c r="S93" s="51">
        <v>46.04</v>
      </c>
      <c r="T93" s="51">
        <v>46.04</v>
      </c>
      <c r="U93" s="51">
        <v>46.04</v>
      </c>
      <c r="V93" s="51">
        <v>45</v>
      </c>
    </row>
    <row r="94" spans="1:22">
      <c r="A94" s="295"/>
      <c r="B94" s="295" t="s">
        <v>555</v>
      </c>
      <c r="C94" s="295"/>
      <c r="D94" s="295"/>
      <c r="E94" s="295"/>
      <c r="F94" s="295"/>
      <c r="H94" s="51">
        <v>17</v>
      </c>
      <c r="I94" s="51" t="str">
        <f t="shared" si="18"/>
        <v>埼玉ガス_13A</v>
      </c>
      <c r="J94" s="51" t="str">
        <f t="shared" si="17"/>
        <v>17埼玉ガス_13A</v>
      </c>
      <c r="K94" s="51">
        <v>43.12</v>
      </c>
      <c r="L94" s="51">
        <v>43.12</v>
      </c>
      <c r="M94" s="51">
        <v>43.12</v>
      </c>
      <c r="N94" s="51">
        <v>43.12</v>
      </c>
      <c r="O94" s="51">
        <v>43.12</v>
      </c>
      <c r="P94" s="51">
        <v>43.12</v>
      </c>
      <c r="Q94" s="51">
        <v>43.12</v>
      </c>
      <c r="R94" s="51">
        <v>43.12</v>
      </c>
      <c r="S94" s="51">
        <v>43.12</v>
      </c>
      <c r="T94" s="51">
        <v>43.12</v>
      </c>
      <c r="U94" s="51">
        <v>43.12</v>
      </c>
      <c r="V94" s="51">
        <v>43.12</v>
      </c>
    </row>
    <row r="95" spans="1:22">
      <c r="A95" s="295"/>
      <c r="B95" s="295" t="s">
        <v>556</v>
      </c>
      <c r="C95" s="295"/>
      <c r="D95" s="295"/>
      <c r="E95" s="295"/>
      <c r="F95" s="295" t="s">
        <v>263</v>
      </c>
      <c r="H95" s="51">
        <v>17</v>
      </c>
      <c r="I95" s="51" t="str">
        <f t="shared" si="18"/>
        <v>坂戸ガス_13A</v>
      </c>
      <c r="J95" s="51" t="str">
        <f t="shared" si="17"/>
        <v>17坂戸ガス_13A</v>
      </c>
      <c r="K95" s="51">
        <v>46.04</v>
      </c>
      <c r="L95" s="51">
        <v>46.04</v>
      </c>
      <c r="M95" s="51">
        <v>46.04</v>
      </c>
      <c r="N95" s="51">
        <v>46.04</v>
      </c>
      <c r="O95" s="51">
        <v>46.04</v>
      </c>
      <c r="P95" s="51">
        <v>46.04</v>
      </c>
      <c r="Q95" s="51">
        <v>46.04</v>
      </c>
      <c r="R95" s="51">
        <v>46.04</v>
      </c>
      <c r="S95" s="51">
        <v>46.04</v>
      </c>
      <c r="T95" s="51">
        <v>46.04</v>
      </c>
      <c r="U95" s="51">
        <v>46.04</v>
      </c>
      <c r="V95" s="51">
        <v>45</v>
      </c>
    </row>
    <row r="96" spans="1:22">
      <c r="A96" s="295"/>
      <c r="B96" s="295" t="s">
        <v>557</v>
      </c>
      <c r="C96" s="295"/>
      <c r="D96" s="295"/>
      <c r="E96" s="295"/>
      <c r="F96" s="295" t="s">
        <v>250</v>
      </c>
      <c r="H96" s="51">
        <v>17</v>
      </c>
      <c r="I96" s="51" t="str">
        <f t="shared" si="18"/>
        <v>幸手都市ガス_13A</v>
      </c>
      <c r="J96" s="51" t="str">
        <f t="shared" si="17"/>
        <v>17幸手都市ガス_13A</v>
      </c>
      <c r="K96" s="51">
        <v>46.04</v>
      </c>
      <c r="L96" s="51">
        <v>46.04</v>
      </c>
      <c r="M96" s="51">
        <v>46.04</v>
      </c>
      <c r="N96" s="51">
        <v>46.04</v>
      </c>
      <c r="O96" s="51">
        <v>46.04</v>
      </c>
      <c r="P96" s="51">
        <v>46.04</v>
      </c>
      <c r="Q96" s="51">
        <v>46.04</v>
      </c>
      <c r="R96" s="51">
        <v>46.04</v>
      </c>
      <c r="S96" s="51">
        <v>46.04</v>
      </c>
      <c r="T96" s="51">
        <v>46.04</v>
      </c>
      <c r="U96" s="51">
        <v>46.04</v>
      </c>
      <c r="V96" s="51">
        <v>45</v>
      </c>
    </row>
    <row r="97" spans="1:22">
      <c r="A97" s="295"/>
      <c r="B97" s="295" t="s">
        <v>420</v>
      </c>
      <c r="C97" s="295"/>
      <c r="D97" s="295"/>
      <c r="E97" s="295"/>
      <c r="F97" s="295" t="s">
        <v>249</v>
      </c>
      <c r="H97" s="51">
        <v>17</v>
      </c>
      <c r="I97" s="51" t="str">
        <f t="shared" si="18"/>
        <v>松栄ガス_13A</v>
      </c>
      <c r="J97" s="51" t="str">
        <f t="shared" si="17"/>
        <v>17松栄ガス_13A</v>
      </c>
      <c r="K97" s="51">
        <v>46.04</v>
      </c>
      <c r="L97" s="51">
        <v>46.04</v>
      </c>
      <c r="M97" s="51">
        <v>46.04</v>
      </c>
      <c r="N97" s="51">
        <v>46.04</v>
      </c>
      <c r="O97" s="51">
        <v>46.04</v>
      </c>
      <c r="P97" s="51">
        <v>46.04</v>
      </c>
      <c r="Q97" s="51">
        <v>46.04</v>
      </c>
      <c r="R97" s="51">
        <v>46.04</v>
      </c>
      <c r="S97" s="51">
        <v>46.04</v>
      </c>
      <c r="T97" s="51">
        <v>46.04</v>
      </c>
      <c r="U97" s="51">
        <v>46.04</v>
      </c>
      <c r="V97" s="51">
        <v>45</v>
      </c>
    </row>
    <row r="98" spans="1:22">
      <c r="A98" s="295"/>
      <c r="B98" s="295" t="s">
        <v>421</v>
      </c>
      <c r="C98" s="295"/>
      <c r="D98" s="295"/>
      <c r="E98" s="295"/>
      <c r="F98" s="295"/>
      <c r="H98" s="51">
        <v>17</v>
      </c>
      <c r="I98" s="51" t="str">
        <f t="shared" si="18"/>
        <v>新日本瓦斯_13A</v>
      </c>
      <c r="J98" s="51" t="str">
        <f t="shared" si="17"/>
        <v>17新日本瓦斯_13A</v>
      </c>
      <c r="K98" s="51">
        <v>43.12</v>
      </c>
      <c r="L98" s="51">
        <v>43.12</v>
      </c>
      <c r="M98" s="51">
        <v>43.12</v>
      </c>
      <c r="N98" s="51">
        <v>43.12</v>
      </c>
      <c r="O98" s="51">
        <v>43.12</v>
      </c>
      <c r="P98" s="51">
        <v>43.12</v>
      </c>
      <c r="Q98" s="51">
        <v>43.12</v>
      </c>
      <c r="R98" s="51">
        <v>43.12</v>
      </c>
      <c r="S98" s="51">
        <v>43.12</v>
      </c>
      <c r="T98" s="51">
        <v>43.12</v>
      </c>
      <c r="U98" s="51">
        <v>43.12</v>
      </c>
      <c r="V98" s="51">
        <v>43.12</v>
      </c>
    </row>
    <row r="99" spans="1:22">
      <c r="A99" s="295"/>
      <c r="B99" s="295" t="s">
        <v>422</v>
      </c>
      <c r="C99" s="295"/>
      <c r="D99" s="295"/>
      <c r="E99" s="295"/>
      <c r="F99" s="295" t="s">
        <v>264</v>
      </c>
      <c r="H99" s="51">
        <v>17</v>
      </c>
      <c r="I99" s="51" t="str">
        <f t="shared" si="18"/>
        <v>西武ガス_13A</v>
      </c>
      <c r="J99" s="51" t="str">
        <f t="shared" si="17"/>
        <v>17西武ガス_13A</v>
      </c>
      <c r="K99" s="51">
        <v>46.04</v>
      </c>
      <c r="L99" s="51">
        <v>46.04</v>
      </c>
      <c r="M99" s="51">
        <v>46.04</v>
      </c>
      <c r="N99" s="51">
        <v>46.04</v>
      </c>
      <c r="O99" s="51">
        <v>46.04</v>
      </c>
      <c r="P99" s="51">
        <v>46.04</v>
      </c>
      <c r="Q99" s="51">
        <v>46.04</v>
      </c>
      <c r="R99" s="51">
        <v>46.04</v>
      </c>
      <c r="S99" s="51">
        <v>46.04</v>
      </c>
      <c r="T99" s="51">
        <v>46.04</v>
      </c>
      <c r="U99" s="51">
        <v>46.04</v>
      </c>
      <c r="V99" s="51">
        <v>46.04</v>
      </c>
    </row>
    <row r="100" spans="1:22">
      <c r="A100" s="295"/>
      <c r="B100" s="295" t="s">
        <v>423</v>
      </c>
      <c r="C100" s="295"/>
      <c r="D100" s="295"/>
      <c r="E100" s="295"/>
      <c r="F100" s="295" t="s">
        <v>250</v>
      </c>
      <c r="H100" s="51">
        <v>17</v>
      </c>
      <c r="I100" s="51" t="str">
        <f t="shared" si="18"/>
        <v>大東ガス_13A</v>
      </c>
      <c r="J100" s="51" t="str">
        <f t="shared" si="17"/>
        <v>17大東ガス_13A</v>
      </c>
      <c r="K100" s="51">
        <v>46.04</v>
      </c>
      <c r="L100" s="51">
        <v>46.04</v>
      </c>
      <c r="M100" s="51">
        <v>46.04</v>
      </c>
      <c r="N100" s="51">
        <v>46.04</v>
      </c>
      <c r="O100" s="51">
        <v>46.04</v>
      </c>
      <c r="P100" s="51">
        <v>46.04</v>
      </c>
      <c r="Q100" s="51">
        <v>46.04</v>
      </c>
      <c r="R100" s="51">
        <v>46.04</v>
      </c>
      <c r="S100" s="51">
        <v>46.04</v>
      </c>
      <c r="T100" s="51">
        <v>46.04</v>
      </c>
      <c r="U100" s="51">
        <v>46.04</v>
      </c>
      <c r="V100" s="51">
        <v>45</v>
      </c>
    </row>
    <row r="101" spans="1:22">
      <c r="A101" s="295"/>
      <c r="B101" s="295" t="s">
        <v>559</v>
      </c>
      <c r="C101" s="295"/>
      <c r="D101" s="295"/>
      <c r="E101" s="295"/>
      <c r="F101" s="295" t="s">
        <v>249</v>
      </c>
      <c r="H101" s="51">
        <v>17</v>
      </c>
      <c r="I101" s="51" t="str">
        <f t="shared" si="18"/>
        <v>秩父ガス_13A</v>
      </c>
      <c r="J101" s="51" t="str">
        <f t="shared" si="17"/>
        <v>17秩父ガス_13A</v>
      </c>
      <c r="K101" s="51">
        <v>46.04</v>
      </c>
      <c r="L101" s="51">
        <v>46.04</v>
      </c>
      <c r="M101" s="51">
        <v>46.04</v>
      </c>
      <c r="N101" s="51">
        <v>46.04</v>
      </c>
      <c r="O101" s="51">
        <v>46.04</v>
      </c>
      <c r="P101" s="51">
        <v>46.04</v>
      </c>
      <c r="Q101" s="51">
        <v>46.04</v>
      </c>
      <c r="R101" s="51">
        <v>46.04</v>
      </c>
      <c r="S101" s="51">
        <v>46.04</v>
      </c>
      <c r="T101" s="51">
        <v>46.04</v>
      </c>
      <c r="U101" s="51">
        <v>46.04</v>
      </c>
      <c r="V101" s="51">
        <v>46.04</v>
      </c>
    </row>
    <row r="102" spans="1:22">
      <c r="A102" s="295"/>
      <c r="B102" s="295" t="s">
        <v>562</v>
      </c>
      <c r="C102" s="295"/>
      <c r="D102" s="295"/>
      <c r="E102" s="295"/>
      <c r="F102" s="295"/>
      <c r="H102" s="51">
        <v>17</v>
      </c>
      <c r="I102" s="51" t="str">
        <f t="shared" si="18"/>
        <v>東彩ガス_13A</v>
      </c>
      <c r="J102" s="51" t="str">
        <f t="shared" si="17"/>
        <v>17東彩ガス_13A</v>
      </c>
      <c r="K102" s="51">
        <v>46.04</v>
      </c>
      <c r="L102" s="51">
        <v>46.04</v>
      </c>
      <c r="M102" s="51">
        <v>46.04</v>
      </c>
      <c r="N102" s="51">
        <v>46.04</v>
      </c>
      <c r="O102" s="51">
        <v>46.04</v>
      </c>
      <c r="P102" s="51">
        <v>46.04</v>
      </c>
      <c r="Q102" s="51">
        <v>46.04</v>
      </c>
      <c r="R102" s="51">
        <v>46.04</v>
      </c>
      <c r="S102" s="51">
        <v>46.04</v>
      </c>
      <c r="T102" s="51">
        <v>46.04</v>
      </c>
      <c r="U102" s="51">
        <v>46.04</v>
      </c>
      <c r="V102" s="51">
        <v>45</v>
      </c>
    </row>
    <row r="103" spans="1:22">
      <c r="A103" s="295"/>
      <c r="B103" s="295" t="s">
        <v>563</v>
      </c>
      <c r="C103" s="295"/>
      <c r="D103" s="295"/>
      <c r="E103" s="295"/>
      <c r="F103" s="295" t="s">
        <v>265</v>
      </c>
      <c r="H103" s="51">
        <v>17</v>
      </c>
      <c r="I103" s="51" t="str">
        <f t="shared" si="18"/>
        <v>日高都市ガス_13A</v>
      </c>
      <c r="J103" s="51" t="str">
        <f t="shared" si="17"/>
        <v>17日高都市ガス_13A</v>
      </c>
      <c r="K103" s="51">
        <v>46.04</v>
      </c>
      <c r="L103" s="51">
        <v>46.04</v>
      </c>
      <c r="M103" s="51">
        <v>46.04</v>
      </c>
      <c r="N103" s="51">
        <v>46.04</v>
      </c>
      <c r="O103" s="51">
        <v>46.04</v>
      </c>
      <c r="P103" s="51">
        <v>46.04</v>
      </c>
      <c r="Q103" s="51">
        <v>46.04</v>
      </c>
      <c r="R103" s="51">
        <v>46.04</v>
      </c>
      <c r="S103" s="51">
        <v>46.04</v>
      </c>
      <c r="T103" s="51">
        <v>46.04</v>
      </c>
      <c r="U103" s="51">
        <v>46.04</v>
      </c>
      <c r="V103" s="51">
        <v>45</v>
      </c>
    </row>
    <row r="104" spans="1:22">
      <c r="A104" s="295"/>
      <c r="B104" s="295" t="s">
        <v>564</v>
      </c>
      <c r="C104" s="295"/>
      <c r="D104" s="295"/>
      <c r="E104" s="295"/>
      <c r="F104" s="295" t="s">
        <v>250</v>
      </c>
      <c r="H104" s="51">
        <v>17</v>
      </c>
      <c r="I104" s="51" t="str">
        <f t="shared" si="18"/>
        <v>武州ガス_13A</v>
      </c>
      <c r="J104" s="51" t="str">
        <f t="shared" si="17"/>
        <v>17武州ガス_13A</v>
      </c>
      <c r="K104" s="51">
        <v>46.04</v>
      </c>
      <c r="L104" s="51">
        <v>46.04</v>
      </c>
      <c r="M104" s="51">
        <v>46.04</v>
      </c>
      <c r="N104" s="51">
        <v>46.04</v>
      </c>
      <c r="O104" s="51">
        <v>46.04</v>
      </c>
      <c r="P104" s="51">
        <v>46.04</v>
      </c>
      <c r="Q104" s="51">
        <v>46.04</v>
      </c>
      <c r="R104" s="51">
        <v>46.04</v>
      </c>
      <c r="S104" s="51">
        <v>46.04</v>
      </c>
      <c r="T104" s="51">
        <v>46.04</v>
      </c>
      <c r="U104" s="51">
        <v>46.04</v>
      </c>
      <c r="V104" s="51">
        <v>45</v>
      </c>
    </row>
    <row r="105" spans="1:22">
      <c r="A105" s="295"/>
      <c r="B105" s="295" t="s">
        <v>565</v>
      </c>
      <c r="C105" s="295"/>
      <c r="D105" s="295"/>
      <c r="E105" s="295"/>
      <c r="F105" s="295" t="s">
        <v>249</v>
      </c>
      <c r="H105" s="51">
        <v>17</v>
      </c>
      <c r="I105" s="51" t="str">
        <f t="shared" si="18"/>
        <v>本庄ガス_13A</v>
      </c>
      <c r="J105" s="51" t="str">
        <f t="shared" si="17"/>
        <v>17本庄ガス_13A</v>
      </c>
      <c r="K105" s="51">
        <v>0</v>
      </c>
      <c r="L105" s="51">
        <v>0</v>
      </c>
      <c r="M105" s="51">
        <v>0</v>
      </c>
      <c r="N105" s="51">
        <v>0</v>
      </c>
      <c r="O105" s="51">
        <v>0</v>
      </c>
      <c r="P105" s="51">
        <v>0</v>
      </c>
      <c r="Q105" s="51">
        <v>0</v>
      </c>
      <c r="R105" s="51">
        <v>0</v>
      </c>
      <c r="S105" s="51">
        <v>0</v>
      </c>
      <c r="T105" s="51">
        <v>0</v>
      </c>
      <c r="U105" s="51">
        <v>0</v>
      </c>
      <c r="V105" s="51">
        <v>0</v>
      </c>
    </row>
    <row r="106" spans="1:22">
      <c r="A106" s="295"/>
      <c r="B106" s="295" t="s">
        <v>566</v>
      </c>
      <c r="C106" s="295"/>
      <c r="D106" s="295"/>
      <c r="E106" s="295"/>
      <c r="F106" s="295"/>
      <c r="H106" s="51">
        <v>17</v>
      </c>
      <c r="I106" s="51" t="str">
        <f t="shared" si="18"/>
        <v>武蔵野ガス_13A</v>
      </c>
      <c r="J106" s="51" t="str">
        <f t="shared" si="17"/>
        <v>17武蔵野ガス_13A</v>
      </c>
      <c r="K106" s="51">
        <v>46.04</v>
      </c>
      <c r="L106" s="51">
        <v>46.04</v>
      </c>
      <c r="M106" s="51">
        <v>46.04</v>
      </c>
      <c r="N106" s="51">
        <v>46.04</v>
      </c>
      <c r="O106" s="51">
        <v>46.04</v>
      </c>
      <c r="P106" s="51">
        <v>46.04</v>
      </c>
      <c r="Q106" s="51">
        <v>46.04</v>
      </c>
      <c r="R106" s="51">
        <v>46.04</v>
      </c>
      <c r="S106" s="51">
        <v>46.04</v>
      </c>
      <c r="T106" s="51">
        <v>46.04</v>
      </c>
      <c r="U106" s="51">
        <v>46.04</v>
      </c>
      <c r="V106" s="51">
        <v>46.04</v>
      </c>
    </row>
    <row r="107" spans="1:22">
      <c r="A107" s="295"/>
      <c r="B107" s="295" t="s">
        <v>124</v>
      </c>
      <c r="C107" s="295"/>
      <c r="D107" s="295"/>
      <c r="E107" s="295"/>
      <c r="F107" s="295" t="s">
        <v>266</v>
      </c>
      <c r="H107" s="51">
        <v>17</v>
      </c>
      <c r="I107" s="51" t="str">
        <f t="shared" si="18"/>
        <v>鷲宮ガス_13A</v>
      </c>
      <c r="J107" s="51" t="str">
        <f t="shared" si="17"/>
        <v>17鷲宮ガス_13A</v>
      </c>
      <c r="K107" s="51">
        <v>46.04</v>
      </c>
      <c r="L107" s="51">
        <v>46.04</v>
      </c>
      <c r="M107" s="51">
        <v>46.04</v>
      </c>
      <c r="N107" s="51">
        <v>46.04</v>
      </c>
      <c r="O107" s="51">
        <v>46.04</v>
      </c>
      <c r="P107" s="51">
        <v>46.04</v>
      </c>
      <c r="Q107" s="51">
        <v>46.04</v>
      </c>
      <c r="R107" s="51">
        <v>46.04</v>
      </c>
      <c r="S107" s="51">
        <v>46.04</v>
      </c>
      <c r="T107" s="51">
        <v>46.04</v>
      </c>
      <c r="U107" s="51">
        <v>46.04</v>
      </c>
      <c r="V107" s="51">
        <v>45</v>
      </c>
    </row>
    <row r="108" spans="1:22">
      <c r="A108" s="295"/>
      <c r="B108" s="295" t="s">
        <v>125</v>
      </c>
      <c r="C108" s="295"/>
      <c r="D108" s="295"/>
      <c r="E108" s="295"/>
      <c r="F108" s="295" t="s">
        <v>250</v>
      </c>
      <c r="H108" s="51">
        <v>17</v>
      </c>
      <c r="I108" s="51" t="str">
        <f t="shared" si="18"/>
        <v>入間ガス_6A</v>
      </c>
      <c r="J108" s="51" t="str">
        <f t="shared" si="17"/>
        <v>17入間ガス_6A</v>
      </c>
      <c r="K108" s="51">
        <v>29.3</v>
      </c>
      <c r="L108" s="51">
        <v>29.3</v>
      </c>
      <c r="M108" s="51">
        <v>29.3</v>
      </c>
      <c r="N108" s="51">
        <v>29.3</v>
      </c>
      <c r="O108" s="51">
        <v>29.3</v>
      </c>
      <c r="P108" s="51">
        <v>29.3</v>
      </c>
      <c r="Q108" s="51">
        <v>29.3</v>
      </c>
      <c r="R108" s="51">
        <v>29.3</v>
      </c>
      <c r="S108" s="51">
        <v>29.3</v>
      </c>
      <c r="T108" s="51">
        <v>29.3</v>
      </c>
      <c r="U108" s="51">
        <v>29.3</v>
      </c>
      <c r="V108" s="51">
        <v>29.3</v>
      </c>
    </row>
    <row r="109" spans="1:22">
      <c r="A109" s="295"/>
      <c r="B109" s="295" t="s">
        <v>126</v>
      </c>
      <c r="C109" s="295"/>
      <c r="D109" s="295"/>
      <c r="E109" s="295"/>
      <c r="F109" s="295" t="s">
        <v>249</v>
      </c>
      <c r="H109" s="51">
        <v>17</v>
      </c>
      <c r="I109" s="51" t="str">
        <f t="shared" si="18"/>
        <v>角栄ガス_6A</v>
      </c>
      <c r="J109" s="51" t="str">
        <f t="shared" si="17"/>
        <v>17角栄ガス_6A</v>
      </c>
      <c r="K109" s="51">
        <v>29.3</v>
      </c>
      <c r="L109" s="51">
        <v>29.3</v>
      </c>
      <c r="M109" s="51">
        <v>29.3</v>
      </c>
      <c r="N109" s="51">
        <v>29.3</v>
      </c>
      <c r="O109" s="51">
        <v>29.3</v>
      </c>
      <c r="P109" s="51">
        <v>29.3</v>
      </c>
      <c r="Q109" s="51">
        <v>29.3</v>
      </c>
      <c r="R109" s="51">
        <v>29.3</v>
      </c>
      <c r="S109" s="51">
        <v>29.3</v>
      </c>
      <c r="T109" s="51">
        <v>29.3</v>
      </c>
      <c r="U109" s="51">
        <v>29.3</v>
      </c>
      <c r="V109" s="51">
        <v>29.3</v>
      </c>
    </row>
    <row r="110" spans="1:22">
      <c r="A110" s="295"/>
      <c r="B110" s="295" t="s">
        <v>127</v>
      </c>
      <c r="C110" s="295"/>
      <c r="D110" s="295"/>
      <c r="E110" s="295"/>
      <c r="F110" s="295"/>
      <c r="H110" s="51">
        <v>17</v>
      </c>
      <c r="I110" s="51" t="s">
        <v>445</v>
      </c>
      <c r="J110" s="51" t="str">
        <f t="shared" si="17"/>
        <v>17新日本瓦斯_6A</v>
      </c>
      <c r="K110" s="51">
        <v>29.3</v>
      </c>
      <c r="L110" s="51">
        <v>29.3</v>
      </c>
      <c r="M110" s="51">
        <v>29.3</v>
      </c>
      <c r="N110" s="51">
        <v>29.3</v>
      </c>
      <c r="O110" s="51">
        <v>29.3</v>
      </c>
      <c r="P110" s="51">
        <v>29.3</v>
      </c>
      <c r="Q110" s="51">
        <v>29.3</v>
      </c>
      <c r="R110" s="51">
        <v>29.3</v>
      </c>
      <c r="S110" s="51">
        <v>29.3</v>
      </c>
      <c r="T110" s="51">
        <v>29.3</v>
      </c>
      <c r="U110" s="51">
        <v>29.3</v>
      </c>
      <c r="V110" s="51">
        <v>29.3</v>
      </c>
    </row>
    <row r="111" spans="1:22">
      <c r="A111" s="295"/>
      <c r="B111" s="295" t="s">
        <v>128</v>
      </c>
      <c r="C111" s="295"/>
      <c r="D111" s="295"/>
      <c r="E111" s="295"/>
      <c r="F111" s="295" t="s">
        <v>267</v>
      </c>
      <c r="H111" s="51">
        <v>17</v>
      </c>
      <c r="I111" s="51" t="str">
        <f t="shared" ref="I111:I137" si="19">I83</f>
        <v>秩父ガス_6A</v>
      </c>
      <c r="J111" s="51" t="str">
        <f t="shared" si="17"/>
        <v>17秩父ガス_6A</v>
      </c>
      <c r="K111" s="51">
        <v>0</v>
      </c>
      <c r="L111" s="51">
        <v>0</v>
      </c>
      <c r="M111" s="51">
        <v>0</v>
      </c>
      <c r="N111" s="51">
        <v>0</v>
      </c>
      <c r="O111" s="51">
        <v>0</v>
      </c>
      <c r="P111" s="51">
        <v>0</v>
      </c>
      <c r="Q111" s="51">
        <v>0</v>
      </c>
      <c r="R111" s="51">
        <v>0</v>
      </c>
      <c r="S111" s="51">
        <v>0</v>
      </c>
      <c r="T111" s="51">
        <v>0</v>
      </c>
      <c r="U111" s="51">
        <v>0</v>
      </c>
      <c r="V111" s="51">
        <v>0</v>
      </c>
    </row>
    <row r="112" spans="1:22">
      <c r="A112" s="295"/>
      <c r="B112" s="295" t="s">
        <v>201</v>
      </c>
      <c r="C112" s="295"/>
      <c r="D112" s="295"/>
      <c r="E112" s="295"/>
      <c r="F112" s="295" t="s">
        <v>250</v>
      </c>
      <c r="H112" s="51">
        <v>17</v>
      </c>
      <c r="I112" s="51" t="str">
        <f t="shared" si="19"/>
        <v>日高都市ガス_6A</v>
      </c>
      <c r="J112" s="51" t="str">
        <f t="shared" si="17"/>
        <v>17日高都市ガス_6A</v>
      </c>
      <c r="K112" s="51">
        <v>29.3</v>
      </c>
      <c r="L112" s="51">
        <v>29.3</v>
      </c>
      <c r="M112" s="51">
        <v>29.3</v>
      </c>
      <c r="N112" s="51">
        <v>29.3</v>
      </c>
      <c r="O112" s="51">
        <v>29.3</v>
      </c>
      <c r="P112" s="51">
        <v>29.3</v>
      </c>
      <c r="Q112" s="51">
        <v>29.3</v>
      </c>
      <c r="R112" s="51">
        <v>29.3</v>
      </c>
      <c r="S112" s="51">
        <v>29.3</v>
      </c>
      <c r="T112" s="51">
        <v>29.3</v>
      </c>
      <c r="U112" s="51">
        <v>29.3</v>
      </c>
      <c r="V112" s="51">
        <v>29.3</v>
      </c>
    </row>
    <row r="113" spans="1:22">
      <c r="A113" s="295"/>
      <c r="B113" s="295" t="s">
        <v>133</v>
      </c>
      <c r="C113" s="295"/>
      <c r="D113" s="295"/>
      <c r="E113" s="295"/>
      <c r="F113" s="295" t="s">
        <v>249</v>
      </c>
      <c r="H113" s="51">
        <v>17</v>
      </c>
      <c r="I113" s="51" t="str">
        <f t="shared" si="19"/>
        <v>武蔵野ガス_6A</v>
      </c>
      <c r="J113" s="51" t="str">
        <f t="shared" si="17"/>
        <v>17武蔵野ガス_6A</v>
      </c>
      <c r="K113" s="51">
        <v>0</v>
      </c>
      <c r="L113" s="51">
        <v>0</v>
      </c>
      <c r="M113" s="51">
        <v>0</v>
      </c>
      <c r="N113" s="51">
        <v>0</v>
      </c>
      <c r="O113" s="51">
        <v>0</v>
      </c>
      <c r="P113" s="51">
        <v>0</v>
      </c>
      <c r="Q113" s="51">
        <v>0</v>
      </c>
      <c r="R113" s="51">
        <v>0</v>
      </c>
      <c r="S113" s="51">
        <v>0</v>
      </c>
      <c r="T113" s="51">
        <v>0</v>
      </c>
      <c r="U113" s="51">
        <v>0</v>
      </c>
      <c r="V113" s="51">
        <v>0</v>
      </c>
    </row>
    <row r="114" spans="1:22">
      <c r="A114" s="295"/>
      <c r="B114" s="295" t="s">
        <v>134</v>
      </c>
      <c r="C114" s="295"/>
      <c r="D114" s="295"/>
      <c r="E114" s="295"/>
      <c r="F114" s="295"/>
      <c r="H114" s="51">
        <v>17</v>
      </c>
      <c r="I114" s="51" t="str">
        <f t="shared" si="19"/>
        <v>本庄ガス_12A</v>
      </c>
      <c r="J114" s="51" t="str">
        <f t="shared" si="17"/>
        <v>17本庄ガス_12A</v>
      </c>
      <c r="K114" s="51">
        <v>41.86</v>
      </c>
      <c r="L114" s="51">
        <v>41.86</v>
      </c>
      <c r="M114" s="51">
        <v>41.86</v>
      </c>
      <c r="N114" s="51">
        <v>41.86</v>
      </c>
      <c r="O114" s="51">
        <v>41.86</v>
      </c>
      <c r="P114" s="51">
        <v>41.86</v>
      </c>
      <c r="Q114" s="51">
        <v>41.86</v>
      </c>
      <c r="R114" s="51">
        <v>41.86</v>
      </c>
      <c r="S114" s="51">
        <v>41.86</v>
      </c>
      <c r="T114" s="51">
        <v>41.86</v>
      </c>
      <c r="U114" s="51">
        <v>41.86</v>
      </c>
      <c r="V114" s="51">
        <v>41.86</v>
      </c>
    </row>
    <row r="115" spans="1:22">
      <c r="A115" s="295"/>
      <c r="B115" s="295" t="s">
        <v>135</v>
      </c>
      <c r="C115" s="295"/>
      <c r="D115" s="295"/>
      <c r="E115" s="295"/>
      <c r="F115" s="295" t="s">
        <v>271</v>
      </c>
      <c r="H115" s="51">
        <v>17</v>
      </c>
      <c r="I115" s="51" t="str">
        <f t="shared" si="19"/>
        <v>日高都市ガス_6A</v>
      </c>
      <c r="J115" s="51" t="str">
        <f t="shared" si="17"/>
        <v>17日高都市ガス_6A</v>
      </c>
      <c r="K115" s="51">
        <v>9999</v>
      </c>
      <c r="L115" s="51">
        <v>9999</v>
      </c>
      <c r="M115" s="51">
        <v>9999</v>
      </c>
      <c r="N115" s="51">
        <v>9999</v>
      </c>
      <c r="O115" s="51">
        <v>9999</v>
      </c>
      <c r="P115" s="51">
        <v>9999</v>
      </c>
      <c r="Q115" s="51">
        <v>9999</v>
      </c>
      <c r="R115" s="51">
        <v>9999</v>
      </c>
      <c r="S115" s="51">
        <v>9999</v>
      </c>
      <c r="T115" s="51">
        <v>9999</v>
      </c>
      <c r="U115" s="51">
        <v>9999</v>
      </c>
      <c r="V115" s="51">
        <v>9999</v>
      </c>
    </row>
    <row r="116" spans="1:22">
      <c r="A116" s="295"/>
      <c r="B116" s="295" t="s">
        <v>136</v>
      </c>
      <c r="C116" s="295"/>
      <c r="D116" s="295"/>
      <c r="E116" s="295"/>
      <c r="F116" s="295" t="s">
        <v>252</v>
      </c>
      <c r="H116" s="51">
        <v>17</v>
      </c>
      <c r="I116" s="51" t="str">
        <f t="shared" si="19"/>
        <v>武蔵野ガス_6A</v>
      </c>
      <c r="J116" s="51" t="str">
        <f t="shared" si="17"/>
        <v>17武蔵野ガス_6A</v>
      </c>
      <c r="K116" s="51">
        <v>9999</v>
      </c>
      <c r="L116" s="51">
        <v>9999</v>
      </c>
      <c r="M116" s="51">
        <v>9999</v>
      </c>
      <c r="N116" s="51">
        <v>9999</v>
      </c>
      <c r="O116" s="51">
        <v>9999</v>
      </c>
      <c r="P116" s="51">
        <v>9999</v>
      </c>
      <c r="Q116" s="51">
        <v>9999</v>
      </c>
      <c r="R116" s="51">
        <v>9999</v>
      </c>
      <c r="S116" s="51">
        <v>9999</v>
      </c>
      <c r="T116" s="51">
        <v>9999</v>
      </c>
      <c r="U116" s="51">
        <v>9999</v>
      </c>
      <c r="V116" s="51">
        <v>9999</v>
      </c>
    </row>
    <row r="117" spans="1:22">
      <c r="A117" s="295"/>
      <c r="B117" s="295" t="s">
        <v>285</v>
      </c>
      <c r="C117" s="295"/>
      <c r="D117" s="295"/>
      <c r="E117" s="295"/>
      <c r="F117" s="295" t="s">
        <v>260</v>
      </c>
      <c r="H117" s="51">
        <v>18</v>
      </c>
      <c r="I117" s="51" t="str">
        <f t="shared" si="19"/>
        <v>東京ガス_13A</v>
      </c>
      <c r="J117" s="51" t="str">
        <f t="shared" si="17"/>
        <v>18東京ガス_13A</v>
      </c>
      <c r="K117" s="51">
        <v>45</v>
      </c>
      <c r="L117" s="51">
        <v>45</v>
      </c>
      <c r="M117" s="51">
        <v>45</v>
      </c>
      <c r="N117" s="51">
        <v>45</v>
      </c>
      <c r="O117" s="51">
        <v>45</v>
      </c>
      <c r="P117" s="51">
        <v>45</v>
      </c>
      <c r="Q117" s="51">
        <v>45</v>
      </c>
      <c r="R117" s="51">
        <v>45</v>
      </c>
      <c r="S117" s="51">
        <v>45</v>
      </c>
      <c r="T117" s="51">
        <v>45</v>
      </c>
      <c r="U117" s="51">
        <v>45</v>
      </c>
      <c r="V117" s="51">
        <v>45</v>
      </c>
    </row>
    <row r="118" spans="1:22">
      <c r="A118" s="295"/>
      <c r="B118" s="295" t="s">
        <v>286</v>
      </c>
      <c r="C118" s="295"/>
      <c r="D118" s="295"/>
      <c r="E118" s="295"/>
      <c r="F118" s="295" t="s">
        <v>269</v>
      </c>
      <c r="H118" s="51">
        <v>18</v>
      </c>
      <c r="I118" s="51" t="str">
        <f t="shared" si="19"/>
        <v>伊奈都市ガス_13A</v>
      </c>
      <c r="J118" s="51" t="str">
        <f t="shared" si="17"/>
        <v>18伊奈都市ガス_13A</v>
      </c>
      <c r="K118" s="51">
        <v>0</v>
      </c>
      <c r="L118" s="51">
        <v>0</v>
      </c>
      <c r="M118" s="51">
        <v>0</v>
      </c>
      <c r="N118" s="51">
        <v>0</v>
      </c>
      <c r="O118" s="51">
        <v>0</v>
      </c>
      <c r="P118" s="51">
        <v>0</v>
      </c>
      <c r="Q118" s="51">
        <v>0</v>
      </c>
      <c r="R118" s="51">
        <v>0</v>
      </c>
      <c r="S118" s="51">
        <v>0</v>
      </c>
      <c r="T118" s="51">
        <v>0</v>
      </c>
      <c r="U118" s="51">
        <v>0</v>
      </c>
      <c r="V118" s="51">
        <v>0</v>
      </c>
    </row>
    <row r="119" spans="1:22">
      <c r="A119" s="295"/>
      <c r="B119" s="295"/>
      <c r="C119" s="295"/>
      <c r="D119" s="295"/>
      <c r="E119" s="295"/>
      <c r="F119" s="295" t="s">
        <v>270</v>
      </c>
      <c r="H119" s="51">
        <v>18</v>
      </c>
      <c r="I119" s="51" t="str">
        <f t="shared" si="19"/>
        <v>入間ガス_13A</v>
      </c>
      <c r="J119" s="51" t="str">
        <f t="shared" si="17"/>
        <v>18入間ガス_13A</v>
      </c>
      <c r="K119" s="51">
        <v>43.12</v>
      </c>
      <c r="L119" s="51">
        <v>43.12</v>
      </c>
      <c r="M119" s="51">
        <v>43.12</v>
      </c>
      <c r="N119" s="51">
        <v>43.12</v>
      </c>
      <c r="O119" s="51">
        <v>43.12</v>
      </c>
      <c r="P119" s="51">
        <v>43.12</v>
      </c>
      <c r="Q119" s="51">
        <v>43.12</v>
      </c>
      <c r="R119" s="51">
        <v>43.12</v>
      </c>
      <c r="S119" s="51">
        <v>43.12</v>
      </c>
      <c r="T119" s="51">
        <v>43.12</v>
      </c>
      <c r="U119" s="51">
        <v>43.12</v>
      </c>
      <c r="V119" s="51">
        <v>43.12</v>
      </c>
    </row>
    <row r="120" spans="1:22">
      <c r="A120" s="295"/>
      <c r="B120" s="295" t="s">
        <v>144</v>
      </c>
      <c r="C120" s="295"/>
      <c r="D120" s="295"/>
      <c r="E120" s="295"/>
      <c r="F120" s="295"/>
      <c r="H120" s="51">
        <v>18</v>
      </c>
      <c r="I120" s="51" t="str">
        <f t="shared" si="19"/>
        <v>太田都市ガス_13A</v>
      </c>
      <c r="J120" s="51" t="str">
        <f t="shared" si="17"/>
        <v>18太田都市ガス_13A</v>
      </c>
      <c r="K120" s="51">
        <v>45</v>
      </c>
      <c r="L120" s="51">
        <v>45</v>
      </c>
      <c r="M120" s="51">
        <v>45</v>
      </c>
      <c r="N120" s="51">
        <v>45</v>
      </c>
      <c r="O120" s="51">
        <v>45</v>
      </c>
      <c r="P120" s="51">
        <v>45</v>
      </c>
      <c r="Q120" s="51">
        <v>45</v>
      </c>
      <c r="R120" s="51">
        <v>45</v>
      </c>
      <c r="S120" s="51">
        <v>45</v>
      </c>
      <c r="T120" s="51">
        <v>45</v>
      </c>
      <c r="U120" s="51">
        <v>45</v>
      </c>
      <c r="V120" s="51">
        <v>45</v>
      </c>
    </row>
    <row r="121" spans="1:22">
      <c r="A121" s="295"/>
      <c r="B121" s="295" t="s">
        <v>568</v>
      </c>
      <c r="C121" s="295"/>
      <c r="D121" s="295"/>
      <c r="E121" s="295"/>
      <c r="F121" s="295" t="s">
        <v>272</v>
      </c>
      <c r="H121" s="51">
        <v>18</v>
      </c>
      <c r="I121" s="51" t="str">
        <f t="shared" si="19"/>
        <v>角栄ガス_13A</v>
      </c>
      <c r="J121" s="51" t="str">
        <f t="shared" si="17"/>
        <v>18角栄ガス_13A</v>
      </c>
      <c r="K121" s="51">
        <v>45</v>
      </c>
      <c r="L121" s="51">
        <v>45</v>
      </c>
      <c r="M121" s="51">
        <v>45</v>
      </c>
      <c r="N121" s="51">
        <v>45</v>
      </c>
      <c r="O121" s="51">
        <v>45</v>
      </c>
      <c r="P121" s="51">
        <v>45</v>
      </c>
      <c r="Q121" s="51">
        <v>45</v>
      </c>
      <c r="R121" s="51">
        <v>45</v>
      </c>
      <c r="S121" s="51">
        <v>45</v>
      </c>
      <c r="T121" s="51">
        <v>45</v>
      </c>
      <c r="U121" s="51">
        <v>45</v>
      </c>
      <c r="V121" s="51">
        <v>45</v>
      </c>
    </row>
    <row r="122" spans="1:22">
      <c r="A122" s="295"/>
      <c r="B122" s="295" t="s">
        <v>543</v>
      </c>
      <c r="C122" s="295"/>
      <c r="D122" s="295"/>
      <c r="E122" s="295"/>
      <c r="F122" s="295" t="s">
        <v>252</v>
      </c>
      <c r="H122" s="51">
        <v>18</v>
      </c>
      <c r="I122" s="51" t="str">
        <f t="shared" si="19"/>
        <v>埼玉ガス_13A</v>
      </c>
      <c r="J122" s="51" t="str">
        <f t="shared" si="17"/>
        <v>18埼玉ガス_13A</v>
      </c>
      <c r="K122" s="51">
        <v>43.12</v>
      </c>
      <c r="L122" s="51">
        <v>43.12</v>
      </c>
      <c r="M122" s="51">
        <v>43.12</v>
      </c>
      <c r="N122" s="51">
        <v>43.12</v>
      </c>
      <c r="O122" s="51">
        <v>43.12</v>
      </c>
      <c r="P122" s="51">
        <v>43.12</v>
      </c>
      <c r="Q122" s="51">
        <v>43.12</v>
      </c>
      <c r="R122" s="51">
        <v>43.12</v>
      </c>
      <c r="S122" s="51">
        <v>43.12</v>
      </c>
      <c r="T122" s="51">
        <v>43.12</v>
      </c>
      <c r="U122" s="51">
        <v>43.12</v>
      </c>
      <c r="V122" s="51">
        <v>43.12</v>
      </c>
    </row>
    <row r="123" spans="1:22">
      <c r="A123" s="295"/>
      <c r="B123" s="295" t="s">
        <v>544</v>
      </c>
      <c r="C123" s="295"/>
      <c r="D123" s="295"/>
      <c r="E123" s="295"/>
      <c r="F123" s="295" t="s">
        <v>260</v>
      </c>
      <c r="H123" s="51">
        <v>18</v>
      </c>
      <c r="I123" s="51" t="str">
        <f t="shared" si="19"/>
        <v>坂戸ガス_13A</v>
      </c>
      <c r="J123" s="51" t="str">
        <f t="shared" si="17"/>
        <v>18坂戸ガス_13A</v>
      </c>
      <c r="K123" s="51">
        <v>45</v>
      </c>
      <c r="L123" s="51">
        <v>45</v>
      </c>
      <c r="M123" s="51">
        <v>45</v>
      </c>
      <c r="N123" s="51">
        <v>45</v>
      </c>
      <c r="O123" s="51">
        <v>45</v>
      </c>
      <c r="P123" s="51">
        <v>45</v>
      </c>
      <c r="Q123" s="51">
        <v>45</v>
      </c>
      <c r="R123" s="51">
        <v>45</v>
      </c>
      <c r="S123" s="51">
        <v>45</v>
      </c>
      <c r="T123" s="51">
        <v>45</v>
      </c>
      <c r="U123" s="51">
        <v>45</v>
      </c>
      <c r="V123" s="51">
        <v>45</v>
      </c>
    </row>
    <row r="124" spans="1:22">
      <c r="A124" s="295"/>
      <c r="B124" s="295" t="s">
        <v>547</v>
      </c>
      <c r="C124" s="295"/>
      <c r="D124" s="295"/>
      <c r="E124" s="295"/>
      <c r="F124" s="295" t="s">
        <v>269</v>
      </c>
      <c r="H124" s="51">
        <v>18</v>
      </c>
      <c r="I124" s="51" t="str">
        <f t="shared" si="19"/>
        <v>幸手都市ガス_13A</v>
      </c>
      <c r="J124" s="51" t="str">
        <f t="shared" si="17"/>
        <v>18幸手都市ガス_13A</v>
      </c>
      <c r="K124" s="51">
        <v>45</v>
      </c>
      <c r="L124" s="51">
        <v>45</v>
      </c>
      <c r="M124" s="51">
        <v>45</v>
      </c>
      <c r="N124" s="51">
        <v>45</v>
      </c>
      <c r="O124" s="51">
        <v>45</v>
      </c>
      <c r="P124" s="51">
        <v>45</v>
      </c>
      <c r="Q124" s="51">
        <v>45</v>
      </c>
      <c r="R124" s="51">
        <v>45</v>
      </c>
      <c r="S124" s="51">
        <v>45</v>
      </c>
      <c r="T124" s="51">
        <v>45</v>
      </c>
      <c r="U124" s="51">
        <v>45</v>
      </c>
      <c r="V124" s="51">
        <v>45</v>
      </c>
    </row>
    <row r="125" spans="1:22">
      <c r="A125" s="295"/>
      <c r="B125" s="295" t="s">
        <v>548</v>
      </c>
      <c r="C125" s="295"/>
      <c r="D125" s="295"/>
      <c r="E125" s="295"/>
      <c r="F125" s="295" t="s">
        <v>270</v>
      </c>
      <c r="H125" s="51">
        <v>18</v>
      </c>
      <c r="I125" s="51" t="str">
        <f t="shared" si="19"/>
        <v>松栄ガス_13A</v>
      </c>
      <c r="J125" s="51" t="str">
        <f t="shared" si="17"/>
        <v>18松栄ガス_13A</v>
      </c>
      <c r="K125" s="51">
        <v>45</v>
      </c>
      <c r="L125" s="51">
        <v>45</v>
      </c>
      <c r="M125" s="51">
        <v>45</v>
      </c>
      <c r="N125" s="51">
        <v>45</v>
      </c>
      <c r="O125" s="51">
        <v>45</v>
      </c>
      <c r="P125" s="51">
        <v>45</v>
      </c>
      <c r="Q125" s="51">
        <v>45</v>
      </c>
      <c r="R125" s="51">
        <v>45</v>
      </c>
      <c r="S125" s="51">
        <v>45</v>
      </c>
      <c r="T125" s="51">
        <v>45</v>
      </c>
      <c r="U125" s="51">
        <v>45</v>
      </c>
      <c r="V125" s="51">
        <v>45</v>
      </c>
    </row>
    <row r="126" spans="1:22">
      <c r="A126" s="295"/>
      <c r="B126" s="295" t="s">
        <v>549</v>
      </c>
      <c r="C126" s="295"/>
      <c r="D126" s="295"/>
      <c r="E126" s="295"/>
      <c r="F126" s="295"/>
      <c r="H126" s="51">
        <v>18</v>
      </c>
      <c r="I126" s="51" t="str">
        <f t="shared" si="19"/>
        <v>新日本瓦斯_13A</v>
      </c>
      <c r="J126" s="51" t="str">
        <f t="shared" si="17"/>
        <v>18新日本瓦斯_13A</v>
      </c>
      <c r="K126" s="51">
        <v>43.12</v>
      </c>
      <c r="L126" s="51">
        <v>43.12</v>
      </c>
      <c r="M126" s="51">
        <v>43.12</v>
      </c>
      <c r="N126" s="51">
        <v>43.12</v>
      </c>
      <c r="O126" s="51">
        <v>43.12</v>
      </c>
      <c r="P126" s="51">
        <v>43.12</v>
      </c>
      <c r="Q126" s="51">
        <v>43.12</v>
      </c>
      <c r="R126" s="51">
        <v>43.12</v>
      </c>
      <c r="S126" s="51">
        <v>43.12</v>
      </c>
      <c r="T126" s="51">
        <v>43.12</v>
      </c>
      <c r="U126" s="51">
        <v>43.12</v>
      </c>
      <c r="V126" s="51">
        <v>43.12</v>
      </c>
    </row>
    <row r="127" spans="1:22">
      <c r="A127" s="295"/>
      <c r="B127" s="295" t="s">
        <v>123</v>
      </c>
      <c r="C127" s="295"/>
      <c r="D127" s="295"/>
      <c r="E127" s="295"/>
      <c r="F127" s="295" t="s">
        <v>273</v>
      </c>
      <c r="H127" s="51">
        <v>18</v>
      </c>
      <c r="I127" s="51" t="str">
        <f t="shared" si="19"/>
        <v>西武ガス_13A</v>
      </c>
      <c r="J127" s="51" t="str">
        <f t="shared" si="17"/>
        <v>18西武ガス_13A</v>
      </c>
      <c r="K127" s="51">
        <v>46.04</v>
      </c>
      <c r="L127" s="51">
        <v>46.04</v>
      </c>
      <c r="M127" s="51">
        <v>46.04</v>
      </c>
      <c r="N127" s="51">
        <v>46.04</v>
      </c>
      <c r="O127" s="51">
        <v>46.04</v>
      </c>
      <c r="P127" s="51">
        <v>46.04</v>
      </c>
      <c r="Q127" s="51">
        <v>46.04</v>
      </c>
      <c r="R127" s="51">
        <v>46.04</v>
      </c>
      <c r="S127" s="51">
        <v>46.04</v>
      </c>
      <c r="T127" s="51">
        <v>46.04</v>
      </c>
      <c r="U127" s="51">
        <v>46.04</v>
      </c>
      <c r="V127" s="51">
        <v>46.04</v>
      </c>
    </row>
    <row r="128" spans="1:22">
      <c r="A128" s="295"/>
      <c r="B128" s="295" t="s">
        <v>551</v>
      </c>
      <c r="C128" s="295"/>
      <c r="D128" s="295"/>
      <c r="E128" s="295"/>
      <c r="F128" s="295" t="s">
        <v>252</v>
      </c>
      <c r="H128" s="51">
        <v>18</v>
      </c>
      <c r="I128" s="51" t="str">
        <f t="shared" si="19"/>
        <v>大東ガス_13A</v>
      </c>
      <c r="J128" s="51" t="str">
        <f t="shared" si="17"/>
        <v>18大東ガス_13A</v>
      </c>
      <c r="K128" s="51">
        <v>45</v>
      </c>
      <c r="L128" s="51">
        <v>45</v>
      </c>
      <c r="M128" s="51">
        <v>45</v>
      </c>
      <c r="N128" s="51">
        <v>45</v>
      </c>
      <c r="O128" s="51">
        <v>45</v>
      </c>
      <c r="P128" s="51">
        <v>45</v>
      </c>
      <c r="Q128" s="51">
        <v>45</v>
      </c>
      <c r="R128" s="51">
        <v>45</v>
      </c>
      <c r="S128" s="51">
        <v>45</v>
      </c>
      <c r="T128" s="51">
        <v>45</v>
      </c>
      <c r="U128" s="51">
        <v>45</v>
      </c>
      <c r="V128" s="51">
        <v>45</v>
      </c>
    </row>
    <row r="129" spans="1:22">
      <c r="A129" s="295"/>
      <c r="B129" s="295" t="s">
        <v>552</v>
      </c>
      <c r="C129" s="295"/>
      <c r="D129" s="295"/>
      <c r="E129" s="295"/>
      <c r="F129" s="295" t="s">
        <v>260</v>
      </c>
      <c r="H129" s="51">
        <v>18</v>
      </c>
      <c r="I129" s="51" t="str">
        <f t="shared" si="19"/>
        <v>秩父ガス_13A</v>
      </c>
      <c r="J129" s="51" t="str">
        <f t="shared" si="17"/>
        <v>18秩父ガス_13A</v>
      </c>
      <c r="K129" s="51">
        <v>46.04</v>
      </c>
      <c r="L129" s="51">
        <v>46.04</v>
      </c>
      <c r="M129" s="51">
        <v>46.04</v>
      </c>
      <c r="N129" s="51">
        <v>46.04</v>
      </c>
      <c r="O129" s="51">
        <v>46.04</v>
      </c>
      <c r="P129" s="51">
        <v>46.04</v>
      </c>
      <c r="Q129" s="51">
        <v>46.04</v>
      </c>
      <c r="R129" s="51">
        <v>46.04</v>
      </c>
      <c r="S129" s="51">
        <v>46.04</v>
      </c>
      <c r="T129" s="51">
        <v>46.04</v>
      </c>
      <c r="U129" s="51">
        <v>46.04</v>
      </c>
      <c r="V129" s="51">
        <v>46.04</v>
      </c>
    </row>
    <row r="130" spans="1:22">
      <c r="A130" s="295"/>
      <c r="B130" s="295" t="s">
        <v>553</v>
      </c>
      <c r="C130" s="295"/>
      <c r="D130" s="295"/>
      <c r="E130" s="295"/>
      <c r="F130" s="295" t="s">
        <v>269</v>
      </c>
      <c r="H130" s="51">
        <v>18</v>
      </c>
      <c r="I130" s="51" t="str">
        <f t="shared" si="19"/>
        <v>東彩ガス_13A</v>
      </c>
      <c r="J130" s="51" t="str">
        <f t="shared" si="17"/>
        <v>18東彩ガス_13A</v>
      </c>
      <c r="K130" s="51">
        <v>45</v>
      </c>
      <c r="L130" s="51">
        <v>45</v>
      </c>
      <c r="M130" s="51">
        <v>45</v>
      </c>
      <c r="N130" s="51">
        <v>45</v>
      </c>
      <c r="O130" s="51">
        <v>45</v>
      </c>
      <c r="P130" s="51">
        <v>45</v>
      </c>
      <c r="Q130" s="51">
        <v>45</v>
      </c>
      <c r="R130" s="51">
        <v>45</v>
      </c>
      <c r="S130" s="51">
        <v>45</v>
      </c>
      <c r="T130" s="51">
        <v>45</v>
      </c>
      <c r="U130" s="51">
        <v>45</v>
      </c>
      <c r="V130" s="51">
        <v>45</v>
      </c>
    </row>
    <row r="131" spans="1:22">
      <c r="A131" s="295"/>
      <c r="B131" s="295" t="s">
        <v>555</v>
      </c>
      <c r="C131" s="295"/>
      <c r="D131" s="295"/>
      <c r="E131" s="295"/>
      <c r="F131" s="295" t="s">
        <v>270</v>
      </c>
      <c r="H131" s="51">
        <v>18</v>
      </c>
      <c r="I131" s="51" t="str">
        <f t="shared" si="19"/>
        <v>日高都市ガス_13A</v>
      </c>
      <c r="J131" s="51" t="str">
        <f t="shared" si="17"/>
        <v>18日高都市ガス_13A</v>
      </c>
      <c r="K131" s="51">
        <v>45</v>
      </c>
      <c r="L131" s="51">
        <v>45</v>
      </c>
      <c r="M131" s="51">
        <v>45</v>
      </c>
      <c r="N131" s="51">
        <v>45</v>
      </c>
      <c r="O131" s="51">
        <v>45</v>
      </c>
      <c r="P131" s="51">
        <v>45</v>
      </c>
      <c r="Q131" s="51">
        <v>45</v>
      </c>
      <c r="R131" s="51">
        <v>45</v>
      </c>
      <c r="S131" s="51">
        <v>45</v>
      </c>
      <c r="T131" s="51">
        <v>45</v>
      </c>
      <c r="U131" s="51">
        <v>45</v>
      </c>
      <c r="V131" s="51">
        <v>45</v>
      </c>
    </row>
    <row r="132" spans="1:22">
      <c r="A132" s="295"/>
      <c r="B132" s="295" t="s">
        <v>556</v>
      </c>
      <c r="C132" s="295"/>
      <c r="D132" s="295"/>
      <c r="E132" s="295"/>
      <c r="F132" s="295"/>
      <c r="H132" s="51">
        <v>18</v>
      </c>
      <c r="I132" s="51" t="str">
        <f t="shared" si="19"/>
        <v>武州ガス_13A</v>
      </c>
      <c r="J132" s="51" t="str">
        <f t="shared" si="17"/>
        <v>18武州ガス_13A</v>
      </c>
      <c r="K132" s="51">
        <v>45</v>
      </c>
      <c r="L132" s="51">
        <v>45</v>
      </c>
      <c r="M132" s="51">
        <v>45</v>
      </c>
      <c r="N132" s="51">
        <v>45</v>
      </c>
      <c r="O132" s="51">
        <v>45</v>
      </c>
      <c r="P132" s="51">
        <v>45</v>
      </c>
      <c r="Q132" s="51">
        <v>45</v>
      </c>
      <c r="R132" s="51">
        <v>45</v>
      </c>
      <c r="S132" s="51">
        <v>45</v>
      </c>
      <c r="T132" s="51">
        <v>45</v>
      </c>
      <c r="U132" s="51">
        <v>45</v>
      </c>
      <c r="V132" s="51">
        <v>45</v>
      </c>
    </row>
    <row r="133" spans="1:22">
      <c r="A133" s="295"/>
      <c r="B133" s="295" t="s">
        <v>557</v>
      </c>
      <c r="C133" s="295"/>
      <c r="D133" s="295"/>
      <c r="E133" s="295"/>
      <c r="F133" s="295" t="s">
        <v>274</v>
      </c>
      <c r="H133" s="51">
        <v>18</v>
      </c>
      <c r="I133" s="51" t="str">
        <f t="shared" si="19"/>
        <v>本庄ガス_13A</v>
      </c>
      <c r="J133" s="51" t="str">
        <f t="shared" si="17"/>
        <v>18本庄ガス_13A</v>
      </c>
      <c r="K133" s="51">
        <v>43.12</v>
      </c>
      <c r="L133" s="51">
        <v>43.12</v>
      </c>
      <c r="M133" s="51">
        <v>43.12</v>
      </c>
      <c r="N133" s="51">
        <v>43.12</v>
      </c>
      <c r="O133" s="51">
        <v>43.12</v>
      </c>
      <c r="P133" s="51">
        <v>43.12</v>
      </c>
      <c r="Q133" s="51">
        <v>43.12</v>
      </c>
      <c r="R133" s="51">
        <v>43.12</v>
      </c>
      <c r="S133" s="51">
        <v>43.12</v>
      </c>
      <c r="T133" s="51">
        <v>43.12</v>
      </c>
      <c r="U133" s="51">
        <v>43.12</v>
      </c>
      <c r="V133" s="51">
        <v>43.12</v>
      </c>
    </row>
    <row r="134" spans="1:22">
      <c r="A134" s="295"/>
      <c r="B134" s="295" t="s">
        <v>420</v>
      </c>
      <c r="C134" s="295"/>
      <c r="D134" s="295"/>
      <c r="E134" s="295"/>
      <c r="F134" s="295" t="s">
        <v>252</v>
      </c>
      <c r="H134" s="51">
        <v>18</v>
      </c>
      <c r="I134" s="51" t="str">
        <f t="shared" si="19"/>
        <v>武蔵野ガス_13A</v>
      </c>
      <c r="J134" s="51" t="str">
        <f t="shared" si="17"/>
        <v>18武蔵野ガス_13A</v>
      </c>
      <c r="K134" s="51">
        <v>46.04</v>
      </c>
      <c r="L134" s="51">
        <v>46.04</v>
      </c>
      <c r="M134" s="51">
        <v>46.04</v>
      </c>
      <c r="N134" s="51">
        <v>46.04</v>
      </c>
      <c r="O134" s="51">
        <v>46.04</v>
      </c>
      <c r="P134" s="51">
        <v>46.04</v>
      </c>
      <c r="Q134" s="51">
        <v>46.04</v>
      </c>
      <c r="R134" s="51">
        <v>46.04</v>
      </c>
      <c r="S134" s="51">
        <v>46.04</v>
      </c>
      <c r="T134" s="51">
        <v>46.04</v>
      </c>
      <c r="U134" s="51">
        <v>46.04</v>
      </c>
      <c r="V134" s="51">
        <v>46.04</v>
      </c>
    </row>
    <row r="135" spans="1:22">
      <c r="A135" s="295"/>
      <c r="B135" s="295" t="s">
        <v>421</v>
      </c>
      <c r="C135" s="295"/>
      <c r="D135" s="295"/>
      <c r="E135" s="295"/>
      <c r="F135" s="295" t="s">
        <v>269</v>
      </c>
      <c r="H135" s="51">
        <v>18</v>
      </c>
      <c r="I135" s="51" t="str">
        <f t="shared" si="19"/>
        <v>鷲宮ガス_13A</v>
      </c>
      <c r="J135" s="51" t="str">
        <f t="shared" si="17"/>
        <v>18鷲宮ガス_13A</v>
      </c>
      <c r="K135" s="51">
        <v>45</v>
      </c>
      <c r="L135" s="51">
        <v>45</v>
      </c>
      <c r="M135" s="51">
        <v>45</v>
      </c>
      <c r="N135" s="51">
        <v>45</v>
      </c>
      <c r="O135" s="51">
        <v>45</v>
      </c>
      <c r="P135" s="51">
        <v>45</v>
      </c>
      <c r="Q135" s="51">
        <v>45</v>
      </c>
      <c r="R135" s="51">
        <v>45</v>
      </c>
      <c r="S135" s="51">
        <v>45</v>
      </c>
      <c r="T135" s="51">
        <v>45</v>
      </c>
      <c r="U135" s="51">
        <v>45</v>
      </c>
      <c r="V135" s="51">
        <v>45</v>
      </c>
    </row>
    <row r="136" spans="1:22">
      <c r="A136" s="295"/>
      <c r="B136" s="295" t="s">
        <v>422</v>
      </c>
      <c r="C136" s="295"/>
      <c r="D136" s="295"/>
      <c r="E136" s="295"/>
      <c r="F136" s="295"/>
      <c r="H136" s="51">
        <v>18</v>
      </c>
      <c r="I136" s="51" t="str">
        <f t="shared" si="19"/>
        <v>入間ガス_6A</v>
      </c>
      <c r="J136" s="51" t="str">
        <f t="shared" si="17"/>
        <v>18入間ガス_6A</v>
      </c>
      <c r="K136" s="51">
        <v>29.3</v>
      </c>
      <c r="L136" s="51">
        <v>29.3</v>
      </c>
      <c r="M136" s="51">
        <v>29.3</v>
      </c>
      <c r="N136" s="51">
        <v>29.3</v>
      </c>
      <c r="O136" s="51">
        <v>29.3</v>
      </c>
      <c r="P136" s="51">
        <v>29.3</v>
      </c>
      <c r="Q136" s="51">
        <v>29.3</v>
      </c>
      <c r="R136" s="51">
        <v>29.3</v>
      </c>
      <c r="S136" s="51">
        <v>29.3</v>
      </c>
      <c r="T136" s="51">
        <v>29.3</v>
      </c>
      <c r="U136" s="51">
        <v>29.3</v>
      </c>
      <c r="V136" s="51">
        <v>29.3</v>
      </c>
    </row>
    <row r="137" spans="1:22">
      <c r="A137" s="295"/>
      <c r="B137" s="295" t="s">
        <v>423</v>
      </c>
      <c r="C137" s="295"/>
      <c r="D137" s="295"/>
      <c r="E137" s="295"/>
      <c r="F137" s="295" t="s">
        <v>276</v>
      </c>
      <c r="H137" s="51">
        <v>18</v>
      </c>
      <c r="I137" s="51" t="str">
        <f t="shared" si="19"/>
        <v>角栄ガス_6A</v>
      </c>
      <c r="J137" s="51" t="str">
        <f t="shared" si="17"/>
        <v>18角栄ガス_6A</v>
      </c>
      <c r="K137" s="51">
        <v>0</v>
      </c>
      <c r="L137" s="51">
        <v>0</v>
      </c>
      <c r="M137" s="51">
        <v>0</v>
      </c>
      <c r="N137" s="51">
        <v>0</v>
      </c>
      <c r="O137" s="51">
        <v>0</v>
      </c>
      <c r="P137" s="51">
        <v>0</v>
      </c>
      <c r="Q137" s="51">
        <v>0</v>
      </c>
      <c r="R137" s="51">
        <v>0</v>
      </c>
      <c r="S137" s="51">
        <v>0</v>
      </c>
      <c r="T137" s="51">
        <v>0</v>
      </c>
      <c r="U137" s="51">
        <v>0</v>
      </c>
      <c r="V137" s="51">
        <v>0</v>
      </c>
    </row>
    <row r="138" spans="1:22">
      <c r="A138" s="295"/>
      <c r="B138" s="295" t="s">
        <v>559</v>
      </c>
      <c r="C138" s="295"/>
      <c r="D138" s="295"/>
      <c r="E138" s="295"/>
      <c r="F138" s="295" t="s">
        <v>277</v>
      </c>
      <c r="H138" s="51">
        <v>18</v>
      </c>
      <c r="I138" s="51" t="s">
        <v>445</v>
      </c>
      <c r="J138" s="51" t="str">
        <f t="shared" si="17"/>
        <v>18新日本瓦斯_6A</v>
      </c>
      <c r="K138" s="51">
        <v>29.3</v>
      </c>
      <c r="L138" s="51">
        <v>29.3</v>
      </c>
      <c r="M138" s="51">
        <v>29.3</v>
      </c>
      <c r="N138" s="51">
        <v>29.3</v>
      </c>
      <c r="O138" s="51">
        <v>29.3</v>
      </c>
      <c r="P138" s="51">
        <v>29.3</v>
      </c>
      <c r="Q138" s="51">
        <v>29.3</v>
      </c>
      <c r="R138" s="51">
        <v>29.3</v>
      </c>
      <c r="S138" s="51">
        <v>29.3</v>
      </c>
      <c r="T138" s="51">
        <v>29.3</v>
      </c>
      <c r="U138" s="51">
        <v>29.3</v>
      </c>
      <c r="V138" s="51">
        <v>29.3</v>
      </c>
    </row>
    <row r="139" spans="1:22">
      <c r="A139" s="295"/>
      <c r="B139" s="295" t="s">
        <v>562</v>
      </c>
      <c r="C139" s="295"/>
      <c r="D139" s="295"/>
      <c r="E139" s="295"/>
      <c r="F139" s="295" t="s">
        <v>278</v>
      </c>
      <c r="H139" s="51">
        <v>18</v>
      </c>
      <c r="I139" s="51" t="str">
        <f t="shared" ref="I139:I165" si="20">I111</f>
        <v>秩父ガス_6A</v>
      </c>
      <c r="J139" s="51" t="str">
        <f t="shared" si="17"/>
        <v>18秩父ガス_6A</v>
      </c>
      <c r="K139" s="51">
        <v>0</v>
      </c>
      <c r="L139" s="51">
        <v>0</v>
      </c>
      <c r="M139" s="51">
        <v>0</v>
      </c>
      <c r="N139" s="51">
        <v>0</v>
      </c>
      <c r="O139" s="51">
        <v>0</v>
      </c>
      <c r="P139" s="51">
        <v>0</v>
      </c>
      <c r="Q139" s="51">
        <v>0</v>
      </c>
      <c r="R139" s="51">
        <v>0</v>
      </c>
      <c r="S139" s="51">
        <v>0</v>
      </c>
      <c r="T139" s="51">
        <v>0</v>
      </c>
      <c r="U139" s="51">
        <v>0</v>
      </c>
      <c r="V139" s="51">
        <v>0</v>
      </c>
    </row>
    <row r="140" spans="1:22">
      <c r="A140" s="295"/>
      <c r="B140" s="295" t="s">
        <v>563</v>
      </c>
      <c r="C140" s="295"/>
      <c r="D140" s="295"/>
      <c r="E140" s="295"/>
      <c r="F140" s="295"/>
      <c r="H140" s="51">
        <v>18</v>
      </c>
      <c r="I140" s="51" t="str">
        <f t="shared" si="20"/>
        <v>日高都市ガス_6A</v>
      </c>
      <c r="J140" s="51" t="str">
        <f t="shared" si="17"/>
        <v>18日高都市ガス_6A</v>
      </c>
      <c r="K140" s="51">
        <v>29.3</v>
      </c>
      <c r="L140" s="51">
        <v>29.3</v>
      </c>
      <c r="M140" s="51">
        <v>29.3</v>
      </c>
      <c r="N140" s="51">
        <v>29.3</v>
      </c>
      <c r="O140" s="51">
        <v>29.3</v>
      </c>
      <c r="P140" s="51">
        <v>29.3</v>
      </c>
      <c r="Q140" s="51">
        <v>29.3</v>
      </c>
      <c r="R140" s="51">
        <v>29.3</v>
      </c>
      <c r="S140" s="51">
        <v>29.3</v>
      </c>
      <c r="T140" s="51">
        <v>29.3</v>
      </c>
      <c r="U140" s="51">
        <v>29.3</v>
      </c>
      <c r="V140" s="51">
        <v>29.3</v>
      </c>
    </row>
    <row r="141" spans="1:22">
      <c r="A141" s="295"/>
      <c r="B141" s="295" t="s">
        <v>564</v>
      </c>
      <c r="C141" s="295"/>
      <c r="D141" s="295"/>
      <c r="E141" s="295"/>
      <c r="F141" s="295" t="s">
        <v>279</v>
      </c>
      <c r="H141" s="51">
        <v>18</v>
      </c>
      <c r="I141" s="51" t="str">
        <f t="shared" si="20"/>
        <v>武蔵野ガス_6A</v>
      </c>
      <c r="J141" s="51" t="str">
        <f t="shared" si="17"/>
        <v>18武蔵野ガス_6A</v>
      </c>
      <c r="K141" s="51">
        <v>0</v>
      </c>
      <c r="L141" s="51">
        <v>0</v>
      </c>
      <c r="M141" s="51">
        <v>0</v>
      </c>
      <c r="N141" s="51">
        <v>0</v>
      </c>
      <c r="O141" s="51">
        <v>0</v>
      </c>
      <c r="P141" s="51">
        <v>0</v>
      </c>
      <c r="Q141" s="51">
        <v>0</v>
      </c>
      <c r="R141" s="51">
        <v>0</v>
      </c>
      <c r="S141" s="51">
        <v>0</v>
      </c>
      <c r="T141" s="51">
        <v>0</v>
      </c>
      <c r="U141" s="51">
        <v>0</v>
      </c>
      <c r="V141" s="51">
        <v>0</v>
      </c>
    </row>
    <row r="142" spans="1:22">
      <c r="A142" s="295"/>
      <c r="B142" s="295" t="s">
        <v>565</v>
      </c>
      <c r="C142" s="295"/>
      <c r="D142" s="295"/>
      <c r="E142" s="295"/>
      <c r="F142" s="295" t="s">
        <v>277</v>
      </c>
      <c r="H142" s="51">
        <v>18</v>
      </c>
      <c r="I142" s="51" t="str">
        <f t="shared" si="20"/>
        <v>本庄ガス_12A</v>
      </c>
      <c r="J142" s="51" t="str">
        <f t="shared" si="17"/>
        <v>18本庄ガス_12A</v>
      </c>
      <c r="K142" s="51">
        <v>41.86</v>
      </c>
      <c r="L142" s="51">
        <v>41.86</v>
      </c>
      <c r="M142" s="51">
        <v>41.86</v>
      </c>
      <c r="N142" s="51">
        <v>41.86</v>
      </c>
      <c r="O142" s="51">
        <v>41.86</v>
      </c>
      <c r="P142" s="51">
        <v>41.86</v>
      </c>
      <c r="Q142" s="51">
        <v>41.86</v>
      </c>
      <c r="R142" s="51">
        <v>41.86</v>
      </c>
      <c r="S142" s="51">
        <v>41.86</v>
      </c>
      <c r="T142" s="51">
        <v>41.86</v>
      </c>
      <c r="U142" s="51">
        <v>41.86</v>
      </c>
      <c r="V142" s="51">
        <v>41.86</v>
      </c>
    </row>
    <row r="143" spans="1:22">
      <c r="A143" s="295"/>
      <c r="B143" s="295" t="s">
        <v>566</v>
      </c>
      <c r="C143" s="295"/>
      <c r="D143" s="295"/>
      <c r="E143" s="295"/>
      <c r="F143" s="295" t="s">
        <v>278</v>
      </c>
      <c r="H143" s="51">
        <v>18</v>
      </c>
      <c r="I143" s="51" t="str">
        <f t="shared" si="20"/>
        <v>日高都市ガス_6A</v>
      </c>
      <c r="J143" s="51" t="str">
        <f t="shared" si="17"/>
        <v>18日高都市ガス_6A</v>
      </c>
      <c r="K143" s="51">
        <v>9999</v>
      </c>
      <c r="L143" s="51">
        <v>9999</v>
      </c>
      <c r="M143" s="51">
        <v>9999</v>
      </c>
      <c r="N143" s="51">
        <v>9999</v>
      </c>
      <c r="O143" s="51">
        <v>9999</v>
      </c>
      <c r="P143" s="51">
        <v>9999</v>
      </c>
      <c r="Q143" s="51">
        <v>9999</v>
      </c>
      <c r="R143" s="51">
        <v>9999</v>
      </c>
      <c r="S143" s="51">
        <v>9999</v>
      </c>
      <c r="T143" s="51">
        <v>9999</v>
      </c>
      <c r="U143" s="51">
        <v>9999</v>
      </c>
      <c r="V143" s="51">
        <v>9999</v>
      </c>
    </row>
    <row r="144" spans="1:22">
      <c r="A144" s="295"/>
      <c r="B144" s="295" t="s">
        <v>124</v>
      </c>
      <c r="C144" s="295"/>
      <c r="D144" s="295"/>
      <c r="E144" s="295"/>
      <c r="F144" s="295"/>
      <c r="H144" s="51">
        <v>18</v>
      </c>
      <c r="I144" s="51" t="str">
        <f t="shared" si="20"/>
        <v>武蔵野ガス_6A</v>
      </c>
      <c r="J144" s="51" t="str">
        <f t="shared" ref="J144:J212" si="21">CONCATENATE(H144,I144)</f>
        <v>18武蔵野ガス_6A</v>
      </c>
      <c r="K144" s="51">
        <v>9999</v>
      </c>
      <c r="L144" s="51">
        <v>9999</v>
      </c>
      <c r="M144" s="51">
        <v>9999</v>
      </c>
      <c r="N144" s="51">
        <v>9999</v>
      </c>
      <c r="O144" s="51">
        <v>9999</v>
      </c>
      <c r="P144" s="51">
        <v>9999</v>
      </c>
      <c r="Q144" s="51">
        <v>9999</v>
      </c>
      <c r="R144" s="51">
        <v>9999</v>
      </c>
      <c r="S144" s="51">
        <v>9999</v>
      </c>
      <c r="T144" s="51">
        <v>9999</v>
      </c>
      <c r="U144" s="51">
        <v>9999</v>
      </c>
      <c r="V144" s="51">
        <v>9999</v>
      </c>
    </row>
    <row r="145" spans="1:22">
      <c r="A145" s="295"/>
      <c r="B145" s="295" t="s">
        <v>125</v>
      </c>
      <c r="C145" s="295"/>
      <c r="D145" s="295"/>
      <c r="E145" s="295"/>
      <c r="F145" s="295" t="s">
        <v>281</v>
      </c>
      <c r="H145" s="51">
        <v>19</v>
      </c>
      <c r="I145" s="51" t="str">
        <f t="shared" si="20"/>
        <v>東京ガス_13A</v>
      </c>
      <c r="J145" s="51" t="str">
        <f t="shared" si="21"/>
        <v>19東京ガス_13A</v>
      </c>
      <c r="K145" s="51">
        <v>45</v>
      </c>
      <c r="L145" s="51">
        <v>45</v>
      </c>
      <c r="M145" s="51">
        <v>45</v>
      </c>
      <c r="N145" s="51">
        <v>45</v>
      </c>
      <c r="O145" s="51">
        <v>45</v>
      </c>
      <c r="P145" s="51">
        <v>45</v>
      </c>
      <c r="Q145" s="51">
        <v>45</v>
      </c>
      <c r="R145" s="51">
        <v>45</v>
      </c>
      <c r="S145" s="51">
        <v>45</v>
      </c>
      <c r="T145" s="51">
        <v>45</v>
      </c>
      <c r="U145" s="51">
        <v>45</v>
      </c>
      <c r="V145" s="51">
        <v>45</v>
      </c>
    </row>
    <row r="146" spans="1:22">
      <c r="A146" s="295"/>
      <c r="B146" s="295" t="s">
        <v>126</v>
      </c>
      <c r="C146" s="295"/>
      <c r="D146" s="295"/>
      <c r="E146" s="295"/>
      <c r="F146" s="295" t="s">
        <v>277</v>
      </c>
      <c r="H146" s="51">
        <v>19</v>
      </c>
      <c r="I146" s="51" t="str">
        <f t="shared" si="20"/>
        <v>伊奈都市ガス_13A</v>
      </c>
      <c r="J146" s="51" t="str">
        <f t="shared" si="21"/>
        <v>19伊奈都市ガス_13A</v>
      </c>
      <c r="K146" s="51">
        <v>45</v>
      </c>
      <c r="L146" s="51">
        <v>45</v>
      </c>
      <c r="M146" s="51">
        <v>45</v>
      </c>
      <c r="N146" s="51">
        <v>45</v>
      </c>
      <c r="O146" s="51">
        <v>45</v>
      </c>
      <c r="P146" s="51">
        <v>45</v>
      </c>
      <c r="Q146" s="51">
        <v>45</v>
      </c>
      <c r="R146" s="51">
        <v>45</v>
      </c>
      <c r="S146" s="51">
        <v>45</v>
      </c>
      <c r="T146" s="51">
        <v>45</v>
      </c>
      <c r="U146" s="51">
        <v>45</v>
      </c>
      <c r="V146" s="51">
        <v>45</v>
      </c>
    </row>
    <row r="147" spans="1:22">
      <c r="A147" s="295"/>
      <c r="B147" s="295" t="s">
        <v>127</v>
      </c>
      <c r="C147" s="295"/>
      <c r="D147" s="295"/>
      <c r="E147" s="295"/>
      <c r="F147" s="295" t="s">
        <v>278</v>
      </c>
      <c r="H147" s="51">
        <v>19</v>
      </c>
      <c r="I147" s="51" t="str">
        <f t="shared" si="20"/>
        <v>入間ガス_13A</v>
      </c>
      <c r="J147" s="51" t="str">
        <f t="shared" si="21"/>
        <v>19入間ガス_13A</v>
      </c>
      <c r="K147" s="51">
        <v>43.12</v>
      </c>
      <c r="L147" s="51">
        <v>43.12</v>
      </c>
      <c r="M147" s="51">
        <v>43.12</v>
      </c>
      <c r="N147" s="51">
        <v>43.12</v>
      </c>
      <c r="O147" s="51">
        <v>43.12</v>
      </c>
      <c r="P147" s="51">
        <v>43.12</v>
      </c>
      <c r="Q147" s="51">
        <v>43.12</v>
      </c>
      <c r="R147" s="51">
        <v>43.12</v>
      </c>
      <c r="S147" s="51">
        <v>43.12</v>
      </c>
      <c r="T147" s="51">
        <v>43.12</v>
      </c>
      <c r="U147" s="51">
        <v>43.12</v>
      </c>
      <c r="V147" s="51">
        <v>43.12</v>
      </c>
    </row>
    <row r="148" spans="1:22">
      <c r="A148" s="295"/>
      <c r="B148" s="295" t="s">
        <v>128</v>
      </c>
      <c r="C148" s="295"/>
      <c r="D148" s="295"/>
      <c r="E148" s="295"/>
      <c r="F148" s="295"/>
      <c r="H148" s="51">
        <v>19</v>
      </c>
      <c r="I148" s="51" t="str">
        <f t="shared" si="20"/>
        <v>太田都市ガス_13A</v>
      </c>
      <c r="J148" s="51" t="str">
        <f t="shared" si="21"/>
        <v>19太田都市ガス_13A</v>
      </c>
      <c r="K148" s="51">
        <v>45</v>
      </c>
      <c r="L148" s="51">
        <v>45</v>
      </c>
      <c r="M148" s="51">
        <v>45</v>
      </c>
      <c r="N148" s="51">
        <v>45</v>
      </c>
      <c r="O148" s="51">
        <v>45</v>
      </c>
      <c r="P148" s="51">
        <v>45</v>
      </c>
      <c r="Q148" s="51">
        <v>45</v>
      </c>
      <c r="R148" s="51">
        <v>45</v>
      </c>
      <c r="S148" s="51">
        <v>45</v>
      </c>
      <c r="T148" s="51">
        <v>45</v>
      </c>
      <c r="U148" s="51">
        <v>45</v>
      </c>
      <c r="V148" s="51">
        <v>45</v>
      </c>
    </row>
    <row r="149" spans="1:22">
      <c r="A149" s="295"/>
      <c r="B149" s="295" t="s">
        <v>201</v>
      </c>
      <c r="C149" s="295"/>
      <c r="D149" s="295"/>
      <c r="E149" s="295"/>
      <c r="F149" s="295" t="s">
        <v>282</v>
      </c>
      <c r="H149" s="51">
        <v>19</v>
      </c>
      <c r="I149" s="51" t="str">
        <f t="shared" si="20"/>
        <v>角栄ガス_13A</v>
      </c>
      <c r="J149" s="51" t="str">
        <f t="shared" si="21"/>
        <v>19角栄ガス_13A</v>
      </c>
      <c r="K149" s="51">
        <v>45</v>
      </c>
      <c r="L149" s="51">
        <v>45</v>
      </c>
      <c r="M149" s="51">
        <v>45</v>
      </c>
      <c r="N149" s="51">
        <v>45</v>
      </c>
      <c r="O149" s="51">
        <v>45</v>
      </c>
      <c r="P149" s="51">
        <v>45</v>
      </c>
      <c r="Q149" s="51">
        <v>45</v>
      </c>
      <c r="R149" s="51">
        <v>45</v>
      </c>
      <c r="S149" s="51">
        <v>45</v>
      </c>
      <c r="T149" s="51">
        <v>45</v>
      </c>
      <c r="U149" s="51">
        <v>45</v>
      </c>
      <c r="V149" s="51">
        <v>45</v>
      </c>
    </row>
    <row r="150" spans="1:22">
      <c r="A150" s="295"/>
      <c r="B150" s="295" t="s">
        <v>275</v>
      </c>
      <c r="C150" s="295"/>
      <c r="D150" s="295"/>
      <c r="E150" s="295"/>
      <c r="F150" s="295" t="s">
        <v>277</v>
      </c>
      <c r="H150" s="51">
        <v>19</v>
      </c>
      <c r="I150" s="51" t="str">
        <f t="shared" si="20"/>
        <v>埼玉ガス_13A</v>
      </c>
      <c r="J150" s="51" t="str">
        <f t="shared" si="21"/>
        <v>19埼玉ガス_13A</v>
      </c>
      <c r="K150" s="51">
        <v>43.12</v>
      </c>
      <c r="L150" s="51">
        <v>43.12</v>
      </c>
      <c r="M150" s="51">
        <v>43.12</v>
      </c>
      <c r="N150" s="51">
        <v>43.12</v>
      </c>
      <c r="O150" s="51">
        <v>43.12</v>
      </c>
      <c r="P150" s="51">
        <v>43.12</v>
      </c>
      <c r="Q150" s="51">
        <v>43.12</v>
      </c>
      <c r="R150" s="51">
        <v>43.12</v>
      </c>
      <c r="S150" s="51">
        <v>43.12</v>
      </c>
      <c r="T150" s="51">
        <v>43.12</v>
      </c>
      <c r="U150" s="51">
        <v>43.12</v>
      </c>
      <c r="V150" s="51">
        <v>43.12</v>
      </c>
    </row>
    <row r="151" spans="1:22">
      <c r="A151" s="295"/>
      <c r="B151" s="295" t="s">
        <v>134</v>
      </c>
      <c r="C151" s="295"/>
      <c r="D151" s="295"/>
      <c r="E151" s="295"/>
      <c r="F151" s="295" t="s">
        <v>278</v>
      </c>
      <c r="H151" s="51">
        <v>19</v>
      </c>
      <c r="I151" s="51" t="str">
        <f t="shared" si="20"/>
        <v>坂戸ガス_13A</v>
      </c>
      <c r="J151" s="51" t="str">
        <f t="shared" si="21"/>
        <v>19坂戸ガス_13A</v>
      </c>
      <c r="K151" s="51">
        <v>45</v>
      </c>
      <c r="L151" s="51">
        <v>45</v>
      </c>
      <c r="M151" s="51">
        <v>45</v>
      </c>
      <c r="N151" s="51">
        <v>45</v>
      </c>
      <c r="O151" s="51">
        <v>45</v>
      </c>
      <c r="P151" s="51">
        <v>45</v>
      </c>
      <c r="Q151" s="51">
        <v>45</v>
      </c>
      <c r="R151" s="51">
        <v>45</v>
      </c>
      <c r="S151" s="51">
        <v>45</v>
      </c>
      <c r="T151" s="51">
        <v>45</v>
      </c>
      <c r="U151" s="51">
        <v>45</v>
      </c>
      <c r="V151" s="51">
        <v>45</v>
      </c>
    </row>
    <row r="152" spans="1:22">
      <c r="A152" s="295"/>
      <c r="B152" s="295" t="s">
        <v>280</v>
      </c>
      <c r="C152" s="295"/>
      <c r="D152" s="295"/>
      <c r="E152" s="295"/>
      <c r="F152" s="295"/>
      <c r="H152" s="51">
        <v>19</v>
      </c>
      <c r="I152" s="51" t="str">
        <f t="shared" si="20"/>
        <v>幸手都市ガス_13A</v>
      </c>
      <c r="J152" s="51" t="str">
        <f t="shared" si="21"/>
        <v>19幸手都市ガス_13A</v>
      </c>
      <c r="K152" s="51">
        <v>45</v>
      </c>
      <c r="L152" s="51">
        <v>45</v>
      </c>
      <c r="M152" s="51">
        <v>45</v>
      </c>
      <c r="N152" s="51">
        <v>45</v>
      </c>
      <c r="O152" s="51">
        <v>45</v>
      </c>
      <c r="P152" s="51">
        <v>45</v>
      </c>
      <c r="Q152" s="51">
        <v>45</v>
      </c>
      <c r="R152" s="51">
        <v>45</v>
      </c>
      <c r="S152" s="51">
        <v>45</v>
      </c>
      <c r="T152" s="51">
        <v>45</v>
      </c>
      <c r="U152" s="51">
        <v>45</v>
      </c>
      <c r="V152" s="51">
        <v>45</v>
      </c>
    </row>
    <row r="153" spans="1:22">
      <c r="A153" s="295"/>
      <c r="B153" s="295" t="s">
        <v>136</v>
      </c>
      <c r="C153" s="295"/>
      <c r="D153" s="295"/>
      <c r="E153" s="295"/>
      <c r="F153" s="295" t="s">
        <v>287</v>
      </c>
      <c r="H153" s="51">
        <v>19</v>
      </c>
      <c r="I153" s="51" t="str">
        <f t="shared" si="20"/>
        <v>松栄ガス_13A</v>
      </c>
      <c r="J153" s="51" t="str">
        <f t="shared" si="21"/>
        <v>19松栄ガス_13A</v>
      </c>
      <c r="K153" s="51">
        <v>45</v>
      </c>
      <c r="L153" s="51">
        <v>45</v>
      </c>
      <c r="M153" s="51">
        <v>45</v>
      </c>
      <c r="N153" s="51">
        <v>45</v>
      </c>
      <c r="O153" s="51">
        <v>45</v>
      </c>
      <c r="P153" s="51">
        <v>45</v>
      </c>
      <c r="Q153" s="51">
        <v>45</v>
      </c>
      <c r="R153" s="51">
        <v>45</v>
      </c>
      <c r="S153" s="51">
        <v>45</v>
      </c>
      <c r="T153" s="51">
        <v>45</v>
      </c>
      <c r="U153" s="51">
        <v>45</v>
      </c>
      <c r="V153" s="51">
        <v>45</v>
      </c>
    </row>
    <row r="154" spans="1:22">
      <c r="A154" s="295"/>
      <c r="B154" s="295" t="s">
        <v>285</v>
      </c>
      <c r="C154" s="295"/>
      <c r="D154" s="295"/>
      <c r="E154" s="295"/>
      <c r="F154" s="295" t="str">
        <f>IF([1]その１!L41="","未設定（その１シートで設定）",[1]その１!L41)</f>
        <v>未設定（その１シートで設定）</v>
      </c>
      <c r="H154" s="51">
        <v>19</v>
      </c>
      <c r="I154" s="51" t="str">
        <f t="shared" si="20"/>
        <v>新日本瓦斯_13A</v>
      </c>
      <c r="J154" s="51" t="str">
        <f t="shared" si="21"/>
        <v>19新日本瓦斯_13A</v>
      </c>
      <c r="K154" s="51">
        <v>43.12</v>
      </c>
      <c r="L154" s="51">
        <v>43.12</v>
      </c>
      <c r="M154" s="51">
        <v>43.12</v>
      </c>
      <c r="N154" s="51">
        <v>43.12</v>
      </c>
      <c r="O154" s="51">
        <v>43.12</v>
      </c>
      <c r="P154" s="51">
        <v>43.12</v>
      </c>
      <c r="Q154" s="51">
        <v>43.12</v>
      </c>
      <c r="R154" s="51">
        <v>43.12</v>
      </c>
      <c r="S154" s="51">
        <v>43.12</v>
      </c>
      <c r="T154" s="51">
        <v>43.12</v>
      </c>
      <c r="U154" s="51">
        <v>43.12</v>
      </c>
      <c r="V154" s="51">
        <v>43.12</v>
      </c>
    </row>
    <row r="155" spans="1:22">
      <c r="A155" s="295"/>
      <c r="B155" s="295" t="s">
        <v>286</v>
      </c>
      <c r="C155" s="295"/>
      <c r="D155" s="295"/>
      <c r="E155" s="295"/>
      <c r="F155" s="295"/>
      <c r="H155" s="51">
        <v>19</v>
      </c>
      <c r="I155" s="51" t="str">
        <f t="shared" si="20"/>
        <v>西武ガス_13A</v>
      </c>
      <c r="J155" s="51" t="str">
        <f t="shared" si="21"/>
        <v>19西武ガス_13A</v>
      </c>
      <c r="K155" s="51">
        <v>46.04</v>
      </c>
      <c r="L155" s="51">
        <v>46.04</v>
      </c>
      <c r="M155" s="51">
        <v>46.04</v>
      </c>
      <c r="N155" s="51">
        <v>46.04</v>
      </c>
      <c r="O155" s="51">
        <v>46.04</v>
      </c>
      <c r="P155" s="51">
        <v>46.04</v>
      </c>
      <c r="Q155" s="51">
        <v>46.04</v>
      </c>
      <c r="R155" s="51">
        <v>46.04</v>
      </c>
      <c r="S155" s="51">
        <v>46.04</v>
      </c>
      <c r="T155" s="51">
        <v>46.04</v>
      </c>
      <c r="U155" s="51">
        <v>46.04</v>
      </c>
      <c r="V155" s="51">
        <v>46.04</v>
      </c>
    </row>
    <row r="156" spans="1:22">
      <c r="H156" s="51">
        <v>19</v>
      </c>
      <c r="I156" s="51" t="str">
        <f t="shared" si="20"/>
        <v>大東ガス_13A</v>
      </c>
      <c r="J156" s="51" t="str">
        <f t="shared" si="21"/>
        <v>19大東ガス_13A</v>
      </c>
      <c r="K156" s="51">
        <v>45</v>
      </c>
      <c r="L156" s="51">
        <v>45</v>
      </c>
      <c r="M156" s="51">
        <v>45</v>
      </c>
      <c r="N156" s="51">
        <v>45</v>
      </c>
      <c r="O156" s="51">
        <v>45</v>
      </c>
      <c r="P156" s="51">
        <v>45</v>
      </c>
      <c r="Q156" s="51">
        <v>45</v>
      </c>
      <c r="R156" s="51">
        <v>45</v>
      </c>
      <c r="S156" s="51">
        <v>45</v>
      </c>
      <c r="T156" s="51">
        <v>45</v>
      </c>
      <c r="U156" s="51">
        <v>45</v>
      </c>
      <c r="V156" s="51">
        <v>45</v>
      </c>
    </row>
    <row r="157" spans="1:22">
      <c r="B157" s="51" t="s">
        <v>143</v>
      </c>
      <c r="F157" s="51" t="s">
        <v>287</v>
      </c>
      <c r="H157" s="51">
        <v>19</v>
      </c>
      <c r="I157" s="51" t="str">
        <f t="shared" si="20"/>
        <v>秩父ガス_13A</v>
      </c>
      <c r="J157" s="51" t="str">
        <f t="shared" si="21"/>
        <v>19秩父ガス_13A</v>
      </c>
      <c r="K157" s="51">
        <v>46.04</v>
      </c>
      <c r="L157" s="51">
        <v>46.04</v>
      </c>
      <c r="M157" s="51">
        <v>46.04</v>
      </c>
      <c r="N157" s="51">
        <v>46.04</v>
      </c>
      <c r="O157" s="51">
        <v>46.04</v>
      </c>
      <c r="P157" s="51">
        <v>46.04</v>
      </c>
      <c r="Q157" s="51">
        <v>46.04</v>
      </c>
      <c r="R157" s="51">
        <v>46.04</v>
      </c>
      <c r="S157" s="51">
        <v>46.04</v>
      </c>
      <c r="T157" s="51">
        <v>46.04</v>
      </c>
      <c r="U157" s="51">
        <v>46.04</v>
      </c>
      <c r="V157" s="51">
        <v>46.04</v>
      </c>
    </row>
    <row r="158" spans="1:22">
      <c r="B158" s="51" t="s">
        <v>145</v>
      </c>
      <c r="F158" s="51" t="str">
        <f>IF([1]その１!L42="","未設定（その１シートで設定）",[1]その１!L42)</f>
        <v>未設定（その１シートで設定）</v>
      </c>
      <c r="H158" s="51">
        <v>19</v>
      </c>
      <c r="I158" s="51" t="str">
        <f t="shared" si="20"/>
        <v>東彩ガス_13A</v>
      </c>
      <c r="J158" s="51" t="str">
        <f t="shared" si="21"/>
        <v>19東彩ガス_13A</v>
      </c>
      <c r="K158" s="51">
        <v>45</v>
      </c>
      <c r="L158" s="51">
        <v>45</v>
      </c>
      <c r="M158" s="51">
        <v>45</v>
      </c>
      <c r="N158" s="51">
        <v>45</v>
      </c>
      <c r="O158" s="51">
        <v>45</v>
      </c>
      <c r="P158" s="51">
        <v>45</v>
      </c>
      <c r="Q158" s="51">
        <v>45</v>
      </c>
      <c r="R158" s="51">
        <v>45</v>
      </c>
      <c r="S158" s="51">
        <v>45</v>
      </c>
      <c r="T158" s="51">
        <v>45</v>
      </c>
      <c r="U158" s="51">
        <v>45</v>
      </c>
      <c r="V158" s="51">
        <v>45</v>
      </c>
    </row>
    <row r="159" spans="1:22">
      <c r="B159" s="51" t="s">
        <v>146</v>
      </c>
      <c r="H159" s="51">
        <v>19</v>
      </c>
      <c r="I159" s="51" t="str">
        <f t="shared" si="20"/>
        <v>日高都市ガス_13A</v>
      </c>
      <c r="J159" s="51" t="str">
        <f t="shared" si="21"/>
        <v>19日高都市ガス_13A</v>
      </c>
      <c r="K159" s="51">
        <v>45</v>
      </c>
      <c r="L159" s="51">
        <v>45</v>
      </c>
      <c r="M159" s="51">
        <v>45</v>
      </c>
      <c r="N159" s="51">
        <v>45</v>
      </c>
      <c r="O159" s="51">
        <v>45</v>
      </c>
      <c r="P159" s="51">
        <v>45</v>
      </c>
      <c r="Q159" s="51">
        <v>45</v>
      </c>
      <c r="R159" s="51">
        <v>45</v>
      </c>
      <c r="S159" s="51">
        <v>45</v>
      </c>
      <c r="T159" s="51">
        <v>45</v>
      </c>
      <c r="U159" s="51">
        <v>45</v>
      </c>
      <c r="V159" s="51">
        <v>45</v>
      </c>
    </row>
    <row r="160" spans="1:22">
      <c r="H160" s="51">
        <v>19</v>
      </c>
      <c r="I160" s="51" t="str">
        <f t="shared" si="20"/>
        <v>武州ガス_13A</v>
      </c>
      <c r="J160" s="51" t="str">
        <f t="shared" si="21"/>
        <v>19武州ガス_13A</v>
      </c>
      <c r="K160" s="51">
        <v>45</v>
      </c>
      <c r="L160" s="51">
        <v>45</v>
      </c>
      <c r="M160" s="51">
        <v>45</v>
      </c>
      <c r="N160" s="51">
        <v>45</v>
      </c>
      <c r="O160" s="51">
        <v>45</v>
      </c>
      <c r="P160" s="51">
        <v>45</v>
      </c>
      <c r="Q160" s="51">
        <v>45</v>
      </c>
      <c r="R160" s="51">
        <v>45</v>
      </c>
      <c r="S160" s="51">
        <v>45</v>
      </c>
      <c r="T160" s="51">
        <v>45</v>
      </c>
      <c r="U160" s="51">
        <v>45</v>
      </c>
      <c r="V160" s="51">
        <v>45</v>
      </c>
    </row>
    <row r="161" spans="2:22">
      <c r="B161" s="51" t="s">
        <v>147</v>
      </c>
      <c r="H161" s="51">
        <v>19</v>
      </c>
      <c r="I161" s="51" t="str">
        <f t="shared" si="20"/>
        <v>本庄ガス_13A</v>
      </c>
      <c r="J161" s="51" t="str">
        <f t="shared" si="21"/>
        <v>19本庄ガス_13A</v>
      </c>
      <c r="K161" s="51">
        <v>43.12</v>
      </c>
      <c r="L161" s="51">
        <v>43.12</v>
      </c>
      <c r="M161" s="51">
        <v>43.12</v>
      </c>
      <c r="N161" s="51">
        <v>43.12</v>
      </c>
      <c r="O161" s="51">
        <v>43.12</v>
      </c>
      <c r="P161" s="51">
        <v>43.12</v>
      </c>
      <c r="Q161" s="51">
        <v>43.12</v>
      </c>
      <c r="R161" s="51">
        <v>43.12</v>
      </c>
      <c r="S161" s="51">
        <v>43.12</v>
      </c>
      <c r="T161" s="51">
        <v>43.12</v>
      </c>
      <c r="U161" s="51">
        <v>43.12</v>
      </c>
      <c r="V161" s="51">
        <v>43.12</v>
      </c>
    </row>
    <row r="162" spans="2:22">
      <c r="B162" s="295" t="s">
        <v>542</v>
      </c>
      <c r="F162" s="51" t="s">
        <v>288</v>
      </c>
      <c r="H162" s="51">
        <v>19</v>
      </c>
      <c r="I162" s="51" t="str">
        <f t="shared" si="20"/>
        <v>武蔵野ガス_13A</v>
      </c>
      <c r="J162" s="51" t="str">
        <f t="shared" si="21"/>
        <v>19武蔵野ガス_13A</v>
      </c>
      <c r="K162" s="51">
        <v>46.04</v>
      </c>
      <c r="L162" s="51">
        <v>46.04</v>
      </c>
      <c r="M162" s="51">
        <v>46.04</v>
      </c>
      <c r="N162" s="51">
        <v>46.04</v>
      </c>
      <c r="O162" s="51">
        <v>46.04</v>
      </c>
      <c r="P162" s="51">
        <v>46.04</v>
      </c>
      <c r="Q162" s="51">
        <v>46.04</v>
      </c>
      <c r="R162" s="51">
        <v>46.04</v>
      </c>
      <c r="S162" s="51">
        <v>46.04</v>
      </c>
      <c r="T162" s="51">
        <v>46.04</v>
      </c>
      <c r="U162" s="51">
        <v>46.04</v>
      </c>
      <c r="V162" s="51">
        <v>46.04</v>
      </c>
    </row>
    <row r="163" spans="2:22">
      <c r="B163" s="295" t="s">
        <v>543</v>
      </c>
      <c r="F163" s="51" t="s">
        <v>277</v>
      </c>
      <c r="H163" s="51">
        <v>19</v>
      </c>
      <c r="I163" s="51" t="str">
        <f t="shared" si="20"/>
        <v>鷲宮ガス_13A</v>
      </c>
      <c r="J163" s="51" t="str">
        <f t="shared" si="21"/>
        <v>19鷲宮ガス_13A</v>
      </c>
      <c r="K163" s="51">
        <v>45</v>
      </c>
      <c r="L163" s="51">
        <v>45</v>
      </c>
      <c r="M163" s="51">
        <v>45</v>
      </c>
      <c r="N163" s="51">
        <v>45</v>
      </c>
      <c r="O163" s="51">
        <v>45</v>
      </c>
      <c r="P163" s="51">
        <v>45</v>
      </c>
      <c r="Q163" s="51">
        <v>45</v>
      </c>
      <c r="R163" s="51">
        <v>45</v>
      </c>
      <c r="S163" s="51">
        <v>45</v>
      </c>
      <c r="T163" s="51">
        <v>45</v>
      </c>
      <c r="U163" s="51">
        <v>45</v>
      </c>
      <c r="V163" s="51">
        <v>45</v>
      </c>
    </row>
    <row r="164" spans="2:22">
      <c r="B164" s="295" t="s">
        <v>569</v>
      </c>
      <c r="F164" s="51" t="s">
        <v>278</v>
      </c>
      <c r="H164" s="51">
        <v>19</v>
      </c>
      <c r="I164" s="51" t="str">
        <f t="shared" si="20"/>
        <v>入間ガス_6A</v>
      </c>
      <c r="J164" s="51" t="str">
        <f t="shared" si="21"/>
        <v>19入間ガス_6A</v>
      </c>
      <c r="K164" s="51">
        <v>29.3</v>
      </c>
      <c r="L164" s="51">
        <v>29.3</v>
      </c>
      <c r="M164" s="51">
        <v>29.3</v>
      </c>
      <c r="N164" s="51">
        <v>29.3</v>
      </c>
      <c r="O164" s="51">
        <v>29.3</v>
      </c>
      <c r="P164" s="51">
        <v>29.3</v>
      </c>
      <c r="Q164" s="51">
        <v>29.3</v>
      </c>
      <c r="R164" s="51">
        <v>29.3</v>
      </c>
      <c r="S164" s="51">
        <v>29.3</v>
      </c>
      <c r="T164" s="51">
        <v>29.3</v>
      </c>
      <c r="U164" s="51">
        <v>29.3</v>
      </c>
      <c r="V164" s="51">
        <v>29.3</v>
      </c>
    </row>
    <row r="165" spans="2:22">
      <c r="B165" s="295" t="s">
        <v>547</v>
      </c>
      <c r="H165" s="51">
        <v>19</v>
      </c>
      <c r="I165" s="51" t="str">
        <f t="shared" si="20"/>
        <v>角栄ガス_6A</v>
      </c>
      <c r="J165" s="51" t="str">
        <f t="shared" si="21"/>
        <v>19角栄ガス_6A</v>
      </c>
      <c r="K165" s="51">
        <v>0</v>
      </c>
      <c r="L165" s="51">
        <v>0</v>
      </c>
      <c r="M165" s="51">
        <v>0</v>
      </c>
      <c r="N165" s="51">
        <v>0</v>
      </c>
      <c r="O165" s="51">
        <v>0</v>
      </c>
      <c r="P165" s="51">
        <v>0</v>
      </c>
      <c r="Q165" s="51">
        <v>0</v>
      </c>
      <c r="R165" s="51">
        <v>0</v>
      </c>
      <c r="S165" s="51">
        <v>0</v>
      </c>
      <c r="T165" s="51">
        <v>0</v>
      </c>
      <c r="U165" s="51">
        <v>0</v>
      </c>
      <c r="V165" s="51">
        <v>0</v>
      </c>
    </row>
    <row r="166" spans="2:22">
      <c r="B166" s="295" t="s">
        <v>548</v>
      </c>
      <c r="F166" s="51" t="s">
        <v>289</v>
      </c>
      <c r="H166" s="51">
        <v>19</v>
      </c>
      <c r="I166" s="51" t="s">
        <v>445</v>
      </c>
      <c r="J166" s="51" t="str">
        <f t="shared" si="21"/>
        <v>19新日本瓦斯_6A</v>
      </c>
      <c r="K166" s="51">
        <v>29.3</v>
      </c>
      <c r="L166" s="51">
        <v>29.3</v>
      </c>
      <c r="M166" s="51">
        <v>29.3</v>
      </c>
      <c r="N166" s="51">
        <v>29.3</v>
      </c>
      <c r="O166" s="51">
        <v>29.3</v>
      </c>
      <c r="P166" s="51">
        <v>29.3</v>
      </c>
      <c r="Q166" s="51">
        <v>29.3</v>
      </c>
      <c r="R166" s="51">
        <v>29.3</v>
      </c>
      <c r="S166" s="51">
        <v>29.3</v>
      </c>
      <c r="T166" s="51">
        <v>29.3</v>
      </c>
      <c r="U166" s="51">
        <v>29.3</v>
      </c>
      <c r="V166" s="51">
        <v>29.3</v>
      </c>
    </row>
    <row r="167" spans="2:22">
      <c r="B167" s="295" t="s">
        <v>549</v>
      </c>
      <c r="F167" s="51" t="s">
        <v>258</v>
      </c>
      <c r="H167" s="51">
        <v>19</v>
      </c>
      <c r="I167" s="51" t="str">
        <f t="shared" ref="I167:I193" si="22">I139</f>
        <v>秩父ガス_6A</v>
      </c>
      <c r="J167" s="51" t="str">
        <f t="shared" si="21"/>
        <v>19秩父ガス_6A</v>
      </c>
      <c r="K167" s="51">
        <v>0</v>
      </c>
      <c r="L167" s="51">
        <v>0</v>
      </c>
      <c r="M167" s="51">
        <v>0</v>
      </c>
      <c r="N167" s="51">
        <v>0</v>
      </c>
      <c r="O167" s="51">
        <v>0</v>
      </c>
      <c r="P167" s="51">
        <v>0</v>
      </c>
      <c r="Q167" s="51">
        <v>0</v>
      </c>
      <c r="R167" s="51">
        <v>0</v>
      </c>
      <c r="S167" s="51">
        <v>0</v>
      </c>
      <c r="T167" s="51">
        <v>0</v>
      </c>
      <c r="U167" s="51">
        <v>0</v>
      </c>
      <c r="V167" s="51">
        <v>0</v>
      </c>
    </row>
    <row r="168" spans="2:22">
      <c r="B168" s="295" t="s">
        <v>123</v>
      </c>
      <c r="F168" s="51" t="s">
        <v>259</v>
      </c>
      <c r="H168" s="51">
        <v>19</v>
      </c>
      <c r="I168" s="51" t="str">
        <f t="shared" si="22"/>
        <v>日高都市ガス_6A</v>
      </c>
      <c r="J168" s="51" t="str">
        <f t="shared" si="21"/>
        <v>19日高都市ガス_6A</v>
      </c>
      <c r="K168" s="51">
        <v>29.3</v>
      </c>
      <c r="L168" s="51">
        <v>29.3</v>
      </c>
      <c r="M168" s="51">
        <v>29.3</v>
      </c>
      <c r="N168" s="51">
        <v>29.3</v>
      </c>
      <c r="O168" s="51">
        <v>29.3</v>
      </c>
      <c r="P168" s="51">
        <v>29.3</v>
      </c>
      <c r="Q168" s="51">
        <v>29.3</v>
      </c>
      <c r="R168" s="51">
        <v>29.3</v>
      </c>
      <c r="S168" s="51">
        <v>29.3</v>
      </c>
      <c r="T168" s="51">
        <v>29.3</v>
      </c>
      <c r="U168" s="51">
        <v>29.3</v>
      </c>
      <c r="V168" s="51">
        <v>29.3</v>
      </c>
    </row>
    <row r="169" spans="2:22">
      <c r="B169" s="295" t="s">
        <v>551</v>
      </c>
      <c r="H169" s="51">
        <v>19</v>
      </c>
      <c r="I169" s="51" t="str">
        <f t="shared" si="22"/>
        <v>武蔵野ガス_6A</v>
      </c>
      <c r="J169" s="51" t="str">
        <f t="shared" si="21"/>
        <v>19武蔵野ガス_6A</v>
      </c>
      <c r="K169" s="51">
        <v>0</v>
      </c>
      <c r="L169" s="51">
        <v>0</v>
      </c>
      <c r="M169" s="51">
        <v>0</v>
      </c>
      <c r="N169" s="51">
        <v>0</v>
      </c>
      <c r="O169" s="51">
        <v>0</v>
      </c>
      <c r="P169" s="51">
        <v>0</v>
      </c>
      <c r="Q169" s="51">
        <v>0</v>
      </c>
      <c r="R169" s="51">
        <v>0</v>
      </c>
      <c r="S169" s="51">
        <v>0</v>
      </c>
      <c r="T169" s="51">
        <v>0</v>
      </c>
      <c r="U169" s="51">
        <v>0</v>
      </c>
      <c r="V169" s="51">
        <v>0</v>
      </c>
    </row>
    <row r="170" spans="2:22">
      <c r="B170" s="51" t="s">
        <v>552</v>
      </c>
      <c r="F170" s="51" t="s">
        <v>290</v>
      </c>
      <c r="H170" s="51">
        <v>19</v>
      </c>
      <c r="I170" s="51" t="str">
        <f t="shared" si="22"/>
        <v>本庄ガス_12A</v>
      </c>
      <c r="J170" s="51" t="str">
        <f t="shared" si="21"/>
        <v>19本庄ガス_12A</v>
      </c>
      <c r="K170" s="51">
        <v>41.86</v>
      </c>
      <c r="L170" s="51">
        <v>41.86</v>
      </c>
      <c r="M170" s="51">
        <v>41.86</v>
      </c>
      <c r="N170" s="51">
        <v>41.86</v>
      </c>
      <c r="O170" s="51">
        <v>41.86</v>
      </c>
      <c r="P170" s="51">
        <v>41.86</v>
      </c>
      <c r="Q170" s="51">
        <v>41.86</v>
      </c>
      <c r="R170" s="51">
        <v>41.86</v>
      </c>
      <c r="S170" s="51">
        <v>41.86</v>
      </c>
      <c r="T170" s="51">
        <v>41.86</v>
      </c>
      <c r="U170" s="51">
        <v>41.86</v>
      </c>
      <c r="V170" s="51">
        <v>41.86</v>
      </c>
    </row>
    <row r="171" spans="2:22">
      <c r="B171" s="51" t="s">
        <v>553</v>
      </c>
      <c r="F171" s="51" t="s">
        <v>277</v>
      </c>
      <c r="H171" s="51">
        <v>19</v>
      </c>
      <c r="I171" s="51" t="str">
        <f t="shared" si="22"/>
        <v>日高都市ガス_6A</v>
      </c>
      <c r="J171" s="51" t="str">
        <f t="shared" si="21"/>
        <v>19日高都市ガス_6A</v>
      </c>
      <c r="K171" s="51">
        <v>9999</v>
      </c>
      <c r="L171" s="51">
        <v>9999</v>
      </c>
      <c r="M171" s="51">
        <v>9999</v>
      </c>
      <c r="N171" s="51">
        <v>9999</v>
      </c>
      <c r="O171" s="51">
        <v>9999</v>
      </c>
      <c r="P171" s="51">
        <v>9999</v>
      </c>
      <c r="Q171" s="51">
        <v>9999</v>
      </c>
      <c r="R171" s="51">
        <v>9999</v>
      </c>
      <c r="S171" s="51">
        <v>9999</v>
      </c>
      <c r="T171" s="51">
        <v>9999</v>
      </c>
      <c r="U171" s="51">
        <v>9999</v>
      </c>
      <c r="V171" s="51">
        <v>9999</v>
      </c>
    </row>
    <row r="172" spans="2:22">
      <c r="B172" s="51" t="s">
        <v>555</v>
      </c>
      <c r="F172" s="51" t="s">
        <v>278</v>
      </c>
      <c r="H172" s="51">
        <v>19</v>
      </c>
      <c r="I172" s="51" t="str">
        <f t="shared" si="22"/>
        <v>武蔵野ガス_6A</v>
      </c>
      <c r="J172" s="51" t="str">
        <f t="shared" si="21"/>
        <v>19武蔵野ガス_6A</v>
      </c>
      <c r="K172" s="51">
        <v>9999</v>
      </c>
      <c r="L172" s="51">
        <v>9999</v>
      </c>
      <c r="M172" s="51">
        <v>9999</v>
      </c>
      <c r="N172" s="51">
        <v>9999</v>
      </c>
      <c r="O172" s="51">
        <v>9999</v>
      </c>
      <c r="P172" s="51">
        <v>9999</v>
      </c>
      <c r="Q172" s="51">
        <v>9999</v>
      </c>
      <c r="R172" s="51">
        <v>9999</v>
      </c>
      <c r="S172" s="51">
        <v>9999</v>
      </c>
      <c r="T172" s="51">
        <v>9999</v>
      </c>
      <c r="U172" s="51">
        <v>9999</v>
      </c>
      <c r="V172" s="51">
        <v>9999</v>
      </c>
    </row>
    <row r="173" spans="2:22">
      <c r="B173" s="51" t="s">
        <v>556</v>
      </c>
      <c r="H173" s="51">
        <v>20</v>
      </c>
      <c r="I173" s="51" t="str">
        <f t="shared" si="22"/>
        <v>東京ガス_13A</v>
      </c>
      <c r="J173" s="51" t="str">
        <f t="shared" si="21"/>
        <v>20東京ガス_13A</v>
      </c>
      <c r="K173" s="51">
        <v>45</v>
      </c>
      <c r="L173" s="51">
        <v>45</v>
      </c>
      <c r="M173" s="51">
        <v>45</v>
      </c>
      <c r="N173" s="51">
        <v>45</v>
      </c>
      <c r="O173" s="51">
        <v>45</v>
      </c>
      <c r="P173" s="51">
        <v>45</v>
      </c>
      <c r="Q173" s="51">
        <v>45</v>
      </c>
      <c r="R173" s="51">
        <v>45</v>
      </c>
      <c r="S173" s="51">
        <v>45</v>
      </c>
      <c r="T173" s="51">
        <v>45</v>
      </c>
      <c r="U173" s="51">
        <v>45</v>
      </c>
      <c r="V173" s="51">
        <v>45</v>
      </c>
    </row>
    <row r="174" spans="2:22">
      <c r="B174" s="51" t="s">
        <v>557</v>
      </c>
      <c r="F174" s="51" t="s">
        <v>291</v>
      </c>
      <c r="H174" s="51">
        <v>20</v>
      </c>
      <c r="I174" s="51" t="str">
        <f t="shared" si="22"/>
        <v>伊奈都市ガス_13A</v>
      </c>
      <c r="J174" s="51" t="str">
        <f t="shared" si="21"/>
        <v>20伊奈都市ガス_13A</v>
      </c>
      <c r="K174" s="51">
        <v>45</v>
      </c>
      <c r="L174" s="51">
        <v>45</v>
      </c>
      <c r="M174" s="51">
        <v>45</v>
      </c>
      <c r="N174" s="51">
        <v>45</v>
      </c>
      <c r="O174" s="51">
        <v>45</v>
      </c>
      <c r="P174" s="51">
        <v>45</v>
      </c>
      <c r="Q174" s="51">
        <v>45</v>
      </c>
      <c r="R174" s="51">
        <v>45</v>
      </c>
      <c r="S174" s="51">
        <v>45</v>
      </c>
      <c r="T174" s="51">
        <v>45</v>
      </c>
      <c r="U174" s="51">
        <v>45</v>
      </c>
      <c r="V174" s="51">
        <v>45</v>
      </c>
    </row>
    <row r="175" spans="2:22">
      <c r="B175" s="51" t="s">
        <v>420</v>
      </c>
      <c r="F175" s="51" t="s">
        <v>258</v>
      </c>
      <c r="H175" s="51">
        <v>20</v>
      </c>
      <c r="I175" s="51" t="str">
        <f t="shared" si="22"/>
        <v>入間ガス_13A</v>
      </c>
      <c r="J175" s="51" t="str">
        <f t="shared" si="21"/>
        <v>20入間ガス_13A</v>
      </c>
      <c r="K175" s="51">
        <v>43.12</v>
      </c>
      <c r="L175" s="51">
        <v>43.12</v>
      </c>
      <c r="M175" s="51">
        <v>43.12</v>
      </c>
      <c r="N175" s="51">
        <v>43.12</v>
      </c>
      <c r="O175" s="51">
        <v>43.12</v>
      </c>
      <c r="P175" s="51">
        <v>43.12</v>
      </c>
      <c r="Q175" s="51">
        <v>43.12</v>
      </c>
      <c r="R175" s="51">
        <v>43.12</v>
      </c>
      <c r="S175" s="51">
        <v>43.12</v>
      </c>
      <c r="T175" s="51">
        <v>43.12</v>
      </c>
      <c r="U175" s="51">
        <v>43.12</v>
      </c>
      <c r="V175" s="51">
        <v>43.12</v>
      </c>
    </row>
    <row r="176" spans="2:22">
      <c r="B176" s="51" t="s">
        <v>421</v>
      </c>
      <c r="F176" s="51" t="s">
        <v>259</v>
      </c>
      <c r="H176" s="51">
        <v>20</v>
      </c>
      <c r="I176" s="51" t="str">
        <f t="shared" si="22"/>
        <v>太田都市ガス_13A</v>
      </c>
      <c r="J176" s="51" t="str">
        <f t="shared" si="21"/>
        <v>20太田都市ガス_13A</v>
      </c>
      <c r="K176" s="51">
        <v>45</v>
      </c>
      <c r="L176" s="51">
        <v>45</v>
      </c>
      <c r="M176" s="51">
        <v>45</v>
      </c>
      <c r="N176" s="51">
        <v>45</v>
      </c>
      <c r="O176" s="51">
        <v>45</v>
      </c>
      <c r="P176" s="51">
        <v>45</v>
      </c>
      <c r="Q176" s="51">
        <v>45</v>
      </c>
      <c r="R176" s="51">
        <v>45</v>
      </c>
      <c r="S176" s="51">
        <v>45</v>
      </c>
      <c r="T176" s="51">
        <v>45</v>
      </c>
      <c r="U176" s="51">
        <v>45</v>
      </c>
      <c r="V176" s="51">
        <v>45</v>
      </c>
    </row>
    <row r="177" spans="2:22">
      <c r="B177" s="51" t="s">
        <v>422</v>
      </c>
      <c r="H177" s="51">
        <v>20</v>
      </c>
      <c r="I177" s="51" t="str">
        <f t="shared" si="22"/>
        <v>角栄ガス_13A</v>
      </c>
      <c r="J177" s="51" t="str">
        <f t="shared" si="21"/>
        <v>20角栄ガス_13A</v>
      </c>
      <c r="K177" s="51">
        <v>45</v>
      </c>
      <c r="L177" s="51">
        <v>45</v>
      </c>
      <c r="M177" s="51">
        <v>45</v>
      </c>
      <c r="N177" s="51">
        <v>45</v>
      </c>
      <c r="O177" s="51">
        <v>45</v>
      </c>
      <c r="P177" s="51">
        <v>45</v>
      </c>
      <c r="Q177" s="51">
        <v>45</v>
      </c>
      <c r="R177" s="51">
        <v>45</v>
      </c>
      <c r="S177" s="51">
        <v>45</v>
      </c>
      <c r="T177" s="51">
        <v>45</v>
      </c>
      <c r="U177" s="51">
        <v>45</v>
      </c>
      <c r="V177" s="51">
        <v>45</v>
      </c>
    </row>
    <row r="178" spans="2:22">
      <c r="B178" s="51" t="s">
        <v>423</v>
      </c>
      <c r="H178" s="51">
        <v>20</v>
      </c>
      <c r="I178" s="51" t="str">
        <f t="shared" si="22"/>
        <v>埼玉ガス_13A</v>
      </c>
      <c r="J178" s="51" t="str">
        <f t="shared" si="21"/>
        <v>20埼玉ガス_13A</v>
      </c>
      <c r="K178" s="51">
        <v>43.12</v>
      </c>
      <c r="L178" s="51">
        <v>43.12</v>
      </c>
      <c r="M178" s="51">
        <v>43.12</v>
      </c>
      <c r="N178" s="51">
        <v>43.12</v>
      </c>
      <c r="O178" s="51">
        <v>43.12</v>
      </c>
      <c r="P178" s="51">
        <v>43.12</v>
      </c>
      <c r="Q178" s="51">
        <v>43.12</v>
      </c>
      <c r="R178" s="51">
        <v>43.12</v>
      </c>
      <c r="S178" s="51">
        <v>43.12</v>
      </c>
      <c r="T178" s="51">
        <v>43.12</v>
      </c>
      <c r="U178" s="51">
        <v>43.12</v>
      </c>
      <c r="V178" s="51">
        <v>43.12</v>
      </c>
    </row>
    <row r="179" spans="2:22">
      <c r="B179" s="51" t="s">
        <v>559</v>
      </c>
      <c r="H179" s="51">
        <v>20</v>
      </c>
      <c r="I179" s="51" t="str">
        <f t="shared" si="22"/>
        <v>坂戸ガス_13A</v>
      </c>
      <c r="J179" s="51" t="str">
        <f t="shared" si="21"/>
        <v>20坂戸ガス_13A</v>
      </c>
      <c r="K179" s="51">
        <v>45</v>
      </c>
      <c r="L179" s="51">
        <v>45</v>
      </c>
      <c r="M179" s="51">
        <v>45</v>
      </c>
      <c r="N179" s="51">
        <v>45</v>
      </c>
      <c r="O179" s="51">
        <v>45</v>
      </c>
      <c r="P179" s="51">
        <v>45</v>
      </c>
      <c r="Q179" s="51">
        <v>45</v>
      </c>
      <c r="R179" s="51">
        <v>45</v>
      </c>
      <c r="S179" s="51">
        <v>45</v>
      </c>
      <c r="T179" s="51">
        <v>45</v>
      </c>
      <c r="U179" s="51">
        <v>45</v>
      </c>
      <c r="V179" s="51">
        <v>45</v>
      </c>
    </row>
    <row r="180" spans="2:22">
      <c r="B180" s="51" t="s">
        <v>562</v>
      </c>
      <c r="H180" s="51">
        <v>20</v>
      </c>
      <c r="I180" s="51" t="str">
        <f t="shared" si="22"/>
        <v>幸手都市ガス_13A</v>
      </c>
      <c r="J180" s="51" t="str">
        <f t="shared" si="21"/>
        <v>20幸手都市ガス_13A</v>
      </c>
      <c r="K180" s="51">
        <v>45</v>
      </c>
      <c r="L180" s="51">
        <v>45</v>
      </c>
      <c r="M180" s="51">
        <v>45</v>
      </c>
      <c r="N180" s="51">
        <v>45</v>
      </c>
      <c r="O180" s="51">
        <v>45</v>
      </c>
      <c r="P180" s="51">
        <v>45</v>
      </c>
      <c r="Q180" s="51">
        <v>45</v>
      </c>
      <c r="R180" s="51">
        <v>45</v>
      </c>
      <c r="S180" s="51">
        <v>45</v>
      </c>
      <c r="T180" s="51">
        <v>45</v>
      </c>
      <c r="U180" s="51">
        <v>45</v>
      </c>
      <c r="V180" s="51">
        <v>45</v>
      </c>
    </row>
    <row r="181" spans="2:22">
      <c r="B181" s="51" t="s">
        <v>563</v>
      </c>
      <c r="H181" s="51">
        <v>20</v>
      </c>
      <c r="I181" s="51" t="str">
        <f t="shared" si="22"/>
        <v>松栄ガス_13A</v>
      </c>
      <c r="J181" s="51" t="str">
        <f t="shared" si="21"/>
        <v>20松栄ガス_13A</v>
      </c>
      <c r="K181" s="51">
        <v>45</v>
      </c>
      <c r="L181" s="51">
        <v>45</v>
      </c>
      <c r="M181" s="51">
        <v>45</v>
      </c>
      <c r="N181" s="51">
        <v>45</v>
      </c>
      <c r="O181" s="51">
        <v>45</v>
      </c>
      <c r="P181" s="51">
        <v>45</v>
      </c>
      <c r="Q181" s="51">
        <v>45</v>
      </c>
      <c r="R181" s="51">
        <v>45</v>
      </c>
      <c r="S181" s="51">
        <v>45</v>
      </c>
      <c r="T181" s="51">
        <v>45</v>
      </c>
      <c r="U181" s="51">
        <v>45</v>
      </c>
      <c r="V181" s="51">
        <v>45</v>
      </c>
    </row>
    <row r="182" spans="2:22">
      <c r="B182" s="51" t="s">
        <v>564</v>
      </c>
      <c r="H182" s="51">
        <v>20</v>
      </c>
      <c r="I182" s="51" t="str">
        <f t="shared" si="22"/>
        <v>新日本瓦斯_13A</v>
      </c>
      <c r="J182" s="51" t="str">
        <f t="shared" si="21"/>
        <v>20新日本瓦斯_13A</v>
      </c>
      <c r="K182" s="51">
        <v>43.12</v>
      </c>
      <c r="L182" s="51">
        <v>43.12</v>
      </c>
      <c r="M182" s="51">
        <v>43.12</v>
      </c>
      <c r="N182" s="51">
        <v>43.12</v>
      </c>
      <c r="O182" s="51">
        <v>43.12</v>
      </c>
      <c r="P182" s="51">
        <v>43.12</v>
      </c>
      <c r="Q182" s="51">
        <v>43.12</v>
      </c>
      <c r="R182" s="51">
        <v>43.12</v>
      </c>
      <c r="S182" s="51">
        <v>43.12</v>
      </c>
      <c r="T182" s="51">
        <v>43.12</v>
      </c>
      <c r="U182" s="51">
        <v>43.12</v>
      </c>
      <c r="V182" s="51">
        <v>43.12</v>
      </c>
    </row>
    <row r="183" spans="2:22">
      <c r="B183" s="51" t="s">
        <v>565</v>
      </c>
      <c r="H183" s="51">
        <v>20</v>
      </c>
      <c r="I183" s="51" t="str">
        <f t="shared" si="22"/>
        <v>西武ガス_13A</v>
      </c>
      <c r="J183" s="51" t="str">
        <f t="shared" si="21"/>
        <v>20西武ガス_13A</v>
      </c>
      <c r="K183" s="51">
        <v>46.04</v>
      </c>
      <c r="L183" s="51">
        <v>46.04</v>
      </c>
      <c r="M183" s="51">
        <v>46.04</v>
      </c>
      <c r="N183" s="51">
        <v>46.04</v>
      </c>
      <c r="O183" s="51">
        <v>46.04</v>
      </c>
      <c r="P183" s="51">
        <v>46.04</v>
      </c>
      <c r="Q183" s="51">
        <v>46.04</v>
      </c>
      <c r="R183" s="51">
        <v>46.04</v>
      </c>
      <c r="S183" s="51">
        <v>46.04</v>
      </c>
      <c r="T183" s="51">
        <v>46.04</v>
      </c>
      <c r="U183" s="51">
        <v>46.04</v>
      </c>
      <c r="V183" s="51">
        <v>46.04</v>
      </c>
    </row>
    <row r="184" spans="2:22">
      <c r="B184" s="51" t="s">
        <v>566</v>
      </c>
      <c r="H184" s="51">
        <v>20</v>
      </c>
      <c r="I184" s="51" t="str">
        <f t="shared" si="22"/>
        <v>大東ガス_13A</v>
      </c>
      <c r="J184" s="51" t="str">
        <f t="shared" si="21"/>
        <v>20大東ガス_13A</v>
      </c>
      <c r="K184" s="51">
        <v>45</v>
      </c>
      <c r="L184" s="51">
        <v>45</v>
      </c>
      <c r="M184" s="51">
        <v>45</v>
      </c>
      <c r="N184" s="51">
        <v>45</v>
      </c>
      <c r="O184" s="51">
        <v>45</v>
      </c>
      <c r="P184" s="51">
        <v>45</v>
      </c>
      <c r="Q184" s="51">
        <v>45</v>
      </c>
      <c r="R184" s="51">
        <v>45</v>
      </c>
      <c r="S184" s="51">
        <v>45</v>
      </c>
      <c r="T184" s="51">
        <v>45</v>
      </c>
      <c r="U184" s="51">
        <v>45</v>
      </c>
      <c r="V184" s="51">
        <v>45</v>
      </c>
    </row>
    <row r="185" spans="2:22">
      <c r="B185" s="51" t="s">
        <v>124</v>
      </c>
      <c r="H185" s="51">
        <v>20</v>
      </c>
      <c r="I185" s="51" t="str">
        <f t="shared" si="22"/>
        <v>秩父ガス_13A</v>
      </c>
      <c r="J185" s="51" t="str">
        <f t="shared" si="21"/>
        <v>20秩父ガス_13A</v>
      </c>
      <c r="K185" s="51">
        <v>46.04</v>
      </c>
      <c r="L185" s="51">
        <v>46.04</v>
      </c>
      <c r="M185" s="51">
        <v>46.04</v>
      </c>
      <c r="N185" s="51">
        <v>46.04</v>
      </c>
      <c r="O185" s="51">
        <v>46.04</v>
      </c>
      <c r="P185" s="51">
        <v>46.04</v>
      </c>
      <c r="Q185" s="51">
        <v>46.04</v>
      </c>
      <c r="R185" s="51">
        <v>46.04</v>
      </c>
      <c r="S185" s="51">
        <v>46.04</v>
      </c>
      <c r="T185" s="51">
        <v>46.04</v>
      </c>
      <c r="U185" s="51">
        <v>46.04</v>
      </c>
      <c r="V185" s="51">
        <v>46.04</v>
      </c>
    </row>
    <row r="186" spans="2:22">
      <c r="B186" s="51" t="s">
        <v>125</v>
      </c>
      <c r="H186" s="51">
        <v>20</v>
      </c>
      <c r="I186" s="51" t="str">
        <f t="shared" si="22"/>
        <v>東彩ガス_13A</v>
      </c>
      <c r="J186" s="51" t="str">
        <f t="shared" si="21"/>
        <v>20東彩ガス_13A</v>
      </c>
      <c r="K186" s="51">
        <v>45</v>
      </c>
      <c r="L186" s="51">
        <v>45</v>
      </c>
      <c r="M186" s="51">
        <v>45</v>
      </c>
      <c r="N186" s="51">
        <v>45</v>
      </c>
      <c r="O186" s="51">
        <v>45</v>
      </c>
      <c r="P186" s="51">
        <v>45</v>
      </c>
      <c r="Q186" s="51">
        <v>45</v>
      </c>
      <c r="R186" s="51">
        <v>45</v>
      </c>
      <c r="S186" s="51">
        <v>45</v>
      </c>
      <c r="T186" s="51">
        <v>45</v>
      </c>
      <c r="U186" s="51">
        <v>45</v>
      </c>
      <c r="V186" s="51">
        <v>45</v>
      </c>
    </row>
    <row r="187" spans="2:22">
      <c r="B187" s="51" t="s">
        <v>126</v>
      </c>
      <c r="H187" s="51">
        <v>20</v>
      </c>
      <c r="I187" s="51" t="str">
        <f t="shared" si="22"/>
        <v>日高都市ガス_13A</v>
      </c>
      <c r="J187" s="51" t="str">
        <f t="shared" si="21"/>
        <v>20日高都市ガス_13A</v>
      </c>
      <c r="K187" s="51">
        <v>45</v>
      </c>
      <c r="L187" s="51">
        <v>45</v>
      </c>
      <c r="M187" s="51">
        <v>45</v>
      </c>
      <c r="N187" s="51">
        <v>45</v>
      </c>
      <c r="O187" s="51">
        <v>45</v>
      </c>
      <c r="P187" s="51">
        <v>45</v>
      </c>
      <c r="Q187" s="51">
        <v>45</v>
      </c>
      <c r="R187" s="51">
        <v>45</v>
      </c>
      <c r="S187" s="51">
        <v>45</v>
      </c>
      <c r="T187" s="51">
        <v>45</v>
      </c>
      <c r="U187" s="51">
        <v>45</v>
      </c>
      <c r="V187" s="51">
        <v>45</v>
      </c>
    </row>
    <row r="188" spans="2:22">
      <c r="B188" s="51" t="s">
        <v>127</v>
      </c>
      <c r="H188" s="51">
        <v>20</v>
      </c>
      <c r="I188" s="51" t="str">
        <f t="shared" si="22"/>
        <v>武州ガス_13A</v>
      </c>
      <c r="J188" s="51" t="str">
        <f t="shared" si="21"/>
        <v>20武州ガス_13A</v>
      </c>
      <c r="K188" s="51">
        <v>45</v>
      </c>
      <c r="L188" s="51">
        <v>45</v>
      </c>
      <c r="M188" s="51">
        <v>45</v>
      </c>
      <c r="N188" s="51">
        <v>45</v>
      </c>
      <c r="O188" s="51">
        <v>45</v>
      </c>
      <c r="P188" s="51">
        <v>45</v>
      </c>
      <c r="Q188" s="51">
        <v>45</v>
      </c>
      <c r="R188" s="51">
        <v>45</v>
      </c>
      <c r="S188" s="51">
        <v>45</v>
      </c>
      <c r="T188" s="51">
        <v>45</v>
      </c>
      <c r="U188" s="51">
        <v>45</v>
      </c>
      <c r="V188" s="51">
        <v>45</v>
      </c>
    </row>
    <row r="189" spans="2:22">
      <c r="B189" s="51" t="s">
        <v>128</v>
      </c>
      <c r="H189" s="51">
        <v>20</v>
      </c>
      <c r="I189" s="51" t="str">
        <f t="shared" si="22"/>
        <v>本庄ガス_13A</v>
      </c>
      <c r="J189" s="51" t="str">
        <f t="shared" si="21"/>
        <v>20本庄ガス_13A</v>
      </c>
      <c r="K189" s="51">
        <v>43.12</v>
      </c>
      <c r="L189" s="51">
        <v>43.12</v>
      </c>
      <c r="M189" s="51">
        <v>43.12</v>
      </c>
      <c r="N189" s="51">
        <v>43.12</v>
      </c>
      <c r="O189" s="51">
        <v>43.12</v>
      </c>
      <c r="P189" s="51">
        <v>43.12</v>
      </c>
      <c r="Q189" s="51">
        <v>43.12</v>
      </c>
      <c r="R189" s="51">
        <v>43.12</v>
      </c>
      <c r="S189" s="51">
        <v>43.12</v>
      </c>
      <c r="T189" s="51">
        <v>43.12</v>
      </c>
      <c r="U189" s="51">
        <v>43.12</v>
      </c>
      <c r="V189" s="51">
        <v>43.12</v>
      </c>
    </row>
    <row r="190" spans="2:22">
      <c r="B190" s="51" t="s">
        <v>201</v>
      </c>
      <c r="H190" s="51">
        <v>20</v>
      </c>
      <c r="I190" s="51" t="str">
        <f t="shared" si="22"/>
        <v>武蔵野ガス_13A</v>
      </c>
      <c r="J190" s="51" t="str">
        <f t="shared" si="21"/>
        <v>20武蔵野ガス_13A</v>
      </c>
      <c r="K190" s="51">
        <v>46.04</v>
      </c>
      <c r="L190" s="51">
        <v>46.04</v>
      </c>
      <c r="M190" s="51">
        <v>46.04</v>
      </c>
      <c r="N190" s="51">
        <v>46.04</v>
      </c>
      <c r="O190" s="51">
        <v>46.04</v>
      </c>
      <c r="P190" s="51">
        <v>46.04</v>
      </c>
      <c r="Q190" s="51">
        <v>46.04</v>
      </c>
      <c r="R190" s="51">
        <v>46.04</v>
      </c>
      <c r="S190" s="51">
        <v>46.04</v>
      </c>
      <c r="T190" s="51">
        <v>46.04</v>
      </c>
      <c r="U190" s="51">
        <v>46.04</v>
      </c>
      <c r="V190" s="51">
        <v>46.04</v>
      </c>
    </row>
    <row r="191" spans="2:22">
      <c r="B191" s="51" t="s">
        <v>133</v>
      </c>
      <c r="H191" s="51">
        <v>20</v>
      </c>
      <c r="I191" s="51" t="str">
        <f t="shared" si="22"/>
        <v>鷲宮ガス_13A</v>
      </c>
      <c r="J191" s="51" t="str">
        <f t="shared" si="21"/>
        <v>20鷲宮ガス_13A</v>
      </c>
      <c r="K191" s="51">
        <v>45</v>
      </c>
      <c r="L191" s="51">
        <v>45</v>
      </c>
      <c r="M191" s="51">
        <v>45</v>
      </c>
      <c r="N191" s="51">
        <v>45</v>
      </c>
      <c r="O191" s="51">
        <v>45</v>
      </c>
      <c r="P191" s="51">
        <v>45</v>
      </c>
      <c r="Q191" s="51">
        <v>45</v>
      </c>
      <c r="R191" s="51">
        <v>45</v>
      </c>
      <c r="S191" s="51">
        <v>45</v>
      </c>
      <c r="T191" s="51">
        <v>45</v>
      </c>
      <c r="U191" s="51">
        <v>45</v>
      </c>
      <c r="V191" s="51">
        <v>45</v>
      </c>
    </row>
    <row r="192" spans="2:22">
      <c r="B192" s="51" t="s">
        <v>134</v>
      </c>
      <c r="H192" s="51">
        <v>20</v>
      </c>
      <c r="I192" s="51" t="str">
        <f t="shared" si="22"/>
        <v>入間ガス_6A</v>
      </c>
      <c r="J192" s="51" t="str">
        <f t="shared" si="21"/>
        <v>20入間ガス_6A</v>
      </c>
      <c r="K192" s="51">
        <v>29.3</v>
      </c>
      <c r="L192" s="51">
        <v>29.3</v>
      </c>
      <c r="M192" s="51">
        <v>29.3</v>
      </c>
      <c r="N192" s="51">
        <v>29.3</v>
      </c>
      <c r="O192" s="51">
        <v>29.3</v>
      </c>
      <c r="P192" s="51">
        <v>29.3</v>
      </c>
      <c r="Q192" s="51">
        <v>29.3</v>
      </c>
      <c r="R192" s="51">
        <v>29.3</v>
      </c>
      <c r="S192" s="51">
        <v>29.3</v>
      </c>
      <c r="T192" s="51">
        <v>29.3</v>
      </c>
      <c r="U192" s="51">
        <v>29.3</v>
      </c>
      <c r="V192" s="51">
        <v>29.3</v>
      </c>
    </row>
    <row r="193" spans="2:22">
      <c r="B193" s="51" t="s">
        <v>135</v>
      </c>
      <c r="H193" s="51">
        <v>20</v>
      </c>
      <c r="I193" s="51" t="str">
        <f t="shared" si="22"/>
        <v>角栄ガス_6A</v>
      </c>
      <c r="J193" s="51" t="str">
        <f t="shared" si="21"/>
        <v>20角栄ガス_6A</v>
      </c>
      <c r="K193" s="51">
        <v>0</v>
      </c>
      <c r="L193" s="51">
        <v>0</v>
      </c>
      <c r="M193" s="51">
        <v>0</v>
      </c>
      <c r="N193" s="51">
        <v>0</v>
      </c>
      <c r="O193" s="51">
        <v>0</v>
      </c>
      <c r="P193" s="51">
        <v>0</v>
      </c>
      <c r="Q193" s="51">
        <v>0</v>
      </c>
      <c r="R193" s="51">
        <v>0</v>
      </c>
      <c r="S193" s="51">
        <v>0</v>
      </c>
      <c r="T193" s="51">
        <v>0</v>
      </c>
      <c r="U193" s="51">
        <v>0</v>
      </c>
      <c r="V193" s="51">
        <v>0</v>
      </c>
    </row>
    <row r="194" spans="2:22">
      <c r="B194" s="51" t="s">
        <v>136</v>
      </c>
      <c r="H194" s="51">
        <v>20</v>
      </c>
      <c r="I194" s="51" t="s">
        <v>445</v>
      </c>
      <c r="J194" s="51" t="str">
        <f t="shared" si="21"/>
        <v>20新日本瓦斯_6A</v>
      </c>
      <c r="K194" s="51">
        <v>29.3</v>
      </c>
      <c r="L194" s="51">
        <v>29.3</v>
      </c>
      <c r="M194" s="51">
        <v>29.3</v>
      </c>
      <c r="N194" s="51">
        <v>29.3</v>
      </c>
      <c r="O194" s="51">
        <v>29.3</v>
      </c>
      <c r="P194" s="51">
        <v>29.3</v>
      </c>
      <c r="Q194" s="51">
        <v>29.3</v>
      </c>
      <c r="R194" s="51">
        <v>29.3</v>
      </c>
      <c r="S194" s="51">
        <v>29.3</v>
      </c>
      <c r="T194" s="51">
        <v>29.3</v>
      </c>
      <c r="U194" s="51">
        <v>29.3</v>
      </c>
      <c r="V194" s="51">
        <v>29.3</v>
      </c>
    </row>
    <row r="195" spans="2:22">
      <c r="B195" s="51" t="s">
        <v>285</v>
      </c>
      <c r="H195" s="51">
        <v>20</v>
      </c>
      <c r="I195" s="51" t="str">
        <f t="shared" ref="I195:I221" si="23">I167</f>
        <v>秩父ガス_6A</v>
      </c>
      <c r="J195" s="51" t="str">
        <f t="shared" si="21"/>
        <v>20秩父ガス_6A</v>
      </c>
      <c r="K195" s="51">
        <v>0</v>
      </c>
      <c r="L195" s="51">
        <v>0</v>
      </c>
      <c r="M195" s="51">
        <v>0</v>
      </c>
      <c r="N195" s="51">
        <v>0</v>
      </c>
      <c r="O195" s="51">
        <v>0</v>
      </c>
      <c r="P195" s="51">
        <v>0</v>
      </c>
      <c r="Q195" s="51">
        <v>0</v>
      </c>
      <c r="R195" s="51">
        <v>0</v>
      </c>
      <c r="S195" s="51">
        <v>0</v>
      </c>
      <c r="T195" s="51">
        <v>0</v>
      </c>
      <c r="U195" s="51">
        <v>0</v>
      </c>
      <c r="V195" s="51">
        <v>0</v>
      </c>
    </row>
    <row r="196" spans="2:22">
      <c r="B196" s="51" t="s">
        <v>286</v>
      </c>
      <c r="H196" s="51">
        <v>20</v>
      </c>
      <c r="I196" s="51" t="str">
        <f t="shared" si="23"/>
        <v>日高都市ガス_6A</v>
      </c>
      <c r="J196" s="51" t="str">
        <f t="shared" si="21"/>
        <v>20日高都市ガス_6A</v>
      </c>
      <c r="K196" s="51">
        <v>29.3</v>
      </c>
      <c r="L196" s="51">
        <v>29.3</v>
      </c>
      <c r="M196" s="51">
        <v>29.3</v>
      </c>
      <c r="N196" s="51">
        <v>29.3</v>
      </c>
      <c r="O196" s="51">
        <v>29.3</v>
      </c>
      <c r="P196" s="51">
        <v>29.3</v>
      </c>
      <c r="Q196" s="51">
        <v>29.3</v>
      </c>
      <c r="R196" s="51">
        <v>29.3</v>
      </c>
      <c r="S196" s="51">
        <v>29.3</v>
      </c>
      <c r="T196" s="51">
        <v>29.3</v>
      </c>
      <c r="U196" s="51">
        <v>29.3</v>
      </c>
      <c r="V196" s="51">
        <v>29.3</v>
      </c>
    </row>
    <row r="197" spans="2:22">
      <c r="H197" s="51">
        <v>20</v>
      </c>
      <c r="I197" s="51" t="str">
        <f t="shared" si="23"/>
        <v>武蔵野ガス_6A</v>
      </c>
      <c r="J197" s="51" t="str">
        <f t="shared" si="21"/>
        <v>20武蔵野ガス_6A</v>
      </c>
      <c r="K197" s="51">
        <v>0</v>
      </c>
      <c r="L197" s="51">
        <v>0</v>
      </c>
      <c r="M197" s="51">
        <v>0</v>
      </c>
      <c r="N197" s="51">
        <v>0</v>
      </c>
      <c r="O197" s="51">
        <v>0</v>
      </c>
      <c r="P197" s="51">
        <v>0</v>
      </c>
      <c r="Q197" s="51">
        <v>0</v>
      </c>
      <c r="R197" s="51">
        <v>0</v>
      </c>
      <c r="S197" s="51">
        <v>0</v>
      </c>
      <c r="T197" s="51">
        <v>0</v>
      </c>
      <c r="U197" s="51">
        <v>0</v>
      </c>
      <c r="V197" s="51">
        <v>0</v>
      </c>
    </row>
    <row r="198" spans="2:22">
      <c r="B198" s="51" t="s">
        <v>195</v>
      </c>
      <c r="H198" s="51">
        <v>20</v>
      </c>
      <c r="I198" s="51" t="str">
        <f t="shared" si="23"/>
        <v>本庄ガス_12A</v>
      </c>
      <c r="J198" s="51" t="str">
        <f t="shared" si="21"/>
        <v>20本庄ガス_12A</v>
      </c>
      <c r="K198" s="51">
        <v>41.86</v>
      </c>
      <c r="L198" s="51">
        <v>41.86</v>
      </c>
      <c r="M198" s="51">
        <v>41.86</v>
      </c>
      <c r="N198" s="51">
        <v>41.86</v>
      </c>
      <c r="O198" s="51">
        <v>41.86</v>
      </c>
      <c r="P198" s="51">
        <v>41.86</v>
      </c>
      <c r="Q198" s="51">
        <v>41.86</v>
      </c>
      <c r="R198" s="51">
        <v>41.86</v>
      </c>
      <c r="S198" s="51">
        <v>41.86</v>
      </c>
      <c r="T198" s="51">
        <v>41.86</v>
      </c>
      <c r="U198" s="51">
        <v>41.86</v>
      </c>
      <c r="V198" s="51">
        <v>41.86</v>
      </c>
    </row>
    <row r="199" spans="2:22">
      <c r="B199" s="51" t="s">
        <v>196</v>
      </c>
      <c r="H199" s="51">
        <v>20</v>
      </c>
      <c r="I199" s="51" t="str">
        <f t="shared" si="23"/>
        <v>日高都市ガス_6A</v>
      </c>
      <c r="J199" s="51" t="str">
        <f t="shared" si="21"/>
        <v>20日高都市ガス_6A</v>
      </c>
      <c r="K199" s="51">
        <v>9999</v>
      </c>
      <c r="L199" s="51">
        <v>9999</v>
      </c>
      <c r="M199" s="51">
        <v>9999</v>
      </c>
      <c r="N199" s="51">
        <v>9999</v>
      </c>
      <c r="O199" s="51">
        <v>9999</v>
      </c>
      <c r="P199" s="51">
        <v>9999</v>
      </c>
      <c r="Q199" s="51">
        <v>9999</v>
      </c>
      <c r="R199" s="51">
        <v>9999</v>
      </c>
      <c r="S199" s="51">
        <v>9999</v>
      </c>
      <c r="T199" s="51">
        <v>9999</v>
      </c>
      <c r="U199" s="51">
        <v>9999</v>
      </c>
      <c r="V199" s="51">
        <v>9999</v>
      </c>
    </row>
    <row r="200" spans="2:22">
      <c r="B200" s="51" t="s">
        <v>197</v>
      </c>
      <c r="H200" s="51">
        <v>20</v>
      </c>
      <c r="I200" s="51" t="str">
        <f t="shared" si="23"/>
        <v>武蔵野ガス_6A</v>
      </c>
      <c r="J200" s="51" t="str">
        <f t="shared" si="21"/>
        <v>20武蔵野ガス_6A</v>
      </c>
      <c r="K200" s="51">
        <v>9999</v>
      </c>
      <c r="L200" s="51">
        <v>9999</v>
      </c>
      <c r="M200" s="51">
        <v>9999</v>
      </c>
      <c r="N200" s="51">
        <v>9999</v>
      </c>
      <c r="O200" s="51">
        <v>9999</v>
      </c>
      <c r="P200" s="51">
        <v>9999</v>
      </c>
      <c r="Q200" s="51">
        <v>9999</v>
      </c>
      <c r="R200" s="51">
        <v>9999</v>
      </c>
      <c r="S200" s="51">
        <v>9999</v>
      </c>
      <c r="T200" s="51">
        <v>9999</v>
      </c>
      <c r="U200" s="51">
        <v>9999</v>
      </c>
      <c r="V200" s="51">
        <v>9999</v>
      </c>
    </row>
    <row r="201" spans="2:22">
      <c r="H201" s="51">
        <v>21</v>
      </c>
      <c r="I201" s="51" t="str">
        <f t="shared" si="23"/>
        <v>東京ガス_13A</v>
      </c>
      <c r="J201" s="51" t="str">
        <f t="shared" si="21"/>
        <v>21東京ガス_13A</v>
      </c>
      <c r="K201" s="51">
        <v>45</v>
      </c>
      <c r="L201" s="51">
        <v>45</v>
      </c>
      <c r="M201" s="51">
        <v>45</v>
      </c>
      <c r="N201" s="51">
        <v>45</v>
      </c>
      <c r="O201" s="51">
        <v>45</v>
      </c>
      <c r="P201" s="51">
        <v>45</v>
      </c>
      <c r="Q201" s="51">
        <v>45</v>
      </c>
      <c r="R201" s="51">
        <v>45</v>
      </c>
      <c r="S201" s="51">
        <v>45</v>
      </c>
      <c r="T201" s="51">
        <v>45</v>
      </c>
      <c r="U201" s="51">
        <v>45</v>
      </c>
      <c r="V201" s="51">
        <v>45</v>
      </c>
    </row>
    <row r="202" spans="2:22">
      <c r="B202" s="51" t="s">
        <v>198</v>
      </c>
      <c r="H202" s="51">
        <v>21</v>
      </c>
      <c r="I202" s="51" t="str">
        <f t="shared" si="23"/>
        <v>伊奈都市ガス_13A</v>
      </c>
      <c r="J202" s="51" t="str">
        <f t="shared" si="21"/>
        <v>21伊奈都市ガス_13A</v>
      </c>
      <c r="K202" s="51">
        <v>45</v>
      </c>
      <c r="L202" s="51">
        <v>45</v>
      </c>
      <c r="M202" s="51">
        <v>45</v>
      </c>
      <c r="N202" s="51">
        <v>45</v>
      </c>
      <c r="O202" s="51">
        <v>45</v>
      </c>
      <c r="P202" s="51">
        <v>45</v>
      </c>
      <c r="Q202" s="51">
        <v>45</v>
      </c>
      <c r="R202" s="51">
        <v>45</v>
      </c>
      <c r="S202" s="51">
        <v>45</v>
      </c>
      <c r="T202" s="51">
        <v>45</v>
      </c>
      <c r="U202" s="51">
        <v>45</v>
      </c>
      <c r="V202" s="51">
        <v>45</v>
      </c>
    </row>
    <row r="203" spans="2:22">
      <c r="B203" s="51" t="s">
        <v>197</v>
      </c>
      <c r="H203" s="51">
        <v>21</v>
      </c>
      <c r="I203" s="51" t="str">
        <f t="shared" si="23"/>
        <v>入間ガス_13A</v>
      </c>
      <c r="J203" s="51" t="str">
        <f t="shared" si="21"/>
        <v>21入間ガス_13A</v>
      </c>
      <c r="K203" s="51">
        <v>43.12</v>
      </c>
      <c r="L203" s="51">
        <v>43.12</v>
      </c>
      <c r="M203" s="51">
        <v>43.12</v>
      </c>
      <c r="N203" s="51">
        <v>43.12</v>
      </c>
      <c r="O203" s="51">
        <v>43.12</v>
      </c>
      <c r="P203" s="51">
        <v>43.12</v>
      </c>
      <c r="Q203" s="51">
        <v>43.12</v>
      </c>
      <c r="R203" s="51">
        <v>43.12</v>
      </c>
      <c r="S203" s="51">
        <v>43.12</v>
      </c>
      <c r="T203" s="51">
        <v>43.12</v>
      </c>
      <c r="U203" s="51">
        <v>43.12</v>
      </c>
      <c r="V203" s="51">
        <v>43.12</v>
      </c>
    </row>
    <row r="204" spans="2:22">
      <c r="H204" s="51">
        <v>21</v>
      </c>
      <c r="I204" s="51" t="str">
        <f t="shared" si="23"/>
        <v>太田都市ガス_13A</v>
      </c>
      <c r="J204" s="51" t="str">
        <f t="shared" si="21"/>
        <v>21太田都市ガス_13A</v>
      </c>
      <c r="K204" s="51">
        <v>45</v>
      </c>
      <c r="L204" s="51">
        <v>45</v>
      </c>
      <c r="M204" s="51">
        <v>45</v>
      </c>
      <c r="N204" s="51">
        <v>45</v>
      </c>
      <c r="O204" s="51">
        <v>45</v>
      </c>
      <c r="P204" s="51">
        <v>45</v>
      </c>
      <c r="Q204" s="51">
        <v>45</v>
      </c>
      <c r="R204" s="51">
        <v>45</v>
      </c>
      <c r="S204" s="51">
        <v>45</v>
      </c>
      <c r="T204" s="51">
        <v>45</v>
      </c>
      <c r="U204" s="51">
        <v>45</v>
      </c>
      <c r="V204" s="51">
        <v>45</v>
      </c>
    </row>
    <row r="205" spans="2:22">
      <c r="B205" s="51" t="s">
        <v>199</v>
      </c>
      <c r="H205" s="51">
        <v>21</v>
      </c>
      <c r="I205" s="51" t="str">
        <f t="shared" si="23"/>
        <v>角栄ガス_13A</v>
      </c>
      <c r="J205" s="51" t="str">
        <f t="shared" si="21"/>
        <v>21角栄ガス_13A</v>
      </c>
      <c r="K205" s="51">
        <v>45</v>
      </c>
      <c r="L205" s="51">
        <v>45</v>
      </c>
      <c r="M205" s="51">
        <v>45</v>
      </c>
      <c r="N205" s="51">
        <v>45</v>
      </c>
      <c r="O205" s="51">
        <v>45</v>
      </c>
      <c r="P205" s="51">
        <v>45</v>
      </c>
      <c r="Q205" s="51">
        <v>45</v>
      </c>
      <c r="R205" s="51">
        <v>45</v>
      </c>
      <c r="S205" s="51">
        <v>45</v>
      </c>
      <c r="T205" s="51">
        <v>45</v>
      </c>
      <c r="U205" s="51">
        <v>45</v>
      </c>
      <c r="V205" s="51">
        <v>45</v>
      </c>
    </row>
    <row r="206" spans="2:22">
      <c r="B206" s="51" t="s">
        <v>200</v>
      </c>
      <c r="H206" s="51">
        <v>21</v>
      </c>
      <c r="I206" s="51" t="str">
        <f t="shared" si="23"/>
        <v>埼玉ガス_13A</v>
      </c>
      <c r="J206" s="51" t="str">
        <f t="shared" si="21"/>
        <v>21埼玉ガス_13A</v>
      </c>
      <c r="K206" s="51">
        <v>43.12</v>
      </c>
      <c r="L206" s="51">
        <v>43.12</v>
      </c>
      <c r="M206" s="51">
        <v>43.12</v>
      </c>
      <c r="N206" s="51">
        <v>43.12</v>
      </c>
      <c r="O206" s="51">
        <v>43.12</v>
      </c>
      <c r="P206" s="51">
        <v>43.12</v>
      </c>
      <c r="Q206" s="51">
        <v>43.12</v>
      </c>
      <c r="R206" s="51">
        <v>43.12</v>
      </c>
      <c r="S206" s="51">
        <v>43.12</v>
      </c>
      <c r="T206" s="51">
        <v>43.12</v>
      </c>
      <c r="U206" s="51">
        <v>43.12</v>
      </c>
      <c r="V206" s="51">
        <v>43.12</v>
      </c>
    </row>
    <row r="207" spans="2:22">
      <c r="H207" s="51">
        <v>21</v>
      </c>
      <c r="I207" s="51" t="str">
        <f t="shared" si="23"/>
        <v>坂戸ガス_13A</v>
      </c>
      <c r="J207" s="51" t="str">
        <f t="shared" si="21"/>
        <v>21坂戸ガス_13A</v>
      </c>
      <c r="K207" s="51">
        <v>45</v>
      </c>
      <c r="L207" s="51">
        <v>45</v>
      </c>
      <c r="M207" s="51">
        <v>45</v>
      </c>
      <c r="N207" s="51">
        <v>45</v>
      </c>
      <c r="O207" s="51">
        <v>45</v>
      </c>
      <c r="P207" s="51">
        <v>45</v>
      </c>
      <c r="Q207" s="51">
        <v>45</v>
      </c>
      <c r="R207" s="51">
        <v>45</v>
      </c>
      <c r="S207" s="51">
        <v>45</v>
      </c>
      <c r="T207" s="51">
        <v>45</v>
      </c>
      <c r="U207" s="51">
        <v>45</v>
      </c>
      <c r="V207" s="51">
        <v>45</v>
      </c>
    </row>
    <row r="208" spans="2:22">
      <c r="H208" s="51">
        <v>21</v>
      </c>
      <c r="I208" s="51" t="str">
        <f t="shared" si="23"/>
        <v>幸手都市ガス_13A</v>
      </c>
      <c r="J208" s="51" t="str">
        <f t="shared" si="21"/>
        <v>21幸手都市ガス_13A</v>
      </c>
      <c r="K208" s="51">
        <v>45</v>
      </c>
      <c r="L208" s="51">
        <v>45</v>
      </c>
      <c r="M208" s="51">
        <v>45</v>
      </c>
      <c r="N208" s="51">
        <v>45</v>
      </c>
      <c r="O208" s="51">
        <v>45</v>
      </c>
      <c r="P208" s="51">
        <v>45</v>
      </c>
      <c r="Q208" s="51">
        <v>45</v>
      </c>
      <c r="R208" s="51">
        <v>45</v>
      </c>
      <c r="S208" s="51">
        <v>45</v>
      </c>
      <c r="T208" s="51">
        <v>45</v>
      </c>
      <c r="U208" s="51">
        <v>45</v>
      </c>
      <c r="V208" s="51">
        <v>45</v>
      </c>
    </row>
    <row r="209" spans="8:22">
      <c r="H209" s="51">
        <v>21</v>
      </c>
      <c r="I209" s="51" t="str">
        <f t="shared" si="23"/>
        <v>松栄ガス_13A</v>
      </c>
      <c r="J209" s="51" t="str">
        <f t="shared" si="21"/>
        <v>21松栄ガス_13A</v>
      </c>
      <c r="K209" s="51">
        <v>45</v>
      </c>
      <c r="L209" s="51">
        <v>45</v>
      </c>
      <c r="M209" s="51">
        <v>45</v>
      </c>
      <c r="N209" s="51">
        <v>45</v>
      </c>
      <c r="O209" s="51">
        <v>45</v>
      </c>
      <c r="P209" s="51">
        <v>45</v>
      </c>
      <c r="Q209" s="51">
        <v>45</v>
      </c>
      <c r="R209" s="51">
        <v>45</v>
      </c>
      <c r="S209" s="51">
        <v>45</v>
      </c>
      <c r="T209" s="51">
        <v>45</v>
      </c>
      <c r="U209" s="51">
        <v>45</v>
      </c>
      <c r="V209" s="51">
        <v>45</v>
      </c>
    </row>
    <row r="210" spans="8:22">
      <c r="H210" s="51">
        <v>21</v>
      </c>
      <c r="I210" s="51" t="str">
        <f t="shared" si="23"/>
        <v>新日本瓦斯_13A</v>
      </c>
      <c r="J210" s="51" t="str">
        <f t="shared" si="21"/>
        <v>21新日本瓦斯_13A</v>
      </c>
      <c r="K210" s="51">
        <v>43.12</v>
      </c>
      <c r="L210" s="51">
        <v>43.12</v>
      </c>
      <c r="M210" s="51">
        <v>43.12</v>
      </c>
      <c r="N210" s="51">
        <v>43.12</v>
      </c>
      <c r="O210" s="51">
        <v>43.12</v>
      </c>
      <c r="P210" s="51">
        <v>43.12</v>
      </c>
      <c r="Q210" s="51">
        <v>43.12</v>
      </c>
      <c r="R210" s="51">
        <v>43.12</v>
      </c>
      <c r="S210" s="51">
        <v>43.12</v>
      </c>
      <c r="T210" s="51">
        <v>43.12</v>
      </c>
      <c r="U210" s="51">
        <v>43.12</v>
      </c>
      <c r="V210" s="51">
        <v>43.12</v>
      </c>
    </row>
    <row r="211" spans="8:22">
      <c r="H211" s="51">
        <v>21</v>
      </c>
      <c r="I211" s="51" t="str">
        <f t="shared" si="23"/>
        <v>西武ガス_13A</v>
      </c>
      <c r="J211" s="51" t="str">
        <f t="shared" si="21"/>
        <v>21西武ガス_13A</v>
      </c>
      <c r="K211" s="51">
        <v>46.04</v>
      </c>
      <c r="L211" s="51">
        <v>46.04</v>
      </c>
      <c r="M211" s="51">
        <v>46.04</v>
      </c>
      <c r="N211" s="51">
        <v>46.04</v>
      </c>
      <c r="O211" s="51">
        <v>46.04</v>
      </c>
      <c r="P211" s="51">
        <v>46.04</v>
      </c>
      <c r="Q211" s="51">
        <v>43.12</v>
      </c>
      <c r="R211" s="51">
        <v>43.12</v>
      </c>
      <c r="S211" s="51">
        <v>43.12</v>
      </c>
      <c r="T211" s="51">
        <v>43.12</v>
      </c>
      <c r="U211" s="51">
        <v>43.12</v>
      </c>
      <c r="V211" s="51">
        <v>43.12</v>
      </c>
    </row>
    <row r="212" spans="8:22">
      <c r="H212" s="51">
        <v>21</v>
      </c>
      <c r="I212" s="51" t="str">
        <f t="shared" si="23"/>
        <v>大東ガス_13A</v>
      </c>
      <c r="J212" s="51" t="str">
        <f t="shared" si="21"/>
        <v>21大東ガス_13A</v>
      </c>
      <c r="K212" s="51">
        <v>45</v>
      </c>
      <c r="L212" s="51">
        <v>45</v>
      </c>
      <c r="M212" s="51">
        <v>45</v>
      </c>
      <c r="N212" s="51">
        <v>45</v>
      </c>
      <c r="O212" s="51">
        <v>45</v>
      </c>
      <c r="P212" s="51">
        <v>45</v>
      </c>
      <c r="Q212" s="51">
        <v>45</v>
      </c>
      <c r="R212" s="51">
        <v>45</v>
      </c>
      <c r="S212" s="51">
        <v>45</v>
      </c>
      <c r="T212" s="51">
        <v>45</v>
      </c>
      <c r="U212" s="51">
        <v>45</v>
      </c>
      <c r="V212" s="51">
        <v>45</v>
      </c>
    </row>
    <row r="213" spans="8:22">
      <c r="H213" s="51">
        <v>21</v>
      </c>
      <c r="I213" s="51" t="str">
        <f t="shared" si="23"/>
        <v>秩父ガス_13A</v>
      </c>
      <c r="J213" s="51" t="str">
        <f t="shared" ref="J213:J281" si="24">CONCATENATE(H213,I213)</f>
        <v>21秩父ガス_13A</v>
      </c>
      <c r="K213" s="51">
        <v>46.04</v>
      </c>
      <c r="L213" s="51">
        <v>46.04</v>
      </c>
      <c r="M213" s="51">
        <v>46.04</v>
      </c>
      <c r="N213" s="51">
        <v>46.04</v>
      </c>
      <c r="O213" s="51">
        <v>46.04</v>
      </c>
      <c r="P213" s="51">
        <v>46.04</v>
      </c>
      <c r="Q213" s="51">
        <v>46.04</v>
      </c>
      <c r="R213" s="51">
        <v>46.04</v>
      </c>
      <c r="S213" s="51">
        <v>46.04</v>
      </c>
      <c r="T213" s="51">
        <v>46.04</v>
      </c>
      <c r="U213" s="51">
        <v>46.04</v>
      </c>
      <c r="V213" s="51">
        <v>46.04</v>
      </c>
    </row>
    <row r="214" spans="8:22">
      <c r="H214" s="51">
        <v>21</v>
      </c>
      <c r="I214" s="51" t="str">
        <f t="shared" si="23"/>
        <v>東彩ガス_13A</v>
      </c>
      <c r="J214" s="51" t="str">
        <f t="shared" si="24"/>
        <v>21東彩ガス_13A</v>
      </c>
      <c r="K214" s="51">
        <v>45</v>
      </c>
      <c r="L214" s="51">
        <v>45</v>
      </c>
      <c r="M214" s="51">
        <v>45</v>
      </c>
      <c r="N214" s="51">
        <v>45</v>
      </c>
      <c r="O214" s="51">
        <v>45</v>
      </c>
      <c r="P214" s="51">
        <v>45</v>
      </c>
      <c r="Q214" s="51">
        <v>45</v>
      </c>
      <c r="R214" s="51">
        <v>45</v>
      </c>
      <c r="S214" s="51">
        <v>45</v>
      </c>
      <c r="T214" s="51">
        <v>45</v>
      </c>
      <c r="U214" s="51">
        <v>45</v>
      </c>
      <c r="V214" s="51">
        <v>45</v>
      </c>
    </row>
    <row r="215" spans="8:22">
      <c r="H215" s="51">
        <v>21</v>
      </c>
      <c r="I215" s="51" t="str">
        <f t="shared" si="23"/>
        <v>日高都市ガス_13A</v>
      </c>
      <c r="J215" s="51" t="str">
        <f t="shared" si="24"/>
        <v>21日高都市ガス_13A</v>
      </c>
      <c r="K215" s="51">
        <v>45</v>
      </c>
      <c r="L215" s="51">
        <v>45</v>
      </c>
      <c r="M215" s="51">
        <v>45</v>
      </c>
      <c r="N215" s="51">
        <v>45</v>
      </c>
      <c r="O215" s="51">
        <v>45</v>
      </c>
      <c r="P215" s="51">
        <v>45</v>
      </c>
      <c r="Q215" s="51">
        <v>45</v>
      </c>
      <c r="R215" s="51">
        <v>45</v>
      </c>
      <c r="S215" s="51">
        <v>45</v>
      </c>
      <c r="T215" s="51">
        <v>45</v>
      </c>
      <c r="U215" s="51">
        <v>45</v>
      </c>
      <c r="V215" s="51">
        <v>45</v>
      </c>
    </row>
    <row r="216" spans="8:22">
      <c r="H216" s="51">
        <v>21</v>
      </c>
      <c r="I216" s="51" t="str">
        <f t="shared" si="23"/>
        <v>武州ガス_13A</v>
      </c>
      <c r="J216" s="51" t="str">
        <f t="shared" si="24"/>
        <v>21武州ガス_13A</v>
      </c>
      <c r="K216" s="51">
        <v>45</v>
      </c>
      <c r="L216" s="51">
        <v>45</v>
      </c>
      <c r="M216" s="51">
        <v>45</v>
      </c>
      <c r="N216" s="51">
        <v>45</v>
      </c>
      <c r="O216" s="51">
        <v>45</v>
      </c>
      <c r="P216" s="51">
        <v>45</v>
      </c>
      <c r="Q216" s="51">
        <v>45</v>
      </c>
      <c r="R216" s="51">
        <v>45</v>
      </c>
      <c r="S216" s="51">
        <v>45</v>
      </c>
      <c r="T216" s="51">
        <v>45</v>
      </c>
      <c r="U216" s="51">
        <v>45</v>
      </c>
      <c r="V216" s="51">
        <v>45</v>
      </c>
    </row>
    <row r="217" spans="8:22">
      <c r="H217" s="51">
        <v>21</v>
      </c>
      <c r="I217" s="51" t="str">
        <f t="shared" si="23"/>
        <v>本庄ガス_13A</v>
      </c>
      <c r="J217" s="51" t="str">
        <f t="shared" si="24"/>
        <v>21本庄ガス_13A</v>
      </c>
      <c r="K217" s="51">
        <v>43.12</v>
      </c>
      <c r="L217" s="51">
        <v>43.12</v>
      </c>
      <c r="M217" s="51">
        <v>43.12</v>
      </c>
      <c r="N217" s="51">
        <v>43.12</v>
      </c>
      <c r="O217" s="51">
        <v>43.12</v>
      </c>
      <c r="P217" s="51">
        <v>43.12</v>
      </c>
      <c r="Q217" s="51">
        <v>43.12</v>
      </c>
      <c r="R217" s="51">
        <v>43.12</v>
      </c>
      <c r="S217" s="51">
        <v>43.12</v>
      </c>
      <c r="T217" s="51">
        <v>43.12</v>
      </c>
      <c r="U217" s="51">
        <v>43.12</v>
      </c>
      <c r="V217" s="51">
        <v>43.12</v>
      </c>
    </row>
    <row r="218" spans="8:22">
      <c r="H218" s="51">
        <v>21</v>
      </c>
      <c r="I218" s="51" t="str">
        <f t="shared" si="23"/>
        <v>武蔵野ガス_13A</v>
      </c>
      <c r="J218" s="51" t="str">
        <f t="shared" si="24"/>
        <v>21武蔵野ガス_13A</v>
      </c>
      <c r="K218" s="51">
        <v>46.04</v>
      </c>
      <c r="L218" s="51">
        <v>46.04</v>
      </c>
      <c r="M218" s="51">
        <v>46.04</v>
      </c>
      <c r="N218" s="51">
        <v>46.04</v>
      </c>
      <c r="O218" s="51">
        <v>46.04</v>
      </c>
      <c r="P218" s="51">
        <v>46.04</v>
      </c>
      <c r="Q218" s="51">
        <v>46.04</v>
      </c>
      <c r="R218" s="51">
        <v>46.04</v>
      </c>
      <c r="S218" s="51">
        <v>46.04</v>
      </c>
      <c r="T218" s="51">
        <v>46.04</v>
      </c>
      <c r="U218" s="51">
        <v>46.04</v>
      </c>
      <c r="V218" s="51">
        <v>46.04</v>
      </c>
    </row>
    <row r="219" spans="8:22">
      <c r="H219" s="51">
        <v>21</v>
      </c>
      <c r="I219" s="51" t="str">
        <f t="shared" si="23"/>
        <v>鷲宮ガス_13A</v>
      </c>
      <c r="J219" s="51" t="str">
        <f t="shared" si="24"/>
        <v>21鷲宮ガス_13A</v>
      </c>
      <c r="K219" s="51">
        <v>45</v>
      </c>
      <c r="L219" s="51">
        <v>45</v>
      </c>
      <c r="M219" s="51">
        <v>45</v>
      </c>
      <c r="N219" s="51">
        <v>45</v>
      </c>
      <c r="O219" s="51">
        <v>45</v>
      </c>
      <c r="P219" s="51">
        <v>45</v>
      </c>
      <c r="Q219" s="51">
        <v>45</v>
      </c>
      <c r="R219" s="51">
        <v>45</v>
      </c>
      <c r="S219" s="51">
        <v>45</v>
      </c>
      <c r="T219" s="51">
        <v>45</v>
      </c>
      <c r="U219" s="51">
        <v>45</v>
      </c>
      <c r="V219" s="51">
        <v>45</v>
      </c>
    </row>
    <row r="220" spans="8:22">
      <c r="H220" s="51">
        <v>21</v>
      </c>
      <c r="I220" s="51" t="str">
        <f t="shared" si="23"/>
        <v>入間ガス_6A</v>
      </c>
      <c r="J220" s="51" t="str">
        <f t="shared" si="24"/>
        <v>21入間ガス_6A</v>
      </c>
      <c r="K220" s="51">
        <v>29.3</v>
      </c>
      <c r="L220" s="51">
        <v>29.3</v>
      </c>
      <c r="M220" s="51">
        <v>29.3</v>
      </c>
      <c r="N220" s="51">
        <v>29.3</v>
      </c>
      <c r="O220" s="51">
        <v>29.3</v>
      </c>
      <c r="P220" s="51">
        <v>29.3</v>
      </c>
      <c r="Q220" s="51">
        <v>29.3</v>
      </c>
      <c r="R220" s="51">
        <v>29.3</v>
      </c>
      <c r="S220" s="51">
        <v>29.3</v>
      </c>
      <c r="T220" s="51">
        <v>29.3</v>
      </c>
      <c r="U220" s="51">
        <v>29.3</v>
      </c>
      <c r="V220" s="51">
        <v>29.3</v>
      </c>
    </row>
    <row r="221" spans="8:22">
      <c r="H221" s="51">
        <v>21</v>
      </c>
      <c r="I221" s="51" t="str">
        <f t="shared" si="23"/>
        <v>角栄ガス_6A</v>
      </c>
      <c r="J221" s="51" t="str">
        <f t="shared" si="24"/>
        <v>21角栄ガス_6A</v>
      </c>
      <c r="K221" s="51">
        <v>0</v>
      </c>
      <c r="L221" s="51">
        <v>0</v>
      </c>
      <c r="M221" s="51">
        <v>0</v>
      </c>
      <c r="N221" s="51">
        <v>0</v>
      </c>
      <c r="O221" s="51">
        <v>0</v>
      </c>
      <c r="P221" s="51">
        <v>0</v>
      </c>
      <c r="Q221" s="51">
        <v>0</v>
      </c>
      <c r="R221" s="51">
        <v>0</v>
      </c>
      <c r="S221" s="51">
        <v>0</v>
      </c>
      <c r="T221" s="51">
        <v>0</v>
      </c>
      <c r="U221" s="51">
        <v>0</v>
      </c>
      <c r="V221" s="51">
        <v>0</v>
      </c>
    </row>
    <row r="222" spans="8:22">
      <c r="H222" s="51">
        <v>21</v>
      </c>
      <c r="I222" s="51" t="s">
        <v>445</v>
      </c>
      <c r="J222" s="51" t="str">
        <f t="shared" si="24"/>
        <v>21新日本瓦斯_6A</v>
      </c>
      <c r="K222" s="51">
        <v>29.3</v>
      </c>
      <c r="L222" s="51">
        <v>29.3</v>
      </c>
      <c r="M222" s="51">
        <v>29.3</v>
      </c>
      <c r="N222" s="51">
        <v>29.3</v>
      </c>
      <c r="O222" s="51">
        <v>29.3</v>
      </c>
      <c r="P222" s="51">
        <v>29.3</v>
      </c>
      <c r="Q222" s="51">
        <v>29.3</v>
      </c>
      <c r="R222" s="51">
        <v>29.3</v>
      </c>
      <c r="S222" s="51">
        <v>29.3</v>
      </c>
      <c r="T222" s="51">
        <v>29.3</v>
      </c>
      <c r="U222" s="51">
        <v>29.3</v>
      </c>
      <c r="V222" s="51">
        <v>29.3</v>
      </c>
    </row>
    <row r="223" spans="8:22">
      <c r="H223" s="51">
        <v>21</v>
      </c>
      <c r="I223" s="51" t="str">
        <f t="shared" ref="I223:I249" si="25">I195</f>
        <v>秩父ガス_6A</v>
      </c>
      <c r="J223" s="51" t="str">
        <f t="shared" si="24"/>
        <v>21秩父ガス_6A</v>
      </c>
      <c r="K223" s="51">
        <v>0</v>
      </c>
      <c r="L223" s="51">
        <v>0</v>
      </c>
      <c r="M223" s="51">
        <v>0</v>
      </c>
      <c r="N223" s="51">
        <v>0</v>
      </c>
      <c r="O223" s="51">
        <v>0</v>
      </c>
      <c r="P223" s="51">
        <v>0</v>
      </c>
      <c r="Q223" s="51">
        <v>0</v>
      </c>
      <c r="R223" s="51">
        <v>0</v>
      </c>
      <c r="S223" s="51">
        <v>0</v>
      </c>
      <c r="T223" s="51">
        <v>0</v>
      </c>
      <c r="U223" s="51">
        <v>0</v>
      </c>
      <c r="V223" s="51">
        <v>0</v>
      </c>
    </row>
    <row r="224" spans="8:22">
      <c r="H224" s="51">
        <v>21</v>
      </c>
      <c r="I224" s="51" t="str">
        <f t="shared" si="25"/>
        <v>日高都市ガス_6A</v>
      </c>
      <c r="J224" s="51" t="str">
        <f t="shared" si="24"/>
        <v>21日高都市ガス_6A</v>
      </c>
      <c r="K224" s="51">
        <v>29.3</v>
      </c>
      <c r="L224" s="51">
        <v>29.3</v>
      </c>
      <c r="M224" s="51">
        <v>29.3</v>
      </c>
      <c r="N224" s="51">
        <v>29.3</v>
      </c>
      <c r="O224" s="51">
        <v>29.3</v>
      </c>
      <c r="P224" s="51">
        <v>29.3</v>
      </c>
      <c r="Q224" s="51">
        <v>29.3</v>
      </c>
      <c r="R224" s="51">
        <v>29.3</v>
      </c>
      <c r="S224" s="51">
        <v>29.3</v>
      </c>
      <c r="T224" s="51">
        <v>29.3</v>
      </c>
      <c r="U224" s="51">
        <v>29.3</v>
      </c>
      <c r="V224" s="51">
        <v>29.3</v>
      </c>
    </row>
    <row r="225" spans="8:22">
      <c r="H225" s="51">
        <v>21</v>
      </c>
      <c r="I225" s="51" t="str">
        <f t="shared" si="25"/>
        <v>武蔵野ガス_6A</v>
      </c>
      <c r="J225" s="51" t="str">
        <f t="shared" si="24"/>
        <v>21武蔵野ガス_6A</v>
      </c>
      <c r="K225" s="51">
        <v>0</v>
      </c>
      <c r="L225" s="51">
        <v>0</v>
      </c>
      <c r="M225" s="51">
        <v>0</v>
      </c>
      <c r="N225" s="51">
        <v>0</v>
      </c>
      <c r="O225" s="51">
        <v>0</v>
      </c>
      <c r="P225" s="51">
        <v>0</v>
      </c>
      <c r="Q225" s="51">
        <v>0</v>
      </c>
      <c r="R225" s="51">
        <v>0</v>
      </c>
      <c r="S225" s="51">
        <v>0</v>
      </c>
      <c r="T225" s="51">
        <v>0</v>
      </c>
      <c r="U225" s="51">
        <v>0</v>
      </c>
      <c r="V225" s="51">
        <v>0</v>
      </c>
    </row>
    <row r="226" spans="8:22">
      <c r="H226" s="51">
        <v>21</v>
      </c>
      <c r="I226" s="51" t="str">
        <f t="shared" si="25"/>
        <v>本庄ガス_12A</v>
      </c>
      <c r="J226" s="51" t="str">
        <f t="shared" si="24"/>
        <v>21本庄ガス_12A</v>
      </c>
      <c r="K226" s="51">
        <v>41.86</v>
      </c>
      <c r="L226" s="51">
        <v>41.86</v>
      </c>
      <c r="M226" s="51">
        <v>41.86</v>
      </c>
      <c r="N226" s="51">
        <v>41.86</v>
      </c>
      <c r="O226" s="51">
        <v>41.86</v>
      </c>
      <c r="P226" s="51">
        <v>41.86</v>
      </c>
      <c r="Q226" s="51">
        <v>41.86</v>
      </c>
      <c r="R226" s="51">
        <v>41.86</v>
      </c>
      <c r="S226" s="51">
        <v>41.86</v>
      </c>
      <c r="T226" s="51">
        <v>41.86</v>
      </c>
      <c r="U226" s="51">
        <v>41.86</v>
      </c>
      <c r="V226" s="51">
        <v>41.86</v>
      </c>
    </row>
    <row r="227" spans="8:22">
      <c r="H227" s="51">
        <v>21</v>
      </c>
      <c r="I227" s="51" t="str">
        <f t="shared" si="25"/>
        <v>日高都市ガス_6A</v>
      </c>
      <c r="J227" s="51" t="str">
        <f t="shared" si="24"/>
        <v>21日高都市ガス_6A</v>
      </c>
      <c r="K227" s="51">
        <v>9999</v>
      </c>
      <c r="L227" s="51">
        <v>9999</v>
      </c>
      <c r="M227" s="51">
        <v>9999</v>
      </c>
      <c r="N227" s="51">
        <v>9999</v>
      </c>
      <c r="O227" s="51">
        <v>9999</v>
      </c>
      <c r="P227" s="51">
        <v>9999</v>
      </c>
      <c r="Q227" s="51">
        <v>9999</v>
      </c>
      <c r="R227" s="51">
        <v>9999</v>
      </c>
      <c r="S227" s="51">
        <v>9999</v>
      </c>
      <c r="T227" s="51">
        <v>9999</v>
      </c>
      <c r="U227" s="51">
        <v>9999</v>
      </c>
      <c r="V227" s="51">
        <v>9999</v>
      </c>
    </row>
    <row r="228" spans="8:22">
      <c r="H228" s="51">
        <v>21</v>
      </c>
      <c r="I228" s="51" t="str">
        <f t="shared" si="25"/>
        <v>武蔵野ガス_6A</v>
      </c>
      <c r="J228" s="51" t="str">
        <f t="shared" si="24"/>
        <v>21武蔵野ガス_6A</v>
      </c>
      <c r="K228" s="51">
        <v>9999</v>
      </c>
      <c r="L228" s="51">
        <v>9999</v>
      </c>
      <c r="M228" s="51">
        <v>9999</v>
      </c>
      <c r="N228" s="51">
        <v>9999</v>
      </c>
      <c r="O228" s="51">
        <v>9999</v>
      </c>
      <c r="P228" s="51">
        <v>9999</v>
      </c>
      <c r="Q228" s="51">
        <v>9999</v>
      </c>
      <c r="R228" s="51">
        <v>9999</v>
      </c>
      <c r="S228" s="51">
        <v>9999</v>
      </c>
      <c r="T228" s="51">
        <v>9999</v>
      </c>
      <c r="U228" s="51">
        <v>9999</v>
      </c>
      <c r="V228" s="51">
        <v>9999</v>
      </c>
    </row>
    <row r="229" spans="8:22">
      <c r="H229" s="51">
        <v>22</v>
      </c>
      <c r="I229" s="51" t="str">
        <f t="shared" si="25"/>
        <v>東京ガス_13A</v>
      </c>
      <c r="J229" s="51" t="str">
        <f t="shared" si="24"/>
        <v>22東京ガス_13A</v>
      </c>
      <c r="K229" s="51">
        <v>45</v>
      </c>
      <c r="L229" s="51">
        <v>45</v>
      </c>
      <c r="M229" s="51">
        <v>45</v>
      </c>
      <c r="N229" s="51">
        <v>45</v>
      </c>
      <c r="O229" s="51">
        <v>45</v>
      </c>
      <c r="P229" s="51">
        <v>45</v>
      </c>
      <c r="Q229" s="51">
        <v>45</v>
      </c>
      <c r="R229" s="51">
        <v>45</v>
      </c>
      <c r="S229" s="51">
        <v>45</v>
      </c>
      <c r="T229" s="51">
        <v>45</v>
      </c>
      <c r="U229" s="51">
        <v>45</v>
      </c>
      <c r="V229" s="51">
        <v>45</v>
      </c>
    </row>
    <row r="230" spans="8:22">
      <c r="H230" s="51">
        <v>22</v>
      </c>
      <c r="I230" s="51" t="str">
        <f t="shared" si="25"/>
        <v>伊奈都市ガス_13A</v>
      </c>
      <c r="J230" s="51" t="str">
        <f t="shared" si="24"/>
        <v>22伊奈都市ガス_13A</v>
      </c>
      <c r="K230" s="51">
        <v>45</v>
      </c>
      <c r="L230" s="51">
        <v>45</v>
      </c>
      <c r="M230" s="51">
        <v>45</v>
      </c>
      <c r="N230" s="51">
        <v>45</v>
      </c>
      <c r="O230" s="51">
        <v>45</v>
      </c>
      <c r="P230" s="51">
        <v>45</v>
      </c>
      <c r="Q230" s="51">
        <v>45</v>
      </c>
      <c r="R230" s="51">
        <v>45</v>
      </c>
      <c r="S230" s="51">
        <v>45</v>
      </c>
      <c r="T230" s="51">
        <v>45</v>
      </c>
      <c r="U230" s="51">
        <v>45</v>
      </c>
      <c r="V230" s="51">
        <v>45</v>
      </c>
    </row>
    <row r="231" spans="8:22">
      <c r="H231" s="51">
        <v>22</v>
      </c>
      <c r="I231" s="51" t="str">
        <f t="shared" si="25"/>
        <v>入間ガス_13A</v>
      </c>
      <c r="J231" s="51" t="str">
        <f t="shared" si="24"/>
        <v>22入間ガス_13A</v>
      </c>
      <c r="K231" s="51">
        <v>43.12</v>
      </c>
      <c r="L231" s="51">
        <v>43.12</v>
      </c>
      <c r="M231" s="51">
        <v>43.12</v>
      </c>
      <c r="N231" s="51">
        <v>43.12</v>
      </c>
      <c r="O231" s="51">
        <v>43.12</v>
      </c>
      <c r="P231" s="51">
        <v>43.12</v>
      </c>
      <c r="Q231" s="51">
        <v>43.12</v>
      </c>
      <c r="R231" s="51">
        <v>43.12</v>
      </c>
      <c r="S231" s="51">
        <v>43.12</v>
      </c>
      <c r="T231" s="51">
        <v>43.12</v>
      </c>
      <c r="U231" s="51">
        <v>43.12</v>
      </c>
      <c r="V231" s="51">
        <v>43.12</v>
      </c>
    </row>
    <row r="232" spans="8:22">
      <c r="H232" s="51">
        <v>22</v>
      </c>
      <c r="I232" s="51" t="str">
        <f t="shared" si="25"/>
        <v>太田都市ガス_13A</v>
      </c>
      <c r="J232" s="51" t="str">
        <f t="shared" si="24"/>
        <v>22太田都市ガス_13A</v>
      </c>
      <c r="K232" s="51">
        <v>45</v>
      </c>
      <c r="L232" s="51">
        <v>45</v>
      </c>
      <c r="M232" s="51">
        <v>45</v>
      </c>
      <c r="N232" s="51">
        <v>45</v>
      </c>
      <c r="O232" s="51">
        <v>45</v>
      </c>
      <c r="P232" s="51">
        <v>45</v>
      </c>
      <c r="Q232" s="51">
        <v>45</v>
      </c>
      <c r="R232" s="51">
        <v>45</v>
      </c>
      <c r="S232" s="51">
        <v>45</v>
      </c>
      <c r="T232" s="51">
        <v>45</v>
      </c>
      <c r="U232" s="51">
        <v>45</v>
      </c>
      <c r="V232" s="51">
        <v>45</v>
      </c>
    </row>
    <row r="233" spans="8:22">
      <c r="H233" s="51">
        <v>22</v>
      </c>
      <c r="I233" s="51" t="str">
        <f t="shared" si="25"/>
        <v>角栄ガス_13A</v>
      </c>
      <c r="J233" s="51" t="str">
        <f t="shared" si="24"/>
        <v>22角栄ガス_13A</v>
      </c>
      <c r="K233" s="51">
        <v>45</v>
      </c>
      <c r="L233" s="51">
        <v>45</v>
      </c>
      <c r="M233" s="51">
        <v>45</v>
      </c>
      <c r="N233" s="51">
        <v>45</v>
      </c>
      <c r="O233" s="51">
        <v>45</v>
      </c>
      <c r="P233" s="51">
        <v>45</v>
      </c>
      <c r="Q233" s="51">
        <v>45</v>
      </c>
      <c r="R233" s="51">
        <v>45</v>
      </c>
      <c r="S233" s="51">
        <v>45</v>
      </c>
      <c r="T233" s="51">
        <v>45</v>
      </c>
      <c r="U233" s="51">
        <v>45</v>
      </c>
      <c r="V233" s="51">
        <v>45</v>
      </c>
    </row>
    <row r="234" spans="8:22">
      <c r="H234" s="51">
        <v>22</v>
      </c>
      <c r="I234" s="51" t="str">
        <f t="shared" si="25"/>
        <v>埼玉ガス_13A</v>
      </c>
      <c r="J234" s="51" t="str">
        <f t="shared" si="24"/>
        <v>22埼玉ガス_13A</v>
      </c>
      <c r="K234" s="51">
        <v>43.12</v>
      </c>
      <c r="L234" s="51">
        <v>43.12</v>
      </c>
      <c r="M234" s="51">
        <v>43.12</v>
      </c>
      <c r="N234" s="51">
        <v>43.12</v>
      </c>
      <c r="O234" s="51">
        <v>43.12</v>
      </c>
      <c r="P234" s="51">
        <v>43.12</v>
      </c>
      <c r="Q234" s="51">
        <v>43.12</v>
      </c>
      <c r="R234" s="51">
        <v>43.12</v>
      </c>
      <c r="S234" s="51">
        <v>43.12</v>
      </c>
      <c r="T234" s="51">
        <v>43.12</v>
      </c>
      <c r="U234" s="51">
        <v>43.12</v>
      </c>
      <c r="V234" s="51">
        <v>43.12</v>
      </c>
    </row>
    <row r="235" spans="8:22">
      <c r="H235" s="51">
        <v>22</v>
      </c>
      <c r="I235" s="51" t="str">
        <f t="shared" si="25"/>
        <v>坂戸ガス_13A</v>
      </c>
      <c r="J235" s="51" t="str">
        <f t="shared" si="24"/>
        <v>22坂戸ガス_13A</v>
      </c>
      <c r="K235" s="51">
        <v>45</v>
      </c>
      <c r="L235" s="51">
        <v>45</v>
      </c>
      <c r="M235" s="51">
        <v>45</v>
      </c>
      <c r="N235" s="51">
        <v>45</v>
      </c>
      <c r="O235" s="51">
        <v>45</v>
      </c>
      <c r="P235" s="51">
        <v>45</v>
      </c>
      <c r="Q235" s="51">
        <v>45</v>
      </c>
      <c r="R235" s="51">
        <v>45</v>
      </c>
      <c r="S235" s="51">
        <v>45</v>
      </c>
      <c r="T235" s="51">
        <v>45</v>
      </c>
      <c r="U235" s="51">
        <v>45</v>
      </c>
      <c r="V235" s="51">
        <v>45</v>
      </c>
    </row>
    <row r="236" spans="8:22">
      <c r="H236" s="51">
        <v>22</v>
      </c>
      <c r="I236" s="51" t="str">
        <f t="shared" si="25"/>
        <v>幸手都市ガス_13A</v>
      </c>
      <c r="J236" s="51" t="str">
        <f t="shared" si="24"/>
        <v>22幸手都市ガス_13A</v>
      </c>
      <c r="K236" s="51">
        <v>45</v>
      </c>
      <c r="L236" s="51">
        <v>45</v>
      </c>
      <c r="M236" s="51">
        <v>45</v>
      </c>
      <c r="N236" s="51">
        <v>45</v>
      </c>
      <c r="O236" s="51">
        <v>45</v>
      </c>
      <c r="P236" s="51">
        <v>45</v>
      </c>
      <c r="Q236" s="51">
        <v>45</v>
      </c>
      <c r="R236" s="51">
        <v>45</v>
      </c>
      <c r="S236" s="51">
        <v>45</v>
      </c>
      <c r="T236" s="51">
        <v>45</v>
      </c>
      <c r="U236" s="51">
        <v>45</v>
      </c>
      <c r="V236" s="51">
        <v>45</v>
      </c>
    </row>
    <row r="237" spans="8:22">
      <c r="H237" s="51">
        <v>22</v>
      </c>
      <c r="I237" s="51" t="str">
        <f t="shared" si="25"/>
        <v>松栄ガス_13A</v>
      </c>
      <c r="J237" s="51" t="str">
        <f t="shared" si="24"/>
        <v>22松栄ガス_13A</v>
      </c>
      <c r="K237" s="51">
        <v>45</v>
      </c>
      <c r="L237" s="51">
        <v>45</v>
      </c>
      <c r="M237" s="51">
        <v>45</v>
      </c>
      <c r="N237" s="51">
        <v>45</v>
      </c>
      <c r="O237" s="51">
        <v>45</v>
      </c>
      <c r="P237" s="51">
        <v>45</v>
      </c>
      <c r="Q237" s="51">
        <v>45</v>
      </c>
      <c r="R237" s="51">
        <v>45</v>
      </c>
      <c r="S237" s="51">
        <v>45</v>
      </c>
      <c r="T237" s="51">
        <v>45</v>
      </c>
      <c r="U237" s="51">
        <v>45</v>
      </c>
      <c r="V237" s="51">
        <v>45</v>
      </c>
    </row>
    <row r="238" spans="8:22">
      <c r="H238" s="51">
        <v>22</v>
      </c>
      <c r="I238" s="51" t="str">
        <f t="shared" si="25"/>
        <v>新日本瓦斯_13A</v>
      </c>
      <c r="J238" s="51" t="str">
        <f t="shared" si="24"/>
        <v>22新日本瓦斯_13A</v>
      </c>
      <c r="K238" s="51">
        <v>43.12</v>
      </c>
      <c r="L238" s="51">
        <v>43.12</v>
      </c>
      <c r="M238" s="51">
        <v>43.12</v>
      </c>
      <c r="N238" s="51">
        <v>43.12</v>
      </c>
      <c r="O238" s="51">
        <v>43.12</v>
      </c>
      <c r="P238" s="51">
        <v>43.12</v>
      </c>
      <c r="Q238" s="51">
        <v>43.12</v>
      </c>
      <c r="R238" s="51">
        <v>43.12</v>
      </c>
      <c r="S238" s="51">
        <v>43.12</v>
      </c>
      <c r="T238" s="51">
        <v>43.12</v>
      </c>
      <c r="U238" s="51">
        <v>43.12</v>
      </c>
      <c r="V238" s="51">
        <v>43.12</v>
      </c>
    </row>
    <row r="239" spans="8:22">
      <c r="H239" s="51">
        <v>22</v>
      </c>
      <c r="I239" s="51" t="str">
        <f t="shared" si="25"/>
        <v>西武ガス_13A</v>
      </c>
      <c r="J239" s="51" t="str">
        <f t="shared" si="24"/>
        <v>22西武ガス_13A</v>
      </c>
      <c r="K239" s="51">
        <v>43.12</v>
      </c>
      <c r="L239" s="51">
        <v>43.12</v>
      </c>
      <c r="M239" s="51">
        <v>43.12</v>
      </c>
      <c r="N239" s="51">
        <v>43.12</v>
      </c>
      <c r="O239" s="51">
        <v>43.12</v>
      </c>
      <c r="P239" s="51">
        <v>43.12</v>
      </c>
      <c r="Q239" s="51">
        <v>43.12</v>
      </c>
      <c r="R239" s="51">
        <v>43.12</v>
      </c>
      <c r="S239" s="51">
        <v>43.12</v>
      </c>
      <c r="T239" s="51">
        <v>43.12</v>
      </c>
      <c r="U239" s="51">
        <v>43.12</v>
      </c>
      <c r="V239" s="51">
        <v>43.12</v>
      </c>
    </row>
    <row r="240" spans="8:22">
      <c r="H240" s="51">
        <v>22</v>
      </c>
      <c r="I240" s="51" t="str">
        <f t="shared" si="25"/>
        <v>大東ガス_13A</v>
      </c>
      <c r="J240" s="51" t="str">
        <f t="shared" si="24"/>
        <v>22大東ガス_13A</v>
      </c>
      <c r="K240" s="51">
        <v>45</v>
      </c>
      <c r="L240" s="51">
        <v>45</v>
      </c>
      <c r="M240" s="51">
        <v>45</v>
      </c>
      <c r="N240" s="51">
        <v>45</v>
      </c>
      <c r="O240" s="51">
        <v>45</v>
      </c>
      <c r="P240" s="51">
        <v>45</v>
      </c>
      <c r="Q240" s="51">
        <v>45</v>
      </c>
      <c r="R240" s="51">
        <v>45</v>
      </c>
      <c r="S240" s="51">
        <v>45</v>
      </c>
      <c r="T240" s="51">
        <v>45</v>
      </c>
      <c r="U240" s="51">
        <v>45</v>
      </c>
      <c r="V240" s="51">
        <v>45</v>
      </c>
    </row>
    <row r="241" spans="8:22">
      <c r="H241" s="51">
        <v>22</v>
      </c>
      <c r="I241" s="51" t="str">
        <f t="shared" si="25"/>
        <v>秩父ガス_13A</v>
      </c>
      <c r="J241" s="51" t="str">
        <f t="shared" si="24"/>
        <v>22秩父ガス_13A</v>
      </c>
      <c r="K241" s="51">
        <v>46.04</v>
      </c>
      <c r="L241" s="51">
        <v>46.04</v>
      </c>
      <c r="M241" s="51">
        <v>46.04</v>
      </c>
      <c r="N241" s="51">
        <v>46.04</v>
      </c>
      <c r="O241" s="51">
        <v>46.04</v>
      </c>
      <c r="P241" s="51">
        <v>46.04</v>
      </c>
      <c r="Q241" s="51">
        <v>46.04</v>
      </c>
      <c r="R241" s="51">
        <v>46.04</v>
      </c>
      <c r="S241" s="51">
        <v>46.04</v>
      </c>
      <c r="T241" s="51">
        <v>46.04</v>
      </c>
      <c r="U241" s="51">
        <v>46.04</v>
      </c>
      <c r="V241" s="51">
        <v>46.04</v>
      </c>
    </row>
    <row r="242" spans="8:22">
      <c r="H242" s="51">
        <v>22</v>
      </c>
      <c r="I242" s="51" t="str">
        <f t="shared" si="25"/>
        <v>東彩ガス_13A</v>
      </c>
      <c r="J242" s="51" t="str">
        <f t="shared" si="24"/>
        <v>22東彩ガス_13A</v>
      </c>
      <c r="K242" s="51">
        <v>45</v>
      </c>
      <c r="L242" s="51">
        <v>45</v>
      </c>
      <c r="M242" s="51">
        <v>45</v>
      </c>
      <c r="N242" s="51">
        <v>45</v>
      </c>
      <c r="O242" s="51">
        <v>45</v>
      </c>
      <c r="P242" s="51">
        <v>45</v>
      </c>
      <c r="Q242" s="51">
        <v>45</v>
      </c>
      <c r="R242" s="51">
        <v>45</v>
      </c>
      <c r="S242" s="51">
        <v>45</v>
      </c>
      <c r="T242" s="51">
        <v>45</v>
      </c>
      <c r="U242" s="51">
        <v>45</v>
      </c>
      <c r="V242" s="51">
        <v>45</v>
      </c>
    </row>
    <row r="243" spans="8:22">
      <c r="H243" s="51">
        <v>22</v>
      </c>
      <c r="I243" s="51" t="str">
        <f t="shared" si="25"/>
        <v>日高都市ガス_13A</v>
      </c>
      <c r="J243" s="51" t="str">
        <f t="shared" si="24"/>
        <v>22日高都市ガス_13A</v>
      </c>
      <c r="K243" s="51">
        <v>45</v>
      </c>
      <c r="L243" s="51">
        <v>45</v>
      </c>
      <c r="M243" s="51">
        <v>45</v>
      </c>
      <c r="N243" s="51">
        <v>45</v>
      </c>
      <c r="O243" s="51">
        <v>45</v>
      </c>
      <c r="P243" s="51">
        <v>45</v>
      </c>
      <c r="Q243" s="51">
        <v>45</v>
      </c>
      <c r="R243" s="51">
        <v>45</v>
      </c>
      <c r="S243" s="51">
        <v>45</v>
      </c>
      <c r="T243" s="51">
        <v>45</v>
      </c>
      <c r="U243" s="51">
        <v>45</v>
      </c>
      <c r="V243" s="51">
        <v>45</v>
      </c>
    </row>
    <row r="244" spans="8:22">
      <c r="H244" s="51">
        <v>22</v>
      </c>
      <c r="I244" s="51" t="str">
        <f t="shared" si="25"/>
        <v>武州ガス_13A</v>
      </c>
      <c r="J244" s="51" t="str">
        <f t="shared" si="24"/>
        <v>22武州ガス_13A</v>
      </c>
      <c r="K244" s="51">
        <v>45</v>
      </c>
      <c r="L244" s="51">
        <v>45</v>
      </c>
      <c r="M244" s="51">
        <v>45</v>
      </c>
      <c r="N244" s="51">
        <v>45</v>
      </c>
      <c r="O244" s="51">
        <v>45</v>
      </c>
      <c r="P244" s="51">
        <v>45</v>
      </c>
      <c r="Q244" s="51">
        <v>45</v>
      </c>
      <c r="R244" s="51">
        <v>45</v>
      </c>
      <c r="S244" s="51">
        <v>45</v>
      </c>
      <c r="T244" s="51">
        <v>45</v>
      </c>
      <c r="U244" s="51">
        <v>45</v>
      </c>
      <c r="V244" s="51">
        <v>45</v>
      </c>
    </row>
    <row r="245" spans="8:22">
      <c r="H245" s="51">
        <v>22</v>
      </c>
      <c r="I245" s="51" t="str">
        <f t="shared" si="25"/>
        <v>本庄ガス_13A</v>
      </c>
      <c r="J245" s="51" t="str">
        <f t="shared" si="24"/>
        <v>22本庄ガス_13A</v>
      </c>
      <c r="K245" s="51">
        <v>43.12</v>
      </c>
      <c r="L245" s="51">
        <v>43.12</v>
      </c>
      <c r="M245" s="51">
        <v>43.12</v>
      </c>
      <c r="N245" s="51">
        <v>43.12</v>
      </c>
      <c r="O245" s="51">
        <v>43.12</v>
      </c>
      <c r="P245" s="51">
        <v>43.12</v>
      </c>
      <c r="Q245" s="51">
        <v>43.12</v>
      </c>
      <c r="R245" s="51">
        <v>43.12</v>
      </c>
      <c r="S245" s="51">
        <v>43.12</v>
      </c>
      <c r="T245" s="51">
        <v>43.12</v>
      </c>
      <c r="U245" s="51">
        <v>43.12</v>
      </c>
      <c r="V245" s="51">
        <v>43.12</v>
      </c>
    </row>
    <row r="246" spans="8:22">
      <c r="H246" s="51">
        <v>22</v>
      </c>
      <c r="I246" s="51" t="str">
        <f t="shared" si="25"/>
        <v>武蔵野ガス_13A</v>
      </c>
      <c r="J246" s="51" t="str">
        <f t="shared" si="24"/>
        <v>22武蔵野ガス_13A</v>
      </c>
      <c r="K246" s="51">
        <v>46.04</v>
      </c>
      <c r="L246" s="51">
        <v>46.04</v>
      </c>
      <c r="M246" s="51">
        <v>46.04</v>
      </c>
      <c r="N246" s="51">
        <v>46.04</v>
      </c>
      <c r="O246" s="51">
        <v>46.04</v>
      </c>
      <c r="P246" s="51">
        <v>46.04</v>
      </c>
      <c r="Q246" s="51">
        <v>46.04</v>
      </c>
      <c r="R246" s="51">
        <v>46.04</v>
      </c>
      <c r="S246" s="51">
        <v>46.04</v>
      </c>
      <c r="T246" s="51">
        <v>46.04</v>
      </c>
      <c r="U246" s="51">
        <v>46.04</v>
      </c>
      <c r="V246" s="51">
        <v>46.04</v>
      </c>
    </row>
    <row r="247" spans="8:22">
      <c r="H247" s="51">
        <v>22</v>
      </c>
      <c r="I247" s="51" t="str">
        <f t="shared" si="25"/>
        <v>鷲宮ガス_13A</v>
      </c>
      <c r="J247" s="51" t="str">
        <f t="shared" si="24"/>
        <v>22鷲宮ガス_13A</v>
      </c>
      <c r="K247" s="51">
        <v>45</v>
      </c>
      <c r="L247" s="51">
        <v>45</v>
      </c>
      <c r="M247" s="51">
        <v>45</v>
      </c>
      <c r="N247" s="51">
        <v>45</v>
      </c>
      <c r="O247" s="51">
        <v>45</v>
      </c>
      <c r="P247" s="51">
        <v>45</v>
      </c>
      <c r="Q247" s="51">
        <v>45</v>
      </c>
      <c r="R247" s="51">
        <v>45</v>
      </c>
      <c r="S247" s="51">
        <v>45</v>
      </c>
      <c r="T247" s="51">
        <v>45</v>
      </c>
      <c r="U247" s="51">
        <v>45</v>
      </c>
      <c r="V247" s="51">
        <v>45</v>
      </c>
    </row>
    <row r="248" spans="8:22">
      <c r="H248" s="51">
        <v>22</v>
      </c>
      <c r="I248" s="51" t="str">
        <f t="shared" si="25"/>
        <v>入間ガス_6A</v>
      </c>
      <c r="J248" s="51" t="str">
        <f t="shared" si="24"/>
        <v>22入間ガス_6A</v>
      </c>
      <c r="K248" s="51">
        <v>29.3</v>
      </c>
      <c r="L248" s="51">
        <v>29.3</v>
      </c>
      <c r="M248" s="51">
        <v>29.3</v>
      </c>
      <c r="N248" s="51">
        <v>29.3</v>
      </c>
      <c r="O248" s="51">
        <v>29.3</v>
      </c>
      <c r="P248" s="51">
        <v>29.3</v>
      </c>
      <c r="Q248" s="51">
        <v>29.3</v>
      </c>
      <c r="R248" s="51">
        <v>29.3</v>
      </c>
      <c r="S248" s="51">
        <v>29.3</v>
      </c>
      <c r="T248" s="51">
        <v>29.3</v>
      </c>
      <c r="U248" s="51">
        <v>29.3</v>
      </c>
      <c r="V248" s="51">
        <v>29.3</v>
      </c>
    </row>
    <row r="249" spans="8:22">
      <c r="H249" s="51">
        <v>22</v>
      </c>
      <c r="I249" s="51" t="str">
        <f t="shared" si="25"/>
        <v>角栄ガス_6A</v>
      </c>
      <c r="J249" s="51" t="str">
        <f t="shared" si="24"/>
        <v>22角栄ガス_6A</v>
      </c>
      <c r="K249" s="51">
        <v>0</v>
      </c>
      <c r="L249" s="51">
        <v>0</v>
      </c>
      <c r="M249" s="51">
        <v>0</v>
      </c>
      <c r="N249" s="51">
        <v>0</v>
      </c>
      <c r="O249" s="51">
        <v>0</v>
      </c>
      <c r="P249" s="51">
        <v>0</v>
      </c>
      <c r="Q249" s="51">
        <v>0</v>
      </c>
      <c r="R249" s="51">
        <v>0</v>
      </c>
      <c r="S249" s="51">
        <v>0</v>
      </c>
      <c r="T249" s="51">
        <v>0</v>
      </c>
      <c r="U249" s="51">
        <v>0</v>
      </c>
      <c r="V249" s="51">
        <v>0</v>
      </c>
    </row>
    <row r="250" spans="8:22">
      <c r="H250" s="51">
        <v>22</v>
      </c>
      <c r="I250" s="51" t="s">
        <v>445</v>
      </c>
      <c r="J250" s="51" t="str">
        <f t="shared" si="24"/>
        <v>22新日本瓦斯_6A</v>
      </c>
      <c r="K250" s="51">
        <v>0</v>
      </c>
      <c r="L250" s="51">
        <v>0</v>
      </c>
      <c r="M250" s="51">
        <v>0</v>
      </c>
      <c r="N250" s="51">
        <v>0</v>
      </c>
      <c r="O250" s="51">
        <v>0</v>
      </c>
      <c r="P250" s="51">
        <v>0</v>
      </c>
      <c r="Q250" s="51">
        <v>0</v>
      </c>
      <c r="R250" s="51">
        <v>0</v>
      </c>
      <c r="S250" s="51">
        <v>0</v>
      </c>
      <c r="T250" s="51">
        <v>0</v>
      </c>
      <c r="U250" s="51">
        <v>0</v>
      </c>
      <c r="V250" s="51">
        <v>0</v>
      </c>
    </row>
    <row r="251" spans="8:22">
      <c r="H251" s="51">
        <v>22</v>
      </c>
      <c r="I251" s="51" t="str">
        <f t="shared" ref="I251:I277" si="26">I223</f>
        <v>秩父ガス_6A</v>
      </c>
      <c r="J251" s="51" t="str">
        <f t="shared" si="24"/>
        <v>22秩父ガス_6A</v>
      </c>
      <c r="K251" s="51">
        <v>0</v>
      </c>
      <c r="L251" s="51">
        <v>0</v>
      </c>
      <c r="M251" s="51">
        <v>0</v>
      </c>
      <c r="N251" s="51">
        <v>0</v>
      </c>
      <c r="O251" s="51">
        <v>0</v>
      </c>
      <c r="P251" s="51">
        <v>0</v>
      </c>
      <c r="Q251" s="51">
        <v>0</v>
      </c>
      <c r="R251" s="51">
        <v>0</v>
      </c>
      <c r="S251" s="51">
        <v>0</v>
      </c>
      <c r="T251" s="51">
        <v>0</v>
      </c>
      <c r="U251" s="51">
        <v>0</v>
      </c>
      <c r="V251" s="51">
        <v>0</v>
      </c>
    </row>
    <row r="252" spans="8:22">
      <c r="H252" s="51">
        <v>22</v>
      </c>
      <c r="I252" s="51" t="str">
        <f t="shared" si="26"/>
        <v>日高都市ガス_6A</v>
      </c>
      <c r="J252" s="51" t="str">
        <f t="shared" si="24"/>
        <v>22日高都市ガス_6A</v>
      </c>
      <c r="K252" s="51">
        <v>29.3</v>
      </c>
      <c r="L252" s="51">
        <v>29.3</v>
      </c>
      <c r="M252" s="51">
        <v>29.3</v>
      </c>
      <c r="N252" s="51">
        <v>29.3</v>
      </c>
      <c r="O252" s="51">
        <v>29.3</v>
      </c>
      <c r="P252" s="51">
        <v>29.3</v>
      </c>
      <c r="Q252" s="51">
        <v>29.3</v>
      </c>
      <c r="R252" s="51">
        <v>29.3</v>
      </c>
      <c r="S252" s="51">
        <v>29.3</v>
      </c>
      <c r="T252" s="51">
        <v>29.3</v>
      </c>
      <c r="U252" s="51">
        <v>29.3</v>
      </c>
      <c r="V252" s="51">
        <v>29.3</v>
      </c>
    </row>
    <row r="253" spans="8:22">
      <c r="H253" s="51">
        <v>22</v>
      </c>
      <c r="I253" s="51" t="str">
        <f t="shared" si="26"/>
        <v>武蔵野ガス_6A</v>
      </c>
      <c r="J253" s="51" t="str">
        <f t="shared" si="24"/>
        <v>22武蔵野ガス_6A</v>
      </c>
      <c r="K253" s="51">
        <v>0</v>
      </c>
      <c r="L253" s="51">
        <v>0</v>
      </c>
      <c r="M253" s="51">
        <v>0</v>
      </c>
      <c r="N253" s="51">
        <v>0</v>
      </c>
      <c r="O253" s="51">
        <v>0</v>
      </c>
      <c r="P253" s="51">
        <v>0</v>
      </c>
      <c r="Q253" s="51">
        <v>0</v>
      </c>
      <c r="R253" s="51">
        <v>0</v>
      </c>
      <c r="S253" s="51">
        <v>0</v>
      </c>
      <c r="T253" s="51">
        <v>0</v>
      </c>
      <c r="U253" s="51">
        <v>0</v>
      </c>
      <c r="V253" s="51">
        <v>0</v>
      </c>
    </row>
    <row r="254" spans="8:22">
      <c r="H254" s="51">
        <v>22</v>
      </c>
      <c r="I254" s="51" t="str">
        <f t="shared" si="26"/>
        <v>本庄ガス_12A</v>
      </c>
      <c r="J254" s="51" t="str">
        <f t="shared" si="24"/>
        <v>22本庄ガス_12A</v>
      </c>
      <c r="K254" s="51">
        <v>41.86</v>
      </c>
      <c r="L254" s="51">
        <v>41.86</v>
      </c>
      <c r="M254" s="51">
        <v>41.86</v>
      </c>
      <c r="N254" s="51">
        <v>41.86</v>
      </c>
      <c r="O254" s="51">
        <v>41.86</v>
      </c>
      <c r="P254" s="51">
        <v>41.86</v>
      </c>
      <c r="Q254" s="51">
        <v>41.86</v>
      </c>
      <c r="R254" s="51">
        <v>41.86</v>
      </c>
      <c r="S254" s="51">
        <v>41.86</v>
      </c>
      <c r="T254" s="51">
        <v>41.86</v>
      </c>
      <c r="U254" s="51">
        <v>41.86</v>
      </c>
      <c r="V254" s="51">
        <v>41.86</v>
      </c>
    </row>
    <row r="255" spans="8:22">
      <c r="H255" s="51">
        <v>22</v>
      </c>
      <c r="I255" s="51" t="str">
        <f t="shared" si="26"/>
        <v>日高都市ガス_6A</v>
      </c>
      <c r="J255" s="51" t="str">
        <f t="shared" si="24"/>
        <v>22日高都市ガス_6A</v>
      </c>
      <c r="K255" s="51">
        <v>9999</v>
      </c>
      <c r="L255" s="51">
        <v>9999</v>
      </c>
      <c r="M255" s="51">
        <v>9999</v>
      </c>
      <c r="N255" s="51">
        <v>9999</v>
      </c>
      <c r="O255" s="51">
        <v>9999</v>
      </c>
      <c r="P255" s="51">
        <v>9999</v>
      </c>
      <c r="Q255" s="51">
        <v>9999</v>
      </c>
      <c r="R255" s="51">
        <v>9999</v>
      </c>
      <c r="S255" s="51">
        <v>9999</v>
      </c>
      <c r="T255" s="51">
        <v>9999</v>
      </c>
      <c r="U255" s="51">
        <v>9999</v>
      </c>
      <c r="V255" s="51">
        <v>9999</v>
      </c>
    </row>
    <row r="256" spans="8:22">
      <c r="H256" s="51">
        <v>22</v>
      </c>
      <c r="I256" s="51" t="str">
        <f t="shared" si="26"/>
        <v>武蔵野ガス_6A</v>
      </c>
      <c r="J256" s="51" t="str">
        <f t="shared" si="24"/>
        <v>22武蔵野ガス_6A</v>
      </c>
      <c r="K256" s="51">
        <v>9999</v>
      </c>
      <c r="L256" s="51">
        <v>9999</v>
      </c>
      <c r="M256" s="51">
        <v>9999</v>
      </c>
      <c r="N256" s="51">
        <v>9999</v>
      </c>
      <c r="O256" s="51">
        <v>9999</v>
      </c>
      <c r="P256" s="51">
        <v>9999</v>
      </c>
      <c r="Q256" s="51">
        <v>9999</v>
      </c>
      <c r="R256" s="51">
        <v>9999</v>
      </c>
      <c r="S256" s="51">
        <v>9999</v>
      </c>
      <c r="T256" s="51">
        <v>9999</v>
      </c>
      <c r="U256" s="51">
        <v>9999</v>
      </c>
      <c r="V256" s="51">
        <v>9999</v>
      </c>
    </row>
    <row r="257" spans="8:22">
      <c r="H257" s="51">
        <v>23</v>
      </c>
      <c r="I257" s="51" t="str">
        <f t="shared" si="26"/>
        <v>東京ガス_13A</v>
      </c>
      <c r="J257" s="51" t="str">
        <f t="shared" si="24"/>
        <v>23東京ガス_13A</v>
      </c>
      <c r="K257" s="257">
        <v>45</v>
      </c>
      <c r="L257" s="257">
        <v>45</v>
      </c>
      <c r="M257" s="257">
        <v>45</v>
      </c>
      <c r="N257" s="257">
        <v>45</v>
      </c>
      <c r="O257" s="257">
        <v>45</v>
      </c>
      <c r="P257" s="257">
        <v>45</v>
      </c>
      <c r="Q257" s="257">
        <v>45</v>
      </c>
      <c r="R257" s="257">
        <v>45</v>
      </c>
      <c r="S257" s="106">
        <v>45</v>
      </c>
      <c r="T257" s="106">
        <v>45</v>
      </c>
      <c r="U257" s="106">
        <v>45</v>
      </c>
      <c r="V257" s="106">
        <v>45</v>
      </c>
    </row>
    <row r="258" spans="8:22">
      <c r="H258" s="51">
        <v>23</v>
      </c>
      <c r="I258" s="51" t="str">
        <f t="shared" si="26"/>
        <v>伊奈都市ガス_13A</v>
      </c>
      <c r="J258" s="51" t="str">
        <f t="shared" si="24"/>
        <v>23伊奈都市ガス_13A</v>
      </c>
      <c r="K258" s="257">
        <v>45</v>
      </c>
      <c r="L258" s="257">
        <v>45</v>
      </c>
      <c r="M258" s="257">
        <v>45</v>
      </c>
      <c r="N258" s="257">
        <v>45</v>
      </c>
      <c r="O258" s="257">
        <v>45</v>
      </c>
      <c r="P258" s="257">
        <v>45</v>
      </c>
      <c r="Q258" s="257">
        <v>45</v>
      </c>
      <c r="R258" s="257">
        <v>45</v>
      </c>
      <c r="S258" s="106">
        <v>45</v>
      </c>
      <c r="T258" s="106">
        <v>45</v>
      </c>
      <c r="U258" s="106">
        <v>45</v>
      </c>
      <c r="V258" s="106">
        <v>45</v>
      </c>
    </row>
    <row r="259" spans="8:22">
      <c r="H259" s="51">
        <v>23</v>
      </c>
      <c r="I259" s="51" t="str">
        <f t="shared" si="26"/>
        <v>入間ガス_13A</v>
      </c>
      <c r="J259" s="51" t="str">
        <f t="shared" si="24"/>
        <v>23入間ガス_13A</v>
      </c>
      <c r="K259" s="257">
        <v>43.12</v>
      </c>
      <c r="L259" s="257">
        <v>43.12</v>
      </c>
      <c r="M259" s="257">
        <v>43.12</v>
      </c>
      <c r="N259" s="257">
        <v>43.12</v>
      </c>
      <c r="O259" s="257">
        <v>43.12</v>
      </c>
      <c r="P259" s="257">
        <v>43.12</v>
      </c>
      <c r="Q259" s="257">
        <v>43.12</v>
      </c>
      <c r="R259" s="257">
        <v>43.12</v>
      </c>
      <c r="S259" s="106">
        <v>43.12</v>
      </c>
      <c r="T259" s="106">
        <v>43.12</v>
      </c>
      <c r="U259" s="106">
        <v>43.12</v>
      </c>
      <c r="V259" s="106">
        <v>43.12</v>
      </c>
    </row>
    <row r="260" spans="8:22">
      <c r="H260" s="51">
        <v>23</v>
      </c>
      <c r="I260" s="51" t="str">
        <f t="shared" si="26"/>
        <v>太田都市ガス_13A</v>
      </c>
      <c r="J260" s="51" t="str">
        <f t="shared" si="24"/>
        <v>23太田都市ガス_13A</v>
      </c>
      <c r="K260" s="257">
        <v>45</v>
      </c>
      <c r="L260" s="257">
        <v>45</v>
      </c>
      <c r="M260" s="257">
        <v>45</v>
      </c>
      <c r="N260" s="257">
        <v>45</v>
      </c>
      <c r="O260" s="257">
        <v>45</v>
      </c>
      <c r="P260" s="257">
        <v>45</v>
      </c>
      <c r="Q260" s="257">
        <v>45</v>
      </c>
      <c r="R260" s="257">
        <v>45</v>
      </c>
      <c r="S260" s="106">
        <v>45</v>
      </c>
      <c r="T260" s="106">
        <v>45</v>
      </c>
      <c r="U260" s="106">
        <v>45</v>
      </c>
      <c r="V260" s="106">
        <v>45</v>
      </c>
    </row>
    <row r="261" spans="8:22">
      <c r="H261" s="51">
        <v>23</v>
      </c>
      <c r="I261" s="51" t="str">
        <f t="shared" si="26"/>
        <v>角栄ガス_13A</v>
      </c>
      <c r="J261" s="51" t="str">
        <f t="shared" si="24"/>
        <v>23角栄ガス_13A</v>
      </c>
      <c r="K261" s="257">
        <v>45</v>
      </c>
      <c r="L261" s="257">
        <v>45</v>
      </c>
      <c r="M261" s="257">
        <v>45</v>
      </c>
      <c r="N261" s="257">
        <v>45</v>
      </c>
      <c r="O261" s="257">
        <v>45</v>
      </c>
      <c r="P261" s="257">
        <v>45</v>
      </c>
      <c r="Q261" s="257">
        <v>45</v>
      </c>
      <c r="R261" s="257">
        <v>45</v>
      </c>
      <c r="S261" s="106">
        <v>45</v>
      </c>
      <c r="T261" s="106">
        <v>45</v>
      </c>
      <c r="U261" s="106">
        <v>45</v>
      </c>
      <c r="V261" s="106">
        <v>45</v>
      </c>
    </row>
    <row r="262" spans="8:22">
      <c r="H262" s="51">
        <v>23</v>
      </c>
      <c r="I262" s="51" t="str">
        <f t="shared" si="26"/>
        <v>埼玉ガス_13A</v>
      </c>
      <c r="J262" s="51" t="str">
        <f t="shared" si="24"/>
        <v>23埼玉ガス_13A</v>
      </c>
      <c r="K262" s="257">
        <v>43.12</v>
      </c>
      <c r="L262" s="257">
        <v>43.12</v>
      </c>
      <c r="M262" s="257">
        <v>43.12</v>
      </c>
      <c r="N262" s="257">
        <v>43.12</v>
      </c>
      <c r="O262" s="257">
        <v>43.12</v>
      </c>
      <c r="P262" s="257">
        <v>43.12</v>
      </c>
      <c r="Q262" s="257">
        <v>43.12</v>
      </c>
      <c r="R262" s="257">
        <v>43.12</v>
      </c>
      <c r="S262" s="106">
        <v>43.12</v>
      </c>
      <c r="T262" s="106">
        <v>43.12</v>
      </c>
      <c r="U262" s="106">
        <v>43.12</v>
      </c>
      <c r="V262" s="106">
        <v>43.12</v>
      </c>
    </row>
    <row r="263" spans="8:22">
      <c r="H263" s="51">
        <v>23</v>
      </c>
      <c r="I263" s="51" t="str">
        <f t="shared" si="26"/>
        <v>坂戸ガス_13A</v>
      </c>
      <c r="J263" s="51" t="str">
        <f t="shared" si="24"/>
        <v>23坂戸ガス_13A</v>
      </c>
      <c r="K263" s="257">
        <v>45</v>
      </c>
      <c r="L263" s="257">
        <v>45</v>
      </c>
      <c r="M263" s="257">
        <v>45</v>
      </c>
      <c r="N263" s="257">
        <v>45</v>
      </c>
      <c r="O263" s="257">
        <v>45</v>
      </c>
      <c r="P263" s="257">
        <v>45</v>
      </c>
      <c r="Q263" s="257">
        <v>45</v>
      </c>
      <c r="R263" s="257">
        <v>45</v>
      </c>
      <c r="S263" s="106">
        <v>45</v>
      </c>
      <c r="T263" s="106">
        <v>45</v>
      </c>
      <c r="U263" s="106">
        <v>45</v>
      </c>
      <c r="V263" s="106">
        <v>45</v>
      </c>
    </row>
    <row r="264" spans="8:22">
      <c r="H264" s="51">
        <v>23</v>
      </c>
      <c r="I264" s="51" t="str">
        <f t="shared" si="26"/>
        <v>幸手都市ガス_13A</v>
      </c>
      <c r="J264" s="51" t="str">
        <f t="shared" si="24"/>
        <v>23幸手都市ガス_13A</v>
      </c>
      <c r="K264" s="257">
        <v>45</v>
      </c>
      <c r="L264" s="257">
        <v>45</v>
      </c>
      <c r="M264" s="257">
        <v>45</v>
      </c>
      <c r="N264" s="257">
        <v>45</v>
      </c>
      <c r="O264" s="257">
        <v>45</v>
      </c>
      <c r="P264" s="257">
        <v>45</v>
      </c>
      <c r="Q264" s="257">
        <v>45</v>
      </c>
      <c r="R264" s="257">
        <v>45</v>
      </c>
      <c r="S264" s="106">
        <v>45</v>
      </c>
      <c r="T264" s="106">
        <v>45</v>
      </c>
      <c r="U264" s="106">
        <v>45</v>
      </c>
      <c r="V264" s="106">
        <v>45</v>
      </c>
    </row>
    <row r="265" spans="8:22">
      <c r="H265" s="51">
        <v>23</v>
      </c>
      <c r="I265" s="51" t="str">
        <f t="shared" si="26"/>
        <v>松栄ガス_13A</v>
      </c>
      <c r="J265" s="51" t="str">
        <f t="shared" si="24"/>
        <v>23松栄ガス_13A</v>
      </c>
      <c r="K265" s="257">
        <v>45</v>
      </c>
      <c r="L265" s="257">
        <v>45</v>
      </c>
      <c r="M265" s="257">
        <v>45</v>
      </c>
      <c r="N265" s="257">
        <v>45</v>
      </c>
      <c r="O265" s="257">
        <v>45</v>
      </c>
      <c r="P265" s="257">
        <v>45</v>
      </c>
      <c r="Q265" s="257">
        <v>45</v>
      </c>
      <c r="R265" s="257">
        <v>45</v>
      </c>
      <c r="S265" s="106">
        <v>45</v>
      </c>
      <c r="T265" s="106">
        <v>45</v>
      </c>
      <c r="U265" s="106">
        <v>45</v>
      </c>
      <c r="V265" s="106">
        <v>45</v>
      </c>
    </row>
    <row r="266" spans="8:22">
      <c r="H266" s="51">
        <v>23</v>
      </c>
      <c r="I266" s="51" t="str">
        <f t="shared" si="26"/>
        <v>新日本瓦斯_13A</v>
      </c>
      <c r="J266" s="51" t="str">
        <f t="shared" si="24"/>
        <v>23新日本瓦斯_13A</v>
      </c>
      <c r="K266" s="257">
        <v>43.12</v>
      </c>
      <c r="L266" s="257">
        <v>43.12</v>
      </c>
      <c r="M266" s="257">
        <v>43.12</v>
      </c>
      <c r="N266" s="257">
        <v>43.12</v>
      </c>
      <c r="O266" s="257">
        <v>43.12</v>
      </c>
      <c r="P266" s="257">
        <v>43.12</v>
      </c>
      <c r="Q266" s="257">
        <v>43.12</v>
      </c>
      <c r="R266" s="257">
        <v>43.12</v>
      </c>
      <c r="S266" s="106">
        <v>43.12</v>
      </c>
      <c r="T266" s="106">
        <v>43.12</v>
      </c>
      <c r="U266" s="106">
        <v>43.12</v>
      </c>
      <c r="V266" s="106">
        <v>43.12</v>
      </c>
    </row>
    <row r="267" spans="8:22">
      <c r="H267" s="51">
        <v>23</v>
      </c>
      <c r="I267" s="51" t="str">
        <f t="shared" si="26"/>
        <v>西武ガス_13A</v>
      </c>
      <c r="J267" s="51" t="str">
        <f t="shared" si="24"/>
        <v>23西武ガス_13A</v>
      </c>
      <c r="K267" s="257">
        <v>43.12</v>
      </c>
      <c r="L267" s="257">
        <v>43.12</v>
      </c>
      <c r="M267" s="257">
        <v>43.12</v>
      </c>
      <c r="N267" s="257">
        <v>43.12</v>
      </c>
      <c r="O267" s="257">
        <v>43.12</v>
      </c>
      <c r="P267" s="257">
        <v>43.12</v>
      </c>
      <c r="Q267" s="257">
        <v>43.12</v>
      </c>
      <c r="R267" s="257">
        <v>43.12</v>
      </c>
      <c r="S267" s="106">
        <v>43.12</v>
      </c>
      <c r="T267" s="106">
        <v>43.12</v>
      </c>
      <c r="U267" s="106">
        <v>43.12</v>
      </c>
      <c r="V267" s="106">
        <v>43.12</v>
      </c>
    </row>
    <row r="268" spans="8:22">
      <c r="H268" s="51">
        <v>23</v>
      </c>
      <c r="I268" s="51" t="str">
        <f t="shared" si="26"/>
        <v>大東ガス_13A</v>
      </c>
      <c r="J268" s="51" t="str">
        <f t="shared" si="24"/>
        <v>23大東ガス_13A</v>
      </c>
      <c r="K268" s="257">
        <v>45</v>
      </c>
      <c r="L268" s="257">
        <v>45</v>
      </c>
      <c r="M268" s="257">
        <v>45</v>
      </c>
      <c r="N268" s="257">
        <v>45</v>
      </c>
      <c r="O268" s="257">
        <v>45</v>
      </c>
      <c r="P268" s="257">
        <v>45</v>
      </c>
      <c r="Q268" s="257">
        <v>45</v>
      </c>
      <c r="R268" s="257">
        <v>45</v>
      </c>
      <c r="S268" s="106">
        <v>45</v>
      </c>
      <c r="T268" s="106">
        <v>45</v>
      </c>
      <c r="U268" s="106">
        <v>45</v>
      </c>
      <c r="V268" s="106">
        <v>45</v>
      </c>
    </row>
    <row r="269" spans="8:22">
      <c r="H269" s="51">
        <v>23</v>
      </c>
      <c r="I269" s="51" t="str">
        <f t="shared" si="26"/>
        <v>秩父ガス_13A</v>
      </c>
      <c r="J269" s="51" t="str">
        <f t="shared" si="24"/>
        <v>23秩父ガス_13A</v>
      </c>
      <c r="K269" s="257">
        <v>46.04</v>
      </c>
      <c r="L269" s="257">
        <v>46.04</v>
      </c>
      <c r="M269" s="257">
        <v>46.04</v>
      </c>
      <c r="N269" s="257">
        <v>46.04</v>
      </c>
      <c r="O269" s="257">
        <v>46.04</v>
      </c>
      <c r="P269" s="257">
        <v>46.04</v>
      </c>
      <c r="Q269" s="257">
        <v>46.04</v>
      </c>
      <c r="R269" s="257">
        <v>46.04</v>
      </c>
      <c r="S269" s="106">
        <v>46.04</v>
      </c>
      <c r="T269" s="106">
        <v>46.04</v>
      </c>
      <c r="U269" s="106">
        <v>46.04</v>
      </c>
      <c r="V269" s="106">
        <v>46.04</v>
      </c>
    </row>
    <row r="270" spans="8:22">
      <c r="H270" s="51">
        <v>23</v>
      </c>
      <c r="I270" s="51" t="str">
        <f t="shared" si="26"/>
        <v>東彩ガス_13A</v>
      </c>
      <c r="J270" s="51" t="str">
        <f t="shared" si="24"/>
        <v>23東彩ガス_13A</v>
      </c>
      <c r="K270" s="257">
        <v>45</v>
      </c>
      <c r="L270" s="257">
        <v>45</v>
      </c>
      <c r="M270" s="257">
        <v>45</v>
      </c>
      <c r="N270" s="257">
        <v>45</v>
      </c>
      <c r="O270" s="257">
        <v>45</v>
      </c>
      <c r="P270" s="257">
        <v>45</v>
      </c>
      <c r="Q270" s="257">
        <v>45</v>
      </c>
      <c r="R270" s="257">
        <v>45</v>
      </c>
      <c r="S270" s="106">
        <v>45</v>
      </c>
      <c r="T270" s="106">
        <v>45</v>
      </c>
      <c r="U270" s="106">
        <v>45</v>
      </c>
      <c r="V270" s="106">
        <v>45</v>
      </c>
    </row>
    <row r="271" spans="8:22">
      <c r="H271" s="51">
        <v>23</v>
      </c>
      <c r="I271" s="51" t="str">
        <f t="shared" si="26"/>
        <v>日高都市ガス_13A</v>
      </c>
      <c r="J271" s="51" t="str">
        <f t="shared" si="24"/>
        <v>23日高都市ガス_13A</v>
      </c>
      <c r="K271" s="257">
        <v>45</v>
      </c>
      <c r="L271" s="257">
        <v>45</v>
      </c>
      <c r="M271" s="257">
        <v>45</v>
      </c>
      <c r="N271" s="257">
        <v>45</v>
      </c>
      <c r="O271" s="257">
        <v>45</v>
      </c>
      <c r="P271" s="257">
        <v>45</v>
      </c>
      <c r="Q271" s="257">
        <v>45</v>
      </c>
      <c r="R271" s="257">
        <v>45</v>
      </c>
      <c r="S271" s="106">
        <v>45</v>
      </c>
      <c r="T271" s="106">
        <v>45</v>
      </c>
      <c r="U271" s="106">
        <v>45</v>
      </c>
      <c r="V271" s="106">
        <v>45</v>
      </c>
    </row>
    <row r="272" spans="8:22">
      <c r="H272" s="51">
        <v>23</v>
      </c>
      <c r="I272" s="51" t="str">
        <f t="shared" si="26"/>
        <v>武州ガス_13A</v>
      </c>
      <c r="J272" s="51" t="str">
        <f t="shared" si="24"/>
        <v>23武州ガス_13A</v>
      </c>
      <c r="K272" s="257">
        <v>45</v>
      </c>
      <c r="L272" s="257">
        <v>45</v>
      </c>
      <c r="M272" s="257">
        <v>45</v>
      </c>
      <c r="N272" s="257">
        <v>45</v>
      </c>
      <c r="O272" s="257">
        <v>45</v>
      </c>
      <c r="P272" s="257">
        <v>45</v>
      </c>
      <c r="Q272" s="257">
        <v>45</v>
      </c>
      <c r="R272" s="257">
        <v>45</v>
      </c>
      <c r="S272" s="106">
        <v>45</v>
      </c>
      <c r="T272" s="106">
        <v>45</v>
      </c>
      <c r="U272" s="106">
        <v>45</v>
      </c>
      <c r="V272" s="106">
        <v>45</v>
      </c>
    </row>
    <row r="273" spans="8:22">
      <c r="H273" s="51">
        <v>23</v>
      </c>
      <c r="I273" s="51" t="str">
        <f t="shared" si="26"/>
        <v>本庄ガス_13A</v>
      </c>
      <c r="J273" s="51" t="str">
        <f t="shared" si="24"/>
        <v>23本庄ガス_13A</v>
      </c>
      <c r="K273" s="257">
        <v>43.12</v>
      </c>
      <c r="L273" s="257">
        <v>43.12</v>
      </c>
      <c r="M273" s="257">
        <v>43.12</v>
      </c>
      <c r="N273" s="257">
        <v>43.12</v>
      </c>
      <c r="O273" s="257">
        <v>43.12</v>
      </c>
      <c r="P273" s="257">
        <v>43.12</v>
      </c>
      <c r="Q273" s="257">
        <v>43.12</v>
      </c>
      <c r="R273" s="257">
        <v>43.12</v>
      </c>
      <c r="S273" s="106">
        <v>43.12</v>
      </c>
      <c r="T273" s="106">
        <v>43.12</v>
      </c>
      <c r="U273" s="106">
        <v>43.12</v>
      </c>
      <c r="V273" s="106">
        <v>43.12</v>
      </c>
    </row>
    <row r="274" spans="8:22">
      <c r="H274" s="51">
        <v>23</v>
      </c>
      <c r="I274" s="51" t="str">
        <f t="shared" si="26"/>
        <v>武蔵野ガス_13A</v>
      </c>
      <c r="J274" s="51" t="str">
        <f t="shared" si="24"/>
        <v>23武蔵野ガス_13A</v>
      </c>
      <c r="K274" s="257">
        <v>45</v>
      </c>
      <c r="L274" s="257">
        <v>45</v>
      </c>
      <c r="M274" s="257">
        <v>45</v>
      </c>
      <c r="N274" s="257">
        <v>45</v>
      </c>
      <c r="O274" s="257">
        <v>45</v>
      </c>
      <c r="P274" s="257">
        <v>45</v>
      </c>
      <c r="Q274" s="257">
        <v>45</v>
      </c>
      <c r="R274" s="257">
        <v>45</v>
      </c>
      <c r="S274" s="106">
        <v>45</v>
      </c>
      <c r="T274" s="106">
        <v>45</v>
      </c>
      <c r="U274" s="106">
        <v>45</v>
      </c>
      <c r="V274" s="106">
        <v>45</v>
      </c>
    </row>
    <row r="275" spans="8:22">
      <c r="H275" s="51">
        <v>23</v>
      </c>
      <c r="I275" s="51" t="str">
        <f t="shared" si="26"/>
        <v>鷲宮ガス_13A</v>
      </c>
      <c r="J275" s="51" t="str">
        <f t="shared" si="24"/>
        <v>23鷲宮ガス_13A</v>
      </c>
      <c r="K275" s="257">
        <v>45</v>
      </c>
      <c r="L275" s="257">
        <v>45</v>
      </c>
      <c r="M275" s="257">
        <v>45</v>
      </c>
      <c r="N275" s="257">
        <v>45</v>
      </c>
      <c r="O275" s="257">
        <v>45</v>
      </c>
      <c r="P275" s="257">
        <v>45</v>
      </c>
      <c r="Q275" s="257">
        <v>45</v>
      </c>
      <c r="R275" s="257">
        <v>45</v>
      </c>
      <c r="S275" s="106">
        <v>45</v>
      </c>
      <c r="T275" s="106">
        <v>45</v>
      </c>
      <c r="U275" s="106">
        <v>45</v>
      </c>
      <c r="V275" s="106">
        <v>45</v>
      </c>
    </row>
    <row r="276" spans="8:22">
      <c r="H276" s="51">
        <v>23</v>
      </c>
      <c r="I276" s="51" t="str">
        <f t="shared" si="26"/>
        <v>入間ガス_6A</v>
      </c>
      <c r="J276" s="51" t="str">
        <f t="shared" si="24"/>
        <v>23入間ガス_6A</v>
      </c>
      <c r="K276" s="257">
        <v>29.3</v>
      </c>
      <c r="L276" s="257">
        <v>29.3</v>
      </c>
      <c r="M276" s="257">
        <v>29.3</v>
      </c>
      <c r="N276" s="257">
        <v>29.3</v>
      </c>
      <c r="O276" s="257">
        <v>29.3</v>
      </c>
      <c r="P276" s="257">
        <v>29.3</v>
      </c>
      <c r="Q276" s="257">
        <v>29.3</v>
      </c>
      <c r="R276" s="257">
        <v>29.3</v>
      </c>
      <c r="S276" s="106">
        <v>29.3</v>
      </c>
      <c r="T276" s="106">
        <v>29.3</v>
      </c>
      <c r="U276" s="106">
        <v>29.3</v>
      </c>
      <c r="V276" s="106">
        <v>29.3</v>
      </c>
    </row>
    <row r="277" spans="8:22">
      <c r="H277" s="51">
        <v>23</v>
      </c>
      <c r="I277" s="51" t="str">
        <f t="shared" si="26"/>
        <v>角栄ガス_6A</v>
      </c>
      <c r="J277" s="51" t="str">
        <f t="shared" si="24"/>
        <v>23角栄ガス_6A</v>
      </c>
      <c r="K277" s="257">
        <v>0</v>
      </c>
      <c r="L277" s="257">
        <v>0</v>
      </c>
      <c r="M277" s="257">
        <v>0</v>
      </c>
      <c r="N277" s="257">
        <v>0</v>
      </c>
      <c r="O277" s="257">
        <v>0</v>
      </c>
      <c r="P277" s="257">
        <v>0</v>
      </c>
      <c r="Q277" s="257">
        <v>0</v>
      </c>
      <c r="R277" s="257">
        <v>0</v>
      </c>
      <c r="S277" s="106">
        <v>0</v>
      </c>
      <c r="T277" s="106">
        <v>0</v>
      </c>
      <c r="U277" s="106">
        <v>0</v>
      </c>
      <c r="V277" s="106">
        <v>0</v>
      </c>
    </row>
    <row r="278" spans="8:22">
      <c r="H278" s="51">
        <v>23</v>
      </c>
      <c r="I278" s="51" t="s">
        <v>444</v>
      </c>
      <c r="J278" s="51" t="str">
        <f t="shared" si="24"/>
        <v>23新日本瓦斯_6A</v>
      </c>
      <c r="K278" s="257">
        <v>0</v>
      </c>
      <c r="L278" s="257">
        <v>0</v>
      </c>
      <c r="M278" s="257">
        <v>0</v>
      </c>
      <c r="N278" s="257">
        <v>0</v>
      </c>
      <c r="O278" s="257">
        <v>0</v>
      </c>
      <c r="P278" s="257">
        <v>0</v>
      </c>
      <c r="Q278" s="257">
        <v>0</v>
      </c>
      <c r="R278" s="257">
        <v>0</v>
      </c>
      <c r="S278" s="106">
        <v>0</v>
      </c>
      <c r="T278" s="106">
        <v>0</v>
      </c>
      <c r="U278" s="106">
        <v>0</v>
      </c>
      <c r="V278" s="106">
        <v>0</v>
      </c>
    </row>
    <row r="279" spans="8:22">
      <c r="H279" s="51">
        <v>23</v>
      </c>
      <c r="I279" s="51" t="str">
        <f t="shared" ref="I279:I305" si="27">I251</f>
        <v>秩父ガス_6A</v>
      </c>
      <c r="J279" s="51" t="str">
        <f t="shared" si="24"/>
        <v>23秩父ガス_6A</v>
      </c>
      <c r="K279" s="257">
        <v>0</v>
      </c>
      <c r="L279" s="257">
        <v>0</v>
      </c>
      <c r="M279" s="257">
        <v>0</v>
      </c>
      <c r="N279" s="257">
        <v>0</v>
      </c>
      <c r="O279" s="257">
        <v>0</v>
      </c>
      <c r="P279" s="257">
        <v>0</v>
      </c>
      <c r="Q279" s="257">
        <v>0</v>
      </c>
      <c r="R279" s="257">
        <v>0</v>
      </c>
      <c r="S279" s="106">
        <v>0</v>
      </c>
      <c r="T279" s="106">
        <v>0</v>
      </c>
      <c r="U279" s="106">
        <v>0</v>
      </c>
      <c r="V279" s="106">
        <v>0</v>
      </c>
    </row>
    <row r="280" spans="8:22">
      <c r="H280" s="51">
        <v>23</v>
      </c>
      <c r="I280" s="51" t="str">
        <f t="shared" si="27"/>
        <v>日高都市ガス_6A</v>
      </c>
      <c r="J280" s="51" t="str">
        <f t="shared" si="24"/>
        <v>23日高都市ガス_6A</v>
      </c>
      <c r="K280" s="257">
        <v>29.3</v>
      </c>
      <c r="L280" s="257">
        <v>29.3</v>
      </c>
      <c r="M280" s="257">
        <v>29.3</v>
      </c>
      <c r="N280" s="257">
        <v>29.3</v>
      </c>
      <c r="O280" s="257">
        <v>29.3</v>
      </c>
      <c r="P280" s="257">
        <v>29.3</v>
      </c>
      <c r="Q280" s="257">
        <v>29.3</v>
      </c>
      <c r="R280" s="257">
        <v>29.3</v>
      </c>
      <c r="S280" s="106">
        <v>29.3</v>
      </c>
      <c r="T280" s="106">
        <v>29.3</v>
      </c>
      <c r="U280" s="106">
        <v>29.3</v>
      </c>
      <c r="V280" s="106">
        <v>29.3</v>
      </c>
    </row>
    <row r="281" spans="8:22">
      <c r="H281" s="51">
        <v>23</v>
      </c>
      <c r="I281" s="51" t="str">
        <f t="shared" si="27"/>
        <v>武蔵野ガス_6A</v>
      </c>
      <c r="J281" s="51" t="str">
        <f t="shared" si="24"/>
        <v>23武蔵野ガス_6A</v>
      </c>
      <c r="K281" s="257">
        <v>0</v>
      </c>
      <c r="L281" s="257">
        <v>0</v>
      </c>
      <c r="M281" s="257">
        <v>0</v>
      </c>
      <c r="N281" s="257">
        <v>0</v>
      </c>
      <c r="O281" s="257">
        <v>0</v>
      </c>
      <c r="P281" s="257">
        <v>0</v>
      </c>
      <c r="Q281" s="257">
        <v>0</v>
      </c>
      <c r="R281" s="257">
        <v>0</v>
      </c>
      <c r="S281" s="106">
        <v>0</v>
      </c>
      <c r="T281" s="106">
        <v>0</v>
      </c>
      <c r="U281" s="106">
        <v>0</v>
      </c>
      <c r="V281" s="106">
        <v>0</v>
      </c>
    </row>
    <row r="282" spans="8:22">
      <c r="H282" s="51">
        <v>23</v>
      </c>
      <c r="I282" s="51" t="str">
        <f t="shared" si="27"/>
        <v>本庄ガス_12A</v>
      </c>
      <c r="J282" s="51" t="str">
        <f t="shared" ref="J282:J350" si="28">CONCATENATE(H282,I282)</f>
        <v>23本庄ガス_12A</v>
      </c>
      <c r="K282" s="257">
        <v>41.86</v>
      </c>
      <c r="L282" s="257">
        <v>41.86</v>
      </c>
      <c r="M282" s="257">
        <v>41.86</v>
      </c>
      <c r="N282" s="257">
        <v>41.86</v>
      </c>
      <c r="O282" s="257">
        <v>41.86</v>
      </c>
      <c r="P282" s="257">
        <v>41.86</v>
      </c>
      <c r="Q282" s="257">
        <v>41.86</v>
      </c>
      <c r="R282" s="257">
        <v>41.86</v>
      </c>
      <c r="S282" s="106">
        <v>41.86</v>
      </c>
      <c r="T282" s="106">
        <v>41.86</v>
      </c>
      <c r="U282" s="106">
        <v>41.86</v>
      </c>
      <c r="V282" s="106">
        <v>41.86</v>
      </c>
    </row>
    <row r="283" spans="8:22">
      <c r="H283" s="51">
        <v>23</v>
      </c>
      <c r="I283" s="51" t="str">
        <f t="shared" si="27"/>
        <v>日高都市ガス_6A</v>
      </c>
      <c r="J283" s="51" t="str">
        <f t="shared" si="28"/>
        <v>23日高都市ガス_6A</v>
      </c>
      <c r="K283" s="257">
        <v>9999</v>
      </c>
      <c r="L283" s="257">
        <v>9999</v>
      </c>
      <c r="M283" s="257">
        <v>9999</v>
      </c>
      <c r="N283" s="257">
        <v>9999</v>
      </c>
      <c r="O283" s="257">
        <v>9999</v>
      </c>
      <c r="P283" s="257">
        <v>9999</v>
      </c>
      <c r="Q283" s="257">
        <v>9999</v>
      </c>
      <c r="R283" s="257">
        <v>9999</v>
      </c>
      <c r="S283" s="106">
        <v>9999</v>
      </c>
      <c r="T283" s="106">
        <v>9999</v>
      </c>
      <c r="U283" s="106">
        <v>9999</v>
      </c>
      <c r="V283" s="106">
        <v>9999</v>
      </c>
    </row>
    <row r="284" spans="8:22">
      <c r="H284" s="51">
        <v>23</v>
      </c>
      <c r="I284" s="51" t="str">
        <f t="shared" si="27"/>
        <v>武蔵野ガス_6A</v>
      </c>
      <c r="J284" s="51" t="str">
        <f t="shared" si="28"/>
        <v>23武蔵野ガス_6A</v>
      </c>
      <c r="K284" s="257">
        <v>9999</v>
      </c>
      <c r="L284" s="257">
        <v>9999</v>
      </c>
      <c r="M284" s="257">
        <v>9999</v>
      </c>
      <c r="N284" s="257">
        <v>9999</v>
      </c>
      <c r="O284" s="257">
        <v>9999</v>
      </c>
      <c r="P284" s="257">
        <v>9999</v>
      </c>
      <c r="Q284" s="257">
        <v>9999</v>
      </c>
      <c r="R284" s="257">
        <v>9999</v>
      </c>
      <c r="S284" s="106">
        <v>9999</v>
      </c>
      <c r="T284" s="106">
        <v>9999</v>
      </c>
      <c r="U284" s="106">
        <v>9999</v>
      </c>
      <c r="V284" s="106">
        <v>9999</v>
      </c>
    </row>
    <row r="285" spans="8:22">
      <c r="H285" s="51">
        <v>24</v>
      </c>
      <c r="I285" s="51" t="str">
        <f t="shared" si="27"/>
        <v>東京ガス_13A</v>
      </c>
      <c r="J285" s="51" t="str">
        <f t="shared" si="28"/>
        <v>24東京ガス_13A</v>
      </c>
      <c r="K285" s="106">
        <v>45</v>
      </c>
      <c r="L285" s="106">
        <v>45</v>
      </c>
      <c r="M285" s="106">
        <v>45</v>
      </c>
      <c r="N285" s="106">
        <v>45</v>
      </c>
      <c r="O285" s="106">
        <v>45</v>
      </c>
      <c r="P285" s="106">
        <v>45</v>
      </c>
      <c r="Q285" s="106">
        <v>45</v>
      </c>
      <c r="R285" s="106">
        <v>45</v>
      </c>
      <c r="S285" s="106">
        <v>45</v>
      </c>
      <c r="T285" s="106">
        <v>45</v>
      </c>
      <c r="U285" s="106">
        <v>45</v>
      </c>
      <c r="V285" s="106">
        <v>45</v>
      </c>
    </row>
    <row r="286" spans="8:22">
      <c r="H286" s="51">
        <v>24</v>
      </c>
      <c r="I286" s="51" t="str">
        <f t="shared" si="27"/>
        <v>伊奈都市ガス_13A</v>
      </c>
      <c r="J286" s="51" t="str">
        <f t="shared" si="28"/>
        <v>24伊奈都市ガス_13A</v>
      </c>
      <c r="K286" s="106">
        <v>45</v>
      </c>
      <c r="L286" s="106">
        <v>45</v>
      </c>
      <c r="M286" s="106">
        <v>45</v>
      </c>
      <c r="N286" s="106">
        <v>45</v>
      </c>
      <c r="O286" s="106">
        <v>45</v>
      </c>
      <c r="P286" s="106">
        <v>45</v>
      </c>
      <c r="Q286" s="106">
        <v>45</v>
      </c>
      <c r="R286" s="106">
        <v>45</v>
      </c>
      <c r="S286" s="106">
        <v>45</v>
      </c>
      <c r="T286" s="106">
        <v>45</v>
      </c>
      <c r="U286" s="106">
        <v>45</v>
      </c>
      <c r="V286" s="106">
        <v>45</v>
      </c>
    </row>
    <row r="287" spans="8:22">
      <c r="H287" s="51">
        <v>24</v>
      </c>
      <c r="I287" s="51" t="str">
        <f t="shared" si="27"/>
        <v>入間ガス_13A</v>
      </c>
      <c r="J287" s="51" t="str">
        <f t="shared" si="28"/>
        <v>24入間ガス_13A</v>
      </c>
      <c r="K287" s="106">
        <v>43.12</v>
      </c>
      <c r="L287" s="106">
        <v>43.12</v>
      </c>
      <c r="M287" s="106">
        <v>43.12</v>
      </c>
      <c r="N287" s="106">
        <v>43.12</v>
      </c>
      <c r="O287" s="106">
        <v>43.12</v>
      </c>
      <c r="P287" s="106">
        <v>43.12</v>
      </c>
      <c r="Q287" s="106">
        <v>43.12</v>
      </c>
      <c r="R287" s="106">
        <v>43.12</v>
      </c>
      <c r="S287" s="106">
        <v>43.12</v>
      </c>
      <c r="T287" s="106">
        <v>43.12</v>
      </c>
      <c r="U287" s="106">
        <v>43.12</v>
      </c>
      <c r="V287" s="106">
        <v>43.12</v>
      </c>
    </row>
    <row r="288" spans="8:22">
      <c r="H288" s="51">
        <v>24</v>
      </c>
      <c r="I288" s="51" t="str">
        <f t="shared" si="27"/>
        <v>太田都市ガス_13A</v>
      </c>
      <c r="J288" s="51" t="str">
        <f t="shared" si="28"/>
        <v>24太田都市ガス_13A</v>
      </c>
      <c r="K288" s="106">
        <v>45</v>
      </c>
      <c r="L288" s="106">
        <v>45</v>
      </c>
      <c r="M288" s="106">
        <v>45</v>
      </c>
      <c r="N288" s="106">
        <v>45</v>
      </c>
      <c r="O288" s="106">
        <v>45</v>
      </c>
      <c r="P288" s="106">
        <v>45</v>
      </c>
      <c r="Q288" s="106">
        <v>45</v>
      </c>
      <c r="R288" s="106">
        <v>45</v>
      </c>
      <c r="S288" s="106">
        <v>45</v>
      </c>
      <c r="T288" s="106">
        <v>45</v>
      </c>
      <c r="U288" s="106">
        <v>45</v>
      </c>
      <c r="V288" s="106">
        <v>45</v>
      </c>
    </row>
    <row r="289" spans="8:22">
      <c r="H289" s="51">
        <v>24</v>
      </c>
      <c r="I289" s="51" t="str">
        <f t="shared" si="27"/>
        <v>角栄ガス_13A</v>
      </c>
      <c r="J289" s="51" t="str">
        <f t="shared" si="28"/>
        <v>24角栄ガス_13A</v>
      </c>
      <c r="K289" s="106">
        <v>45</v>
      </c>
      <c r="L289" s="106">
        <v>45</v>
      </c>
      <c r="M289" s="106">
        <v>45</v>
      </c>
      <c r="N289" s="106">
        <v>45</v>
      </c>
      <c r="O289" s="106">
        <v>45</v>
      </c>
      <c r="P289" s="106">
        <v>45</v>
      </c>
      <c r="Q289" s="106">
        <v>45</v>
      </c>
      <c r="R289" s="106">
        <v>45</v>
      </c>
      <c r="S289" s="106">
        <v>45</v>
      </c>
      <c r="T289" s="106">
        <v>45</v>
      </c>
      <c r="U289" s="106">
        <v>45</v>
      </c>
      <c r="V289" s="106">
        <v>45</v>
      </c>
    </row>
    <row r="290" spans="8:22">
      <c r="H290" s="51">
        <v>24</v>
      </c>
      <c r="I290" s="51" t="str">
        <f t="shared" si="27"/>
        <v>埼玉ガス_13A</v>
      </c>
      <c r="J290" s="51" t="str">
        <f t="shared" si="28"/>
        <v>24埼玉ガス_13A</v>
      </c>
      <c r="K290" s="106">
        <v>43.12</v>
      </c>
      <c r="L290" s="106">
        <v>43.12</v>
      </c>
      <c r="M290" s="106">
        <v>43.12</v>
      </c>
      <c r="N290" s="106">
        <v>43.12</v>
      </c>
      <c r="O290" s="106">
        <v>43.12</v>
      </c>
      <c r="P290" s="106">
        <v>43.12</v>
      </c>
      <c r="Q290" s="106">
        <v>43.12</v>
      </c>
      <c r="R290" s="106">
        <v>43.12</v>
      </c>
      <c r="S290" s="106">
        <v>43.12</v>
      </c>
      <c r="T290" s="106">
        <v>43.12</v>
      </c>
      <c r="U290" s="106">
        <v>43.12</v>
      </c>
      <c r="V290" s="106">
        <v>43.12</v>
      </c>
    </row>
    <row r="291" spans="8:22">
      <c r="H291" s="51">
        <v>24</v>
      </c>
      <c r="I291" s="51" t="str">
        <f t="shared" si="27"/>
        <v>坂戸ガス_13A</v>
      </c>
      <c r="J291" s="51" t="str">
        <f t="shared" si="28"/>
        <v>24坂戸ガス_13A</v>
      </c>
      <c r="K291" s="106">
        <v>45</v>
      </c>
      <c r="L291" s="106">
        <v>45</v>
      </c>
      <c r="M291" s="106">
        <v>45</v>
      </c>
      <c r="N291" s="106">
        <v>45</v>
      </c>
      <c r="O291" s="106">
        <v>45</v>
      </c>
      <c r="P291" s="106">
        <v>45</v>
      </c>
      <c r="Q291" s="106">
        <v>45</v>
      </c>
      <c r="R291" s="106">
        <v>45</v>
      </c>
      <c r="S291" s="106">
        <v>45</v>
      </c>
      <c r="T291" s="106">
        <v>45</v>
      </c>
      <c r="U291" s="106">
        <v>45</v>
      </c>
      <c r="V291" s="106">
        <v>45</v>
      </c>
    </row>
    <row r="292" spans="8:22">
      <c r="H292" s="51">
        <v>24</v>
      </c>
      <c r="I292" s="51" t="str">
        <f t="shared" si="27"/>
        <v>幸手都市ガス_13A</v>
      </c>
      <c r="J292" s="51" t="str">
        <f t="shared" si="28"/>
        <v>24幸手都市ガス_13A</v>
      </c>
      <c r="K292" s="106">
        <v>45</v>
      </c>
      <c r="L292" s="106">
        <v>45</v>
      </c>
      <c r="M292" s="106">
        <v>45</v>
      </c>
      <c r="N292" s="106">
        <v>45</v>
      </c>
      <c r="O292" s="106">
        <v>45</v>
      </c>
      <c r="P292" s="106">
        <v>45</v>
      </c>
      <c r="Q292" s="106">
        <v>45</v>
      </c>
      <c r="R292" s="106">
        <v>45</v>
      </c>
      <c r="S292" s="106">
        <v>45</v>
      </c>
      <c r="T292" s="106">
        <v>45</v>
      </c>
      <c r="U292" s="106">
        <v>45</v>
      </c>
      <c r="V292" s="106">
        <v>45</v>
      </c>
    </row>
    <row r="293" spans="8:22">
      <c r="H293" s="51">
        <v>24</v>
      </c>
      <c r="I293" s="51" t="str">
        <f t="shared" si="27"/>
        <v>松栄ガス_13A</v>
      </c>
      <c r="J293" s="51" t="str">
        <f t="shared" si="28"/>
        <v>24松栄ガス_13A</v>
      </c>
      <c r="K293" s="106">
        <v>45</v>
      </c>
      <c r="L293" s="106">
        <v>45</v>
      </c>
      <c r="M293" s="106">
        <v>45</v>
      </c>
      <c r="N293" s="106">
        <v>45</v>
      </c>
      <c r="O293" s="106">
        <v>45</v>
      </c>
      <c r="P293" s="106">
        <v>45</v>
      </c>
      <c r="Q293" s="106">
        <v>45</v>
      </c>
      <c r="R293" s="106">
        <v>45</v>
      </c>
      <c r="S293" s="106">
        <v>45</v>
      </c>
      <c r="T293" s="106">
        <v>45</v>
      </c>
      <c r="U293" s="106">
        <v>45</v>
      </c>
      <c r="V293" s="106">
        <v>45</v>
      </c>
    </row>
    <row r="294" spans="8:22">
      <c r="H294" s="51">
        <v>24</v>
      </c>
      <c r="I294" s="51" t="str">
        <f t="shared" si="27"/>
        <v>新日本瓦斯_13A</v>
      </c>
      <c r="J294" s="51" t="str">
        <f t="shared" si="28"/>
        <v>24新日本瓦斯_13A</v>
      </c>
      <c r="K294" s="106">
        <v>43.12</v>
      </c>
      <c r="L294" s="106">
        <v>43.12</v>
      </c>
      <c r="M294" s="106">
        <v>43.12</v>
      </c>
      <c r="N294" s="106">
        <v>43.12</v>
      </c>
      <c r="O294" s="106">
        <v>43.12</v>
      </c>
      <c r="P294" s="106">
        <v>43.12</v>
      </c>
      <c r="Q294" s="106">
        <v>43.12</v>
      </c>
      <c r="R294" s="106">
        <v>43.12</v>
      </c>
      <c r="S294" s="106">
        <v>43.12</v>
      </c>
      <c r="T294" s="106">
        <v>43.12</v>
      </c>
      <c r="U294" s="106">
        <v>43.12</v>
      </c>
      <c r="V294" s="106">
        <v>43.12</v>
      </c>
    </row>
    <row r="295" spans="8:22">
      <c r="H295" s="51">
        <v>24</v>
      </c>
      <c r="I295" s="51" t="str">
        <f t="shared" si="27"/>
        <v>西武ガス_13A</v>
      </c>
      <c r="J295" s="51" t="str">
        <f t="shared" si="28"/>
        <v>24西武ガス_13A</v>
      </c>
      <c r="K295" s="106">
        <v>43.12</v>
      </c>
      <c r="L295" s="106">
        <v>43.12</v>
      </c>
      <c r="M295" s="106">
        <v>43.12</v>
      </c>
      <c r="N295" s="106">
        <v>43.12</v>
      </c>
      <c r="O295" s="106">
        <v>43.12</v>
      </c>
      <c r="P295" s="106">
        <v>43.12</v>
      </c>
      <c r="Q295" s="106">
        <v>43.12</v>
      </c>
      <c r="R295" s="106">
        <v>43.12</v>
      </c>
      <c r="S295" s="106">
        <v>43.12</v>
      </c>
      <c r="T295" s="106">
        <v>43.12</v>
      </c>
      <c r="U295" s="106">
        <v>43.12</v>
      </c>
      <c r="V295" s="106">
        <v>43.12</v>
      </c>
    </row>
    <row r="296" spans="8:22">
      <c r="H296" s="51">
        <v>24</v>
      </c>
      <c r="I296" s="51" t="str">
        <f t="shared" si="27"/>
        <v>大東ガス_13A</v>
      </c>
      <c r="J296" s="51" t="str">
        <f t="shared" si="28"/>
        <v>24大東ガス_13A</v>
      </c>
      <c r="K296" s="106">
        <v>45</v>
      </c>
      <c r="L296" s="106">
        <v>45</v>
      </c>
      <c r="M296" s="106">
        <v>45</v>
      </c>
      <c r="N296" s="106">
        <v>45</v>
      </c>
      <c r="O296" s="106">
        <v>45</v>
      </c>
      <c r="P296" s="106">
        <v>45</v>
      </c>
      <c r="Q296" s="106">
        <v>45</v>
      </c>
      <c r="R296" s="106">
        <v>45</v>
      </c>
      <c r="S296" s="106">
        <v>45</v>
      </c>
      <c r="T296" s="106">
        <v>45</v>
      </c>
      <c r="U296" s="106">
        <v>45</v>
      </c>
      <c r="V296" s="106">
        <v>45</v>
      </c>
    </row>
    <row r="297" spans="8:22">
      <c r="H297" s="51">
        <v>24</v>
      </c>
      <c r="I297" s="51" t="str">
        <f t="shared" si="27"/>
        <v>秩父ガス_13A</v>
      </c>
      <c r="J297" s="51" t="str">
        <f t="shared" si="28"/>
        <v>24秩父ガス_13A</v>
      </c>
      <c r="K297" s="106">
        <v>46.04</v>
      </c>
      <c r="L297" s="106">
        <v>46.04</v>
      </c>
      <c r="M297" s="106">
        <v>46.04</v>
      </c>
      <c r="N297" s="106">
        <v>46.04</v>
      </c>
      <c r="O297" s="106">
        <v>46.04</v>
      </c>
      <c r="P297" s="106">
        <v>46.04</v>
      </c>
      <c r="Q297" s="106">
        <v>46.04</v>
      </c>
      <c r="R297" s="106">
        <v>46.04</v>
      </c>
      <c r="S297" s="106">
        <v>46.04</v>
      </c>
      <c r="T297" s="106">
        <v>46.04</v>
      </c>
      <c r="U297" s="106">
        <v>46.04</v>
      </c>
      <c r="V297" s="106">
        <v>46.04</v>
      </c>
    </row>
    <row r="298" spans="8:22">
      <c r="H298" s="51">
        <v>24</v>
      </c>
      <c r="I298" s="51" t="str">
        <f t="shared" si="27"/>
        <v>東彩ガス_13A</v>
      </c>
      <c r="J298" s="51" t="str">
        <f t="shared" si="28"/>
        <v>24東彩ガス_13A</v>
      </c>
      <c r="K298" s="106">
        <v>45</v>
      </c>
      <c r="L298" s="106">
        <v>45</v>
      </c>
      <c r="M298" s="106">
        <v>45</v>
      </c>
      <c r="N298" s="106">
        <v>45</v>
      </c>
      <c r="O298" s="106">
        <v>45</v>
      </c>
      <c r="P298" s="106">
        <v>45</v>
      </c>
      <c r="Q298" s="106">
        <v>45</v>
      </c>
      <c r="R298" s="106">
        <v>45</v>
      </c>
      <c r="S298" s="106">
        <v>45</v>
      </c>
      <c r="T298" s="106">
        <v>45</v>
      </c>
      <c r="U298" s="106">
        <v>45</v>
      </c>
      <c r="V298" s="106">
        <v>45</v>
      </c>
    </row>
    <row r="299" spans="8:22">
      <c r="H299" s="51">
        <v>24</v>
      </c>
      <c r="I299" s="51" t="str">
        <f t="shared" si="27"/>
        <v>日高都市ガス_13A</v>
      </c>
      <c r="J299" s="51" t="str">
        <f t="shared" si="28"/>
        <v>24日高都市ガス_13A</v>
      </c>
      <c r="K299" s="106">
        <v>45</v>
      </c>
      <c r="L299" s="106">
        <v>45</v>
      </c>
      <c r="M299" s="106">
        <v>45</v>
      </c>
      <c r="N299" s="106">
        <v>45</v>
      </c>
      <c r="O299" s="106">
        <v>45</v>
      </c>
      <c r="P299" s="106">
        <v>45</v>
      </c>
      <c r="Q299" s="106">
        <v>45</v>
      </c>
      <c r="R299" s="106">
        <v>45</v>
      </c>
      <c r="S299" s="106">
        <v>45</v>
      </c>
      <c r="T299" s="106">
        <v>45</v>
      </c>
      <c r="U299" s="106">
        <v>45</v>
      </c>
      <c r="V299" s="106">
        <v>45</v>
      </c>
    </row>
    <row r="300" spans="8:22">
      <c r="H300" s="51">
        <v>24</v>
      </c>
      <c r="I300" s="51" t="str">
        <f t="shared" si="27"/>
        <v>武州ガス_13A</v>
      </c>
      <c r="J300" s="51" t="str">
        <f t="shared" si="28"/>
        <v>24武州ガス_13A</v>
      </c>
      <c r="K300" s="106">
        <v>45</v>
      </c>
      <c r="L300" s="106">
        <v>45</v>
      </c>
      <c r="M300" s="106">
        <v>45</v>
      </c>
      <c r="N300" s="106">
        <v>45</v>
      </c>
      <c r="O300" s="106">
        <v>45</v>
      </c>
      <c r="P300" s="106">
        <v>45</v>
      </c>
      <c r="Q300" s="106">
        <v>45</v>
      </c>
      <c r="R300" s="106">
        <v>45</v>
      </c>
      <c r="S300" s="106">
        <v>45</v>
      </c>
      <c r="T300" s="106">
        <v>45</v>
      </c>
      <c r="U300" s="106">
        <v>45</v>
      </c>
      <c r="V300" s="106">
        <v>45</v>
      </c>
    </row>
    <row r="301" spans="8:22">
      <c r="H301" s="51">
        <v>24</v>
      </c>
      <c r="I301" s="51" t="str">
        <f t="shared" si="27"/>
        <v>本庄ガス_13A</v>
      </c>
      <c r="J301" s="51" t="str">
        <f t="shared" si="28"/>
        <v>24本庄ガス_13A</v>
      </c>
      <c r="K301" s="106">
        <v>43.12</v>
      </c>
      <c r="L301" s="106">
        <v>43.12</v>
      </c>
      <c r="M301" s="106">
        <v>43.12</v>
      </c>
      <c r="N301" s="106">
        <v>43.12</v>
      </c>
      <c r="O301" s="106">
        <v>43.12</v>
      </c>
      <c r="P301" s="106">
        <v>43.12</v>
      </c>
      <c r="Q301" s="106">
        <v>43.12</v>
      </c>
      <c r="R301" s="106">
        <v>43.12</v>
      </c>
      <c r="S301" s="106">
        <v>43.12</v>
      </c>
      <c r="T301" s="106">
        <v>43.12</v>
      </c>
      <c r="U301" s="106">
        <v>43.12</v>
      </c>
      <c r="V301" s="106">
        <v>43.12</v>
      </c>
    </row>
    <row r="302" spans="8:22">
      <c r="H302" s="51">
        <v>24</v>
      </c>
      <c r="I302" s="51" t="str">
        <f t="shared" si="27"/>
        <v>武蔵野ガス_13A</v>
      </c>
      <c r="J302" s="51" t="str">
        <f t="shared" si="28"/>
        <v>24武蔵野ガス_13A</v>
      </c>
      <c r="K302" s="106">
        <v>45</v>
      </c>
      <c r="L302" s="106">
        <v>45</v>
      </c>
      <c r="M302" s="106">
        <v>45</v>
      </c>
      <c r="N302" s="106">
        <v>45</v>
      </c>
      <c r="O302" s="106">
        <v>45</v>
      </c>
      <c r="P302" s="106">
        <v>45</v>
      </c>
      <c r="Q302" s="106">
        <v>45</v>
      </c>
      <c r="R302" s="106">
        <v>45</v>
      </c>
      <c r="S302" s="106">
        <v>45</v>
      </c>
      <c r="T302" s="106">
        <v>45</v>
      </c>
      <c r="U302" s="106">
        <v>45</v>
      </c>
      <c r="V302" s="106">
        <v>45</v>
      </c>
    </row>
    <row r="303" spans="8:22">
      <c r="H303" s="51">
        <v>24</v>
      </c>
      <c r="I303" s="51" t="str">
        <f t="shared" si="27"/>
        <v>鷲宮ガス_13A</v>
      </c>
      <c r="J303" s="51" t="str">
        <f t="shared" si="28"/>
        <v>24鷲宮ガス_13A</v>
      </c>
      <c r="K303" s="106">
        <v>45</v>
      </c>
      <c r="L303" s="106">
        <v>45</v>
      </c>
      <c r="M303" s="106">
        <v>45</v>
      </c>
      <c r="N303" s="106">
        <v>45</v>
      </c>
      <c r="O303" s="106">
        <v>45</v>
      </c>
      <c r="P303" s="106">
        <v>45</v>
      </c>
      <c r="Q303" s="106">
        <v>45</v>
      </c>
      <c r="R303" s="106">
        <v>45</v>
      </c>
      <c r="S303" s="106">
        <v>45</v>
      </c>
      <c r="T303" s="106">
        <v>45</v>
      </c>
      <c r="U303" s="106">
        <v>45</v>
      </c>
      <c r="V303" s="106">
        <v>45</v>
      </c>
    </row>
    <row r="304" spans="8:22">
      <c r="H304" s="51">
        <v>24</v>
      </c>
      <c r="I304" s="51" t="str">
        <f t="shared" si="27"/>
        <v>入間ガス_6A</v>
      </c>
      <c r="J304" s="51" t="str">
        <f t="shared" si="28"/>
        <v>24入間ガス_6A</v>
      </c>
      <c r="K304" s="106">
        <v>29.3</v>
      </c>
      <c r="L304" s="106">
        <v>29.3</v>
      </c>
      <c r="M304" s="106">
        <v>29.3</v>
      </c>
      <c r="N304" s="106">
        <v>29.3</v>
      </c>
      <c r="O304" s="106">
        <v>29.3</v>
      </c>
      <c r="P304" s="106">
        <v>29.3</v>
      </c>
      <c r="Q304" s="106">
        <v>29.3</v>
      </c>
      <c r="R304" s="106">
        <v>29.3</v>
      </c>
      <c r="S304" s="106">
        <v>29.3</v>
      </c>
      <c r="T304" s="106">
        <v>29.3</v>
      </c>
      <c r="U304" s="106">
        <v>29.3</v>
      </c>
      <c r="V304" s="106">
        <v>29.3</v>
      </c>
    </row>
    <row r="305" spans="8:22">
      <c r="H305" s="51">
        <v>24</v>
      </c>
      <c r="I305" s="51" t="str">
        <f t="shared" si="27"/>
        <v>角栄ガス_6A</v>
      </c>
      <c r="J305" s="51" t="str">
        <f t="shared" si="28"/>
        <v>24角栄ガス_6A</v>
      </c>
      <c r="K305" s="106">
        <v>0</v>
      </c>
      <c r="L305" s="106">
        <v>0</v>
      </c>
      <c r="M305" s="106">
        <v>0</v>
      </c>
      <c r="N305" s="106">
        <v>0</v>
      </c>
      <c r="O305" s="106">
        <v>0</v>
      </c>
      <c r="P305" s="106">
        <v>0</v>
      </c>
      <c r="Q305" s="106">
        <v>0</v>
      </c>
      <c r="R305" s="106">
        <v>0</v>
      </c>
      <c r="S305" s="106">
        <v>0</v>
      </c>
      <c r="T305" s="106">
        <v>0</v>
      </c>
      <c r="U305" s="106">
        <v>0</v>
      </c>
      <c r="V305" s="106">
        <v>0</v>
      </c>
    </row>
    <row r="306" spans="8:22">
      <c r="H306" s="51">
        <v>24</v>
      </c>
      <c r="I306" s="51" t="s">
        <v>444</v>
      </c>
      <c r="J306" s="51" t="str">
        <f t="shared" si="28"/>
        <v>24新日本瓦斯_6A</v>
      </c>
      <c r="K306" s="106">
        <v>0</v>
      </c>
      <c r="L306" s="106">
        <v>0</v>
      </c>
      <c r="M306" s="106">
        <v>0</v>
      </c>
      <c r="N306" s="106">
        <v>0</v>
      </c>
      <c r="O306" s="106">
        <v>0</v>
      </c>
      <c r="P306" s="106">
        <v>0</v>
      </c>
      <c r="Q306" s="106">
        <v>0</v>
      </c>
      <c r="R306" s="106">
        <v>0</v>
      </c>
      <c r="S306" s="106">
        <v>0</v>
      </c>
      <c r="T306" s="106">
        <v>0</v>
      </c>
      <c r="U306" s="106">
        <v>0</v>
      </c>
      <c r="V306" s="106">
        <v>0</v>
      </c>
    </row>
    <row r="307" spans="8:22">
      <c r="H307" s="51">
        <v>24</v>
      </c>
      <c r="I307" s="51" t="str">
        <f t="shared" ref="I307:I333" si="29">I279</f>
        <v>秩父ガス_6A</v>
      </c>
      <c r="J307" s="51" t="str">
        <f t="shared" si="28"/>
        <v>24秩父ガス_6A</v>
      </c>
      <c r="K307" s="106">
        <v>0</v>
      </c>
      <c r="L307" s="106">
        <v>0</v>
      </c>
      <c r="M307" s="106">
        <v>0</v>
      </c>
      <c r="N307" s="106">
        <v>0</v>
      </c>
      <c r="O307" s="106">
        <v>0</v>
      </c>
      <c r="P307" s="106">
        <v>0</v>
      </c>
      <c r="Q307" s="106">
        <v>0</v>
      </c>
      <c r="R307" s="106">
        <v>0</v>
      </c>
      <c r="S307" s="106">
        <v>0</v>
      </c>
      <c r="T307" s="106">
        <v>0</v>
      </c>
      <c r="U307" s="106">
        <v>0</v>
      </c>
      <c r="V307" s="106">
        <v>0</v>
      </c>
    </row>
    <row r="308" spans="8:22">
      <c r="H308" s="51">
        <v>24</v>
      </c>
      <c r="I308" s="51" t="str">
        <f t="shared" si="29"/>
        <v>日高都市ガス_6A</v>
      </c>
      <c r="J308" s="51" t="str">
        <f t="shared" si="28"/>
        <v>24日高都市ガス_6A</v>
      </c>
      <c r="K308" s="106">
        <v>29.3</v>
      </c>
      <c r="L308" s="106">
        <v>29.3</v>
      </c>
      <c r="M308" s="106">
        <v>29.3</v>
      </c>
      <c r="N308" s="106">
        <v>29.3</v>
      </c>
      <c r="O308" s="106">
        <v>29.3</v>
      </c>
      <c r="P308" s="106">
        <v>29.3</v>
      </c>
      <c r="Q308" s="106">
        <v>29.3</v>
      </c>
      <c r="R308" s="106">
        <v>29.3</v>
      </c>
      <c r="S308" s="106">
        <v>29.3</v>
      </c>
      <c r="T308" s="106">
        <v>29.3</v>
      </c>
      <c r="U308" s="106">
        <v>29.3</v>
      </c>
      <c r="V308" s="106">
        <v>29.3</v>
      </c>
    </row>
    <row r="309" spans="8:22">
      <c r="H309" s="51">
        <v>24</v>
      </c>
      <c r="I309" s="51" t="str">
        <f t="shared" si="29"/>
        <v>武蔵野ガス_6A</v>
      </c>
      <c r="J309" s="51" t="str">
        <f t="shared" si="28"/>
        <v>24武蔵野ガス_6A</v>
      </c>
      <c r="K309" s="106">
        <v>0</v>
      </c>
      <c r="L309" s="106">
        <v>0</v>
      </c>
      <c r="M309" s="106">
        <v>0</v>
      </c>
      <c r="N309" s="106">
        <v>0</v>
      </c>
      <c r="O309" s="106">
        <v>0</v>
      </c>
      <c r="P309" s="106">
        <v>0</v>
      </c>
      <c r="Q309" s="106">
        <v>0</v>
      </c>
      <c r="R309" s="106">
        <v>0</v>
      </c>
      <c r="S309" s="106">
        <v>0</v>
      </c>
      <c r="T309" s="106">
        <v>0</v>
      </c>
      <c r="U309" s="106">
        <v>0</v>
      </c>
      <c r="V309" s="106">
        <v>0</v>
      </c>
    </row>
    <row r="310" spans="8:22">
      <c r="H310" s="51">
        <v>24</v>
      </c>
      <c r="I310" s="51" t="str">
        <f t="shared" si="29"/>
        <v>本庄ガス_12A</v>
      </c>
      <c r="J310" s="51" t="str">
        <f t="shared" si="28"/>
        <v>24本庄ガス_12A</v>
      </c>
      <c r="K310" s="106">
        <v>41.86</v>
      </c>
      <c r="L310" s="106">
        <v>41.86</v>
      </c>
      <c r="M310" s="106">
        <v>41.86</v>
      </c>
      <c r="N310" s="106">
        <v>41.86</v>
      </c>
      <c r="O310" s="106">
        <v>41.86</v>
      </c>
      <c r="P310" s="106">
        <v>41.86</v>
      </c>
      <c r="Q310" s="106">
        <v>41.86</v>
      </c>
      <c r="R310" s="106">
        <v>41.86</v>
      </c>
      <c r="S310" s="106">
        <v>41.86</v>
      </c>
      <c r="T310" s="106">
        <v>41.86</v>
      </c>
      <c r="U310" s="106">
        <v>41.86</v>
      </c>
      <c r="V310" s="106">
        <v>41.86</v>
      </c>
    </row>
    <row r="311" spans="8:22">
      <c r="H311" s="51">
        <v>24</v>
      </c>
      <c r="I311" s="51" t="str">
        <f t="shared" si="29"/>
        <v>日高都市ガス_6A</v>
      </c>
      <c r="J311" s="51" t="str">
        <f t="shared" si="28"/>
        <v>24日高都市ガス_6A</v>
      </c>
      <c r="K311" s="106">
        <v>9999</v>
      </c>
      <c r="L311" s="106">
        <v>9999</v>
      </c>
      <c r="M311" s="106">
        <v>9999</v>
      </c>
      <c r="N311" s="106">
        <v>9999</v>
      </c>
      <c r="O311" s="106">
        <v>9999</v>
      </c>
      <c r="P311" s="106">
        <v>9999</v>
      </c>
      <c r="Q311" s="106">
        <v>9999</v>
      </c>
      <c r="R311" s="106">
        <v>9999</v>
      </c>
      <c r="S311" s="106">
        <v>9999</v>
      </c>
      <c r="T311" s="106">
        <v>9999</v>
      </c>
      <c r="U311" s="106">
        <v>9999</v>
      </c>
      <c r="V311" s="106">
        <v>9999</v>
      </c>
    </row>
    <row r="312" spans="8:22">
      <c r="H312" s="51">
        <v>24</v>
      </c>
      <c r="I312" s="51" t="str">
        <f t="shared" si="29"/>
        <v>武蔵野ガス_6A</v>
      </c>
      <c r="J312" s="51" t="str">
        <f t="shared" si="28"/>
        <v>24武蔵野ガス_6A</v>
      </c>
      <c r="K312" s="106">
        <v>9999</v>
      </c>
      <c r="L312" s="106">
        <v>9999</v>
      </c>
      <c r="M312" s="106">
        <v>9999</v>
      </c>
      <c r="N312" s="106">
        <v>9999</v>
      </c>
      <c r="O312" s="106">
        <v>9999</v>
      </c>
      <c r="P312" s="106">
        <v>9999</v>
      </c>
      <c r="Q312" s="106">
        <v>9999</v>
      </c>
      <c r="R312" s="106">
        <v>9999</v>
      </c>
      <c r="S312" s="106">
        <v>9999</v>
      </c>
      <c r="T312" s="106">
        <v>9999</v>
      </c>
      <c r="U312" s="106">
        <v>9999</v>
      </c>
      <c r="V312" s="106">
        <v>9999</v>
      </c>
    </row>
    <row r="313" spans="8:22">
      <c r="H313" s="51">
        <v>25</v>
      </c>
      <c r="I313" s="51" t="str">
        <f t="shared" si="29"/>
        <v>東京ガス_13A</v>
      </c>
      <c r="J313" s="51" t="str">
        <f t="shared" si="28"/>
        <v>25東京ガス_13A</v>
      </c>
      <c r="K313" s="106">
        <v>45</v>
      </c>
      <c r="L313" s="106">
        <v>45</v>
      </c>
      <c r="M313" s="106">
        <v>45</v>
      </c>
      <c r="N313" s="106">
        <v>45</v>
      </c>
      <c r="O313" s="106">
        <v>45</v>
      </c>
      <c r="P313" s="106">
        <v>45</v>
      </c>
      <c r="Q313" s="106">
        <v>45</v>
      </c>
      <c r="R313" s="106">
        <v>45</v>
      </c>
      <c r="S313" s="106">
        <v>45</v>
      </c>
      <c r="T313" s="106">
        <v>45</v>
      </c>
      <c r="U313" s="106">
        <v>45</v>
      </c>
      <c r="V313" s="106">
        <v>45</v>
      </c>
    </row>
    <row r="314" spans="8:22">
      <c r="H314" s="51">
        <v>25</v>
      </c>
      <c r="I314" s="51" t="str">
        <f t="shared" si="29"/>
        <v>伊奈都市ガス_13A</v>
      </c>
      <c r="J314" s="51" t="str">
        <f t="shared" si="28"/>
        <v>25伊奈都市ガス_13A</v>
      </c>
      <c r="K314" s="106">
        <v>45</v>
      </c>
      <c r="L314" s="106">
        <v>45</v>
      </c>
      <c r="M314" s="106">
        <v>45</v>
      </c>
      <c r="N314" s="106">
        <v>45</v>
      </c>
      <c r="O314" s="106">
        <v>45</v>
      </c>
      <c r="P314" s="106">
        <v>45</v>
      </c>
      <c r="Q314" s="106">
        <v>45</v>
      </c>
      <c r="R314" s="106">
        <v>45</v>
      </c>
      <c r="S314" s="106">
        <v>45</v>
      </c>
      <c r="T314" s="106">
        <v>45</v>
      </c>
      <c r="U314" s="106">
        <v>45</v>
      </c>
      <c r="V314" s="106">
        <v>45</v>
      </c>
    </row>
    <row r="315" spans="8:22">
      <c r="H315" s="51">
        <v>25</v>
      </c>
      <c r="I315" s="51" t="str">
        <f t="shared" si="29"/>
        <v>入間ガス_13A</v>
      </c>
      <c r="J315" s="51" t="str">
        <f t="shared" si="28"/>
        <v>25入間ガス_13A</v>
      </c>
      <c r="K315" s="106">
        <v>43.12</v>
      </c>
      <c r="L315" s="106">
        <v>43.12</v>
      </c>
      <c r="M315" s="106">
        <v>43.12</v>
      </c>
      <c r="N315" s="106">
        <v>43.12</v>
      </c>
      <c r="O315" s="106">
        <v>43.12</v>
      </c>
      <c r="P315" s="106">
        <v>43.12</v>
      </c>
      <c r="Q315" s="106">
        <v>43.12</v>
      </c>
      <c r="R315" s="106">
        <v>43.12</v>
      </c>
      <c r="S315" s="106">
        <v>43.12</v>
      </c>
      <c r="T315" s="106">
        <v>43.12</v>
      </c>
      <c r="U315" s="106">
        <v>43.12</v>
      </c>
      <c r="V315" s="106">
        <v>43.12</v>
      </c>
    </row>
    <row r="316" spans="8:22">
      <c r="H316" s="51">
        <v>25</v>
      </c>
      <c r="I316" s="51" t="str">
        <f t="shared" si="29"/>
        <v>太田都市ガス_13A</v>
      </c>
      <c r="J316" s="51" t="str">
        <f t="shared" si="28"/>
        <v>25太田都市ガス_13A</v>
      </c>
      <c r="K316" s="106">
        <v>45</v>
      </c>
      <c r="L316" s="106">
        <v>45</v>
      </c>
      <c r="M316" s="106">
        <v>45</v>
      </c>
      <c r="N316" s="106">
        <v>45</v>
      </c>
      <c r="O316" s="106">
        <v>45</v>
      </c>
      <c r="P316" s="106">
        <v>45</v>
      </c>
      <c r="Q316" s="106">
        <v>45</v>
      </c>
      <c r="R316" s="106">
        <v>45</v>
      </c>
      <c r="S316" s="106">
        <v>45</v>
      </c>
      <c r="T316" s="106">
        <v>45</v>
      </c>
      <c r="U316" s="106">
        <v>45</v>
      </c>
      <c r="V316" s="106">
        <v>45</v>
      </c>
    </row>
    <row r="317" spans="8:22">
      <c r="H317" s="51">
        <v>25</v>
      </c>
      <c r="I317" s="51" t="str">
        <f t="shared" si="29"/>
        <v>角栄ガス_13A</v>
      </c>
      <c r="J317" s="51" t="str">
        <f t="shared" si="28"/>
        <v>25角栄ガス_13A</v>
      </c>
      <c r="K317" s="106">
        <v>45</v>
      </c>
      <c r="L317" s="106">
        <v>45</v>
      </c>
      <c r="M317" s="106">
        <v>45</v>
      </c>
      <c r="N317" s="106">
        <v>45</v>
      </c>
      <c r="O317" s="106">
        <v>45</v>
      </c>
      <c r="P317" s="106">
        <v>45</v>
      </c>
      <c r="Q317" s="106">
        <v>45</v>
      </c>
      <c r="R317" s="106">
        <v>45</v>
      </c>
      <c r="S317" s="106">
        <v>45</v>
      </c>
      <c r="T317" s="106">
        <v>45</v>
      </c>
      <c r="U317" s="106">
        <v>45</v>
      </c>
      <c r="V317" s="106">
        <v>45</v>
      </c>
    </row>
    <row r="318" spans="8:22">
      <c r="H318" s="51">
        <v>25</v>
      </c>
      <c r="I318" s="51" t="str">
        <f t="shared" si="29"/>
        <v>埼玉ガス_13A</v>
      </c>
      <c r="J318" s="51" t="str">
        <f t="shared" si="28"/>
        <v>25埼玉ガス_13A</v>
      </c>
      <c r="K318" s="106">
        <v>43.12</v>
      </c>
      <c r="L318" s="106">
        <v>43.12</v>
      </c>
      <c r="M318" s="106">
        <v>43.12</v>
      </c>
      <c r="N318" s="106">
        <v>43.12</v>
      </c>
      <c r="O318" s="106">
        <v>43.12</v>
      </c>
      <c r="P318" s="106">
        <v>43.12</v>
      </c>
      <c r="Q318" s="106">
        <v>43.12</v>
      </c>
      <c r="R318" s="106">
        <v>43.12</v>
      </c>
      <c r="S318" s="106">
        <v>43.12</v>
      </c>
      <c r="T318" s="106">
        <v>43.12</v>
      </c>
      <c r="U318" s="106">
        <v>43.12</v>
      </c>
      <c r="V318" s="106">
        <v>43.12</v>
      </c>
    </row>
    <row r="319" spans="8:22">
      <c r="H319" s="51">
        <v>25</v>
      </c>
      <c r="I319" s="51" t="str">
        <f t="shared" si="29"/>
        <v>坂戸ガス_13A</v>
      </c>
      <c r="J319" s="51" t="str">
        <f t="shared" si="28"/>
        <v>25坂戸ガス_13A</v>
      </c>
      <c r="K319" s="106">
        <v>45</v>
      </c>
      <c r="L319" s="106">
        <v>45</v>
      </c>
      <c r="M319" s="106">
        <v>45</v>
      </c>
      <c r="N319" s="106">
        <v>45</v>
      </c>
      <c r="O319" s="106">
        <v>45</v>
      </c>
      <c r="P319" s="106">
        <v>45</v>
      </c>
      <c r="Q319" s="106">
        <v>45</v>
      </c>
      <c r="R319" s="106">
        <v>45</v>
      </c>
      <c r="S319" s="106">
        <v>45</v>
      </c>
      <c r="T319" s="106">
        <v>45</v>
      </c>
      <c r="U319" s="106">
        <v>45</v>
      </c>
      <c r="V319" s="106">
        <v>45</v>
      </c>
    </row>
    <row r="320" spans="8:22">
      <c r="H320" s="51">
        <v>25</v>
      </c>
      <c r="I320" s="51" t="str">
        <f t="shared" si="29"/>
        <v>幸手都市ガス_13A</v>
      </c>
      <c r="J320" s="51" t="str">
        <f t="shared" si="28"/>
        <v>25幸手都市ガス_13A</v>
      </c>
      <c r="K320" s="106">
        <v>45</v>
      </c>
      <c r="L320" s="106">
        <v>45</v>
      </c>
      <c r="M320" s="106">
        <v>45</v>
      </c>
      <c r="N320" s="106">
        <v>45</v>
      </c>
      <c r="O320" s="106">
        <v>45</v>
      </c>
      <c r="P320" s="106">
        <v>45</v>
      </c>
      <c r="Q320" s="106">
        <v>45</v>
      </c>
      <c r="R320" s="106">
        <v>45</v>
      </c>
      <c r="S320" s="106">
        <v>45</v>
      </c>
      <c r="T320" s="106">
        <v>45</v>
      </c>
      <c r="U320" s="106">
        <v>45</v>
      </c>
      <c r="V320" s="106">
        <v>45</v>
      </c>
    </row>
    <row r="321" spans="8:22">
      <c r="H321" s="51">
        <v>25</v>
      </c>
      <c r="I321" s="51" t="str">
        <f t="shared" si="29"/>
        <v>松栄ガス_13A</v>
      </c>
      <c r="J321" s="51" t="str">
        <f t="shared" si="28"/>
        <v>25松栄ガス_13A</v>
      </c>
      <c r="K321" s="106">
        <v>45</v>
      </c>
      <c r="L321" s="106">
        <v>45</v>
      </c>
      <c r="M321" s="106">
        <v>45</v>
      </c>
      <c r="N321" s="106">
        <v>45</v>
      </c>
      <c r="O321" s="106">
        <v>45</v>
      </c>
      <c r="P321" s="106">
        <v>45</v>
      </c>
      <c r="Q321" s="106">
        <v>45</v>
      </c>
      <c r="R321" s="106">
        <v>45</v>
      </c>
      <c r="S321" s="106">
        <v>45</v>
      </c>
      <c r="T321" s="106">
        <v>45</v>
      </c>
      <c r="U321" s="106">
        <v>45</v>
      </c>
      <c r="V321" s="106">
        <v>45</v>
      </c>
    </row>
    <row r="322" spans="8:22">
      <c r="H322" s="51">
        <v>25</v>
      </c>
      <c r="I322" s="51" t="str">
        <f t="shared" si="29"/>
        <v>新日本瓦斯_13A</v>
      </c>
      <c r="J322" s="51" t="str">
        <f t="shared" si="28"/>
        <v>25新日本瓦斯_13A</v>
      </c>
      <c r="K322" s="106">
        <v>43.12</v>
      </c>
      <c r="L322" s="106">
        <v>43.12</v>
      </c>
      <c r="M322" s="106">
        <v>43.12</v>
      </c>
      <c r="N322" s="106">
        <v>43.12</v>
      </c>
      <c r="O322" s="106">
        <v>43.12</v>
      </c>
      <c r="P322" s="106">
        <v>43.12</v>
      </c>
      <c r="Q322" s="106">
        <v>43.12</v>
      </c>
      <c r="R322" s="106">
        <v>43.12</v>
      </c>
      <c r="S322" s="106">
        <v>43.12</v>
      </c>
      <c r="T322" s="106">
        <v>43.12</v>
      </c>
      <c r="U322" s="106">
        <v>43.12</v>
      </c>
      <c r="V322" s="106">
        <v>43.12</v>
      </c>
    </row>
    <row r="323" spans="8:22">
      <c r="H323" s="51">
        <v>25</v>
      </c>
      <c r="I323" s="51" t="str">
        <f t="shared" si="29"/>
        <v>西武ガス_13A</v>
      </c>
      <c r="J323" s="51" t="str">
        <f t="shared" si="28"/>
        <v>25西武ガス_13A</v>
      </c>
      <c r="K323" s="106">
        <v>43.12</v>
      </c>
      <c r="L323" s="106">
        <v>43.12</v>
      </c>
      <c r="M323" s="106">
        <v>43.12</v>
      </c>
      <c r="N323" s="106">
        <v>43.12</v>
      </c>
      <c r="O323" s="106">
        <v>43.12</v>
      </c>
      <c r="P323" s="106">
        <v>43.12</v>
      </c>
      <c r="Q323" s="106">
        <v>43.12</v>
      </c>
      <c r="R323" s="106">
        <v>43.12</v>
      </c>
      <c r="S323" s="106">
        <v>43.12</v>
      </c>
      <c r="T323" s="106">
        <v>43.12</v>
      </c>
      <c r="U323" s="106">
        <v>43.12</v>
      </c>
      <c r="V323" s="106">
        <v>43.12</v>
      </c>
    </row>
    <row r="324" spans="8:22">
      <c r="H324" s="51">
        <v>25</v>
      </c>
      <c r="I324" s="51" t="str">
        <f t="shared" si="29"/>
        <v>大東ガス_13A</v>
      </c>
      <c r="J324" s="51" t="str">
        <f t="shared" si="28"/>
        <v>25大東ガス_13A</v>
      </c>
      <c r="K324" s="106">
        <v>45</v>
      </c>
      <c r="L324" s="106">
        <v>45</v>
      </c>
      <c r="M324" s="106">
        <v>45</v>
      </c>
      <c r="N324" s="106">
        <v>45</v>
      </c>
      <c r="O324" s="106">
        <v>45</v>
      </c>
      <c r="P324" s="106">
        <v>45</v>
      </c>
      <c r="Q324" s="106">
        <v>45</v>
      </c>
      <c r="R324" s="106">
        <v>45</v>
      </c>
      <c r="S324" s="106">
        <v>45</v>
      </c>
      <c r="T324" s="106">
        <v>45</v>
      </c>
      <c r="U324" s="106">
        <v>45</v>
      </c>
      <c r="V324" s="106">
        <v>45</v>
      </c>
    </row>
    <row r="325" spans="8:22">
      <c r="H325" s="51">
        <v>25</v>
      </c>
      <c r="I325" s="51" t="str">
        <f t="shared" si="29"/>
        <v>秩父ガス_13A</v>
      </c>
      <c r="J325" s="51" t="str">
        <f t="shared" si="28"/>
        <v>25秩父ガス_13A</v>
      </c>
      <c r="K325" s="106">
        <v>46.04</v>
      </c>
      <c r="L325" s="106">
        <v>46.04</v>
      </c>
      <c r="M325" s="106">
        <v>46.04</v>
      </c>
      <c r="N325" s="106">
        <v>46.04</v>
      </c>
      <c r="O325" s="106">
        <v>46.04</v>
      </c>
      <c r="P325" s="106">
        <v>46.04</v>
      </c>
      <c r="Q325" s="106">
        <v>46.04</v>
      </c>
      <c r="R325" s="106">
        <v>46.04</v>
      </c>
      <c r="S325" s="106">
        <v>46.04</v>
      </c>
      <c r="T325" s="106">
        <v>46.04</v>
      </c>
      <c r="U325" s="106">
        <v>46.04</v>
      </c>
      <c r="V325" s="106">
        <v>46.04</v>
      </c>
    </row>
    <row r="326" spans="8:22">
      <c r="H326" s="51">
        <v>25</v>
      </c>
      <c r="I326" s="51" t="str">
        <f t="shared" si="29"/>
        <v>東彩ガス_13A</v>
      </c>
      <c r="J326" s="51" t="str">
        <f t="shared" si="28"/>
        <v>25東彩ガス_13A</v>
      </c>
      <c r="K326" s="106">
        <v>45</v>
      </c>
      <c r="L326" s="106">
        <v>45</v>
      </c>
      <c r="M326" s="106">
        <v>45</v>
      </c>
      <c r="N326" s="106">
        <v>45</v>
      </c>
      <c r="O326" s="106">
        <v>45</v>
      </c>
      <c r="P326" s="106">
        <v>45</v>
      </c>
      <c r="Q326" s="106">
        <v>45</v>
      </c>
      <c r="R326" s="106">
        <v>45</v>
      </c>
      <c r="S326" s="106">
        <v>45</v>
      </c>
      <c r="T326" s="106">
        <v>45</v>
      </c>
      <c r="U326" s="106">
        <v>45</v>
      </c>
      <c r="V326" s="106">
        <v>45</v>
      </c>
    </row>
    <row r="327" spans="8:22">
      <c r="H327" s="51">
        <v>25</v>
      </c>
      <c r="I327" s="51" t="str">
        <f t="shared" si="29"/>
        <v>日高都市ガス_13A</v>
      </c>
      <c r="J327" s="51" t="str">
        <f t="shared" si="28"/>
        <v>25日高都市ガス_13A</v>
      </c>
      <c r="K327" s="106">
        <v>45</v>
      </c>
      <c r="L327" s="106">
        <v>45</v>
      </c>
      <c r="M327" s="106">
        <v>45</v>
      </c>
      <c r="N327" s="106">
        <v>45</v>
      </c>
      <c r="O327" s="106">
        <v>45</v>
      </c>
      <c r="P327" s="106">
        <v>45</v>
      </c>
      <c r="Q327" s="106">
        <v>45</v>
      </c>
      <c r="R327" s="106">
        <v>45</v>
      </c>
      <c r="S327" s="106">
        <v>45</v>
      </c>
      <c r="T327" s="106">
        <v>45</v>
      </c>
      <c r="U327" s="106">
        <v>45</v>
      </c>
      <c r="V327" s="106">
        <v>45</v>
      </c>
    </row>
    <row r="328" spans="8:22">
      <c r="H328" s="51">
        <v>25</v>
      </c>
      <c r="I328" s="51" t="str">
        <f t="shared" si="29"/>
        <v>武州ガス_13A</v>
      </c>
      <c r="J328" s="51" t="str">
        <f t="shared" si="28"/>
        <v>25武州ガス_13A</v>
      </c>
      <c r="K328" s="106">
        <v>45</v>
      </c>
      <c r="L328" s="106">
        <v>45</v>
      </c>
      <c r="M328" s="106">
        <v>45</v>
      </c>
      <c r="N328" s="106">
        <v>45</v>
      </c>
      <c r="O328" s="106">
        <v>45</v>
      </c>
      <c r="P328" s="106">
        <v>45</v>
      </c>
      <c r="Q328" s="106">
        <v>45</v>
      </c>
      <c r="R328" s="106">
        <v>45</v>
      </c>
      <c r="S328" s="106">
        <v>45</v>
      </c>
      <c r="T328" s="106">
        <v>45</v>
      </c>
      <c r="U328" s="106">
        <v>45</v>
      </c>
      <c r="V328" s="106">
        <v>45</v>
      </c>
    </row>
    <row r="329" spans="8:22">
      <c r="H329" s="51">
        <v>25</v>
      </c>
      <c r="I329" s="51" t="str">
        <f t="shared" si="29"/>
        <v>本庄ガス_13A</v>
      </c>
      <c r="J329" s="51" t="str">
        <f t="shared" si="28"/>
        <v>25本庄ガス_13A</v>
      </c>
      <c r="K329" s="106">
        <v>43.12</v>
      </c>
      <c r="L329" s="106">
        <v>43.12</v>
      </c>
      <c r="M329" s="106">
        <v>43.12</v>
      </c>
      <c r="N329" s="106">
        <v>43.12</v>
      </c>
      <c r="O329" s="106">
        <v>43.12</v>
      </c>
      <c r="P329" s="106">
        <v>43.12</v>
      </c>
      <c r="Q329" s="106">
        <v>43.12</v>
      </c>
      <c r="R329" s="106">
        <v>43.12</v>
      </c>
      <c r="S329" s="106">
        <v>43.12</v>
      </c>
      <c r="T329" s="106">
        <v>43.12</v>
      </c>
      <c r="U329" s="106">
        <v>43.12</v>
      </c>
      <c r="V329" s="106">
        <v>43.12</v>
      </c>
    </row>
    <row r="330" spans="8:22">
      <c r="H330" s="51">
        <v>25</v>
      </c>
      <c r="I330" s="51" t="str">
        <f t="shared" si="29"/>
        <v>武蔵野ガス_13A</v>
      </c>
      <c r="J330" s="51" t="str">
        <f t="shared" si="28"/>
        <v>25武蔵野ガス_13A</v>
      </c>
      <c r="K330" s="106">
        <v>45</v>
      </c>
      <c r="L330" s="106">
        <v>45</v>
      </c>
      <c r="M330" s="106">
        <v>45</v>
      </c>
      <c r="N330" s="106">
        <v>45</v>
      </c>
      <c r="O330" s="106">
        <v>45</v>
      </c>
      <c r="P330" s="106">
        <v>45</v>
      </c>
      <c r="Q330" s="106">
        <v>45</v>
      </c>
      <c r="R330" s="106">
        <v>45</v>
      </c>
      <c r="S330" s="106">
        <v>45</v>
      </c>
      <c r="T330" s="106">
        <v>45</v>
      </c>
      <c r="U330" s="106">
        <v>45</v>
      </c>
      <c r="V330" s="106">
        <v>45</v>
      </c>
    </row>
    <row r="331" spans="8:22">
      <c r="H331" s="51">
        <v>25</v>
      </c>
      <c r="I331" s="51" t="str">
        <f t="shared" si="29"/>
        <v>鷲宮ガス_13A</v>
      </c>
      <c r="J331" s="51" t="str">
        <f t="shared" si="28"/>
        <v>25鷲宮ガス_13A</v>
      </c>
      <c r="K331" s="106">
        <v>45</v>
      </c>
      <c r="L331" s="106">
        <v>45</v>
      </c>
      <c r="M331" s="106">
        <v>45</v>
      </c>
      <c r="N331" s="106">
        <v>45</v>
      </c>
      <c r="O331" s="106">
        <v>45</v>
      </c>
      <c r="P331" s="106">
        <v>45</v>
      </c>
      <c r="Q331" s="106">
        <v>45</v>
      </c>
      <c r="R331" s="106">
        <v>45</v>
      </c>
      <c r="S331" s="106">
        <v>45</v>
      </c>
      <c r="T331" s="106">
        <v>45</v>
      </c>
      <c r="U331" s="106">
        <v>45</v>
      </c>
      <c r="V331" s="106">
        <v>45</v>
      </c>
    </row>
    <row r="332" spans="8:22">
      <c r="H332" s="51">
        <v>25</v>
      </c>
      <c r="I332" s="51" t="str">
        <f t="shared" si="29"/>
        <v>入間ガス_6A</v>
      </c>
      <c r="J332" s="51" t="str">
        <f t="shared" si="28"/>
        <v>25入間ガス_6A</v>
      </c>
      <c r="K332" s="106">
        <v>29.3</v>
      </c>
      <c r="L332" s="106">
        <v>29.3</v>
      </c>
      <c r="M332" s="106">
        <v>29.3</v>
      </c>
      <c r="N332" s="106">
        <v>29.3</v>
      </c>
      <c r="O332" s="106">
        <v>29.3</v>
      </c>
      <c r="P332" s="106">
        <v>29.3</v>
      </c>
      <c r="Q332" s="106">
        <v>29.3</v>
      </c>
      <c r="R332" s="106">
        <v>29.3</v>
      </c>
      <c r="S332" s="106">
        <v>29.3</v>
      </c>
      <c r="T332" s="106">
        <v>29.3</v>
      </c>
      <c r="U332" s="106">
        <v>29.3</v>
      </c>
      <c r="V332" s="106">
        <v>29.3</v>
      </c>
    </row>
    <row r="333" spans="8:22">
      <c r="H333" s="51">
        <v>25</v>
      </c>
      <c r="I333" s="51" t="str">
        <f t="shared" si="29"/>
        <v>角栄ガス_6A</v>
      </c>
      <c r="J333" s="51" t="str">
        <f t="shared" si="28"/>
        <v>25角栄ガス_6A</v>
      </c>
      <c r="K333" s="106">
        <v>0</v>
      </c>
      <c r="L333" s="106">
        <v>0</v>
      </c>
      <c r="M333" s="106">
        <v>0</v>
      </c>
      <c r="N333" s="106">
        <v>0</v>
      </c>
      <c r="O333" s="106">
        <v>0</v>
      </c>
      <c r="P333" s="106">
        <v>0</v>
      </c>
      <c r="Q333" s="106">
        <v>0</v>
      </c>
      <c r="R333" s="106">
        <v>0</v>
      </c>
      <c r="S333" s="106">
        <v>0</v>
      </c>
      <c r="T333" s="106">
        <v>0</v>
      </c>
      <c r="U333" s="106">
        <v>0</v>
      </c>
      <c r="V333" s="106">
        <v>0</v>
      </c>
    </row>
    <row r="334" spans="8:22">
      <c r="H334" s="51">
        <v>25</v>
      </c>
      <c r="I334" s="51" t="s">
        <v>444</v>
      </c>
      <c r="J334" s="51" t="str">
        <f t="shared" si="28"/>
        <v>25新日本瓦斯_6A</v>
      </c>
      <c r="K334" s="106">
        <v>0</v>
      </c>
      <c r="L334" s="106">
        <v>0</v>
      </c>
      <c r="M334" s="106">
        <v>0</v>
      </c>
      <c r="N334" s="106">
        <v>0</v>
      </c>
      <c r="O334" s="106">
        <v>0</v>
      </c>
      <c r="P334" s="106">
        <v>0</v>
      </c>
      <c r="Q334" s="106">
        <v>0</v>
      </c>
      <c r="R334" s="106">
        <v>0</v>
      </c>
      <c r="S334" s="106">
        <v>0</v>
      </c>
      <c r="T334" s="106">
        <v>0</v>
      </c>
      <c r="U334" s="106">
        <v>0</v>
      </c>
      <c r="V334" s="106">
        <v>0</v>
      </c>
    </row>
    <row r="335" spans="8:22">
      <c r="H335" s="51">
        <v>25</v>
      </c>
      <c r="I335" s="51" t="str">
        <f t="shared" ref="I335:I361" si="30">I307</f>
        <v>秩父ガス_6A</v>
      </c>
      <c r="J335" s="51" t="str">
        <f t="shared" si="28"/>
        <v>25秩父ガス_6A</v>
      </c>
      <c r="K335" s="106">
        <v>0</v>
      </c>
      <c r="L335" s="106">
        <v>0</v>
      </c>
      <c r="M335" s="106">
        <v>0</v>
      </c>
      <c r="N335" s="106">
        <v>0</v>
      </c>
      <c r="O335" s="106">
        <v>0</v>
      </c>
      <c r="P335" s="106">
        <v>0</v>
      </c>
      <c r="Q335" s="106">
        <v>0</v>
      </c>
      <c r="R335" s="106">
        <v>0</v>
      </c>
      <c r="S335" s="106">
        <v>0</v>
      </c>
      <c r="T335" s="106">
        <v>0</v>
      </c>
      <c r="U335" s="106">
        <v>0</v>
      </c>
      <c r="V335" s="106">
        <v>0</v>
      </c>
    </row>
    <row r="336" spans="8:22">
      <c r="H336" s="51">
        <v>25</v>
      </c>
      <c r="I336" s="51" t="str">
        <f t="shared" si="30"/>
        <v>日高都市ガス_6A</v>
      </c>
      <c r="J336" s="51" t="str">
        <f t="shared" si="28"/>
        <v>25日高都市ガス_6A</v>
      </c>
      <c r="K336" s="106">
        <v>29.3</v>
      </c>
      <c r="L336" s="106">
        <v>29.3</v>
      </c>
      <c r="M336" s="106">
        <v>29.3</v>
      </c>
      <c r="N336" s="106">
        <v>29.3</v>
      </c>
      <c r="O336" s="106">
        <v>29.3</v>
      </c>
      <c r="P336" s="106">
        <v>29.3</v>
      </c>
      <c r="Q336" s="106">
        <v>29.3</v>
      </c>
      <c r="R336" s="106">
        <v>29.3</v>
      </c>
      <c r="S336" s="106">
        <v>29.3</v>
      </c>
      <c r="T336" s="106">
        <v>29.3</v>
      </c>
      <c r="U336" s="106">
        <v>29.3</v>
      </c>
      <c r="V336" s="106">
        <v>29.3</v>
      </c>
    </row>
    <row r="337" spans="8:22">
      <c r="H337" s="51">
        <v>25</v>
      </c>
      <c r="I337" s="51" t="str">
        <f t="shared" si="30"/>
        <v>武蔵野ガス_6A</v>
      </c>
      <c r="J337" s="51" t="str">
        <f t="shared" si="28"/>
        <v>25武蔵野ガス_6A</v>
      </c>
      <c r="K337" s="106">
        <v>0</v>
      </c>
      <c r="L337" s="106">
        <v>0</v>
      </c>
      <c r="M337" s="106">
        <v>0</v>
      </c>
      <c r="N337" s="106">
        <v>0</v>
      </c>
      <c r="O337" s="106">
        <v>0</v>
      </c>
      <c r="P337" s="106">
        <v>0</v>
      </c>
      <c r="Q337" s="106">
        <v>0</v>
      </c>
      <c r="R337" s="106">
        <v>0</v>
      </c>
      <c r="S337" s="106">
        <v>0</v>
      </c>
      <c r="T337" s="106">
        <v>0</v>
      </c>
      <c r="U337" s="106">
        <v>0</v>
      </c>
      <c r="V337" s="106">
        <v>0</v>
      </c>
    </row>
    <row r="338" spans="8:22">
      <c r="H338" s="51">
        <v>25</v>
      </c>
      <c r="I338" s="51" t="str">
        <f t="shared" si="30"/>
        <v>本庄ガス_12A</v>
      </c>
      <c r="J338" s="51" t="str">
        <f t="shared" si="28"/>
        <v>25本庄ガス_12A</v>
      </c>
      <c r="K338" s="106">
        <v>41.86</v>
      </c>
      <c r="L338" s="106">
        <v>41.86</v>
      </c>
      <c r="M338" s="106">
        <v>41.86</v>
      </c>
      <c r="N338" s="106">
        <v>41.86</v>
      </c>
      <c r="O338" s="106">
        <v>41.86</v>
      </c>
      <c r="P338" s="106">
        <v>41.86</v>
      </c>
      <c r="Q338" s="106">
        <v>41.86</v>
      </c>
      <c r="R338" s="106">
        <v>41.86</v>
      </c>
      <c r="S338" s="106">
        <v>41.86</v>
      </c>
      <c r="T338" s="106">
        <v>41.86</v>
      </c>
      <c r="U338" s="106">
        <v>41.86</v>
      </c>
      <c r="V338" s="106">
        <v>41.86</v>
      </c>
    </row>
    <row r="339" spans="8:22">
      <c r="H339" s="51">
        <v>25</v>
      </c>
      <c r="I339" s="51" t="str">
        <f t="shared" si="30"/>
        <v>日高都市ガス_6A</v>
      </c>
      <c r="J339" s="51" t="str">
        <f t="shared" si="28"/>
        <v>25日高都市ガス_6A</v>
      </c>
      <c r="K339" s="106">
        <v>9999</v>
      </c>
      <c r="L339" s="106">
        <v>9999</v>
      </c>
      <c r="M339" s="106">
        <v>9999</v>
      </c>
      <c r="N339" s="106">
        <v>9999</v>
      </c>
      <c r="O339" s="106">
        <v>9999</v>
      </c>
      <c r="P339" s="106">
        <v>9999</v>
      </c>
      <c r="Q339" s="106">
        <v>9999</v>
      </c>
      <c r="R339" s="106">
        <v>9999</v>
      </c>
      <c r="S339" s="106">
        <v>9999</v>
      </c>
      <c r="T339" s="106">
        <v>9999</v>
      </c>
      <c r="U339" s="106">
        <v>9999</v>
      </c>
      <c r="V339" s="106">
        <v>9999</v>
      </c>
    </row>
    <row r="340" spans="8:22">
      <c r="H340" s="51">
        <v>25</v>
      </c>
      <c r="I340" s="51" t="str">
        <f t="shared" si="30"/>
        <v>武蔵野ガス_6A</v>
      </c>
      <c r="J340" s="51" t="str">
        <f t="shared" si="28"/>
        <v>25武蔵野ガス_6A</v>
      </c>
      <c r="K340" s="106">
        <v>9999</v>
      </c>
      <c r="L340" s="106">
        <v>9999</v>
      </c>
      <c r="M340" s="106">
        <v>9999</v>
      </c>
      <c r="N340" s="106">
        <v>9999</v>
      </c>
      <c r="O340" s="106">
        <v>9999</v>
      </c>
      <c r="P340" s="106">
        <v>9999</v>
      </c>
      <c r="Q340" s="106">
        <v>9999</v>
      </c>
      <c r="R340" s="106">
        <v>9999</v>
      </c>
      <c r="S340" s="106">
        <v>9999</v>
      </c>
      <c r="T340" s="106">
        <v>9999</v>
      </c>
      <c r="U340" s="106">
        <v>9999</v>
      </c>
      <c r="V340" s="106">
        <v>9999</v>
      </c>
    </row>
    <row r="341" spans="8:22">
      <c r="H341" s="51">
        <v>26</v>
      </c>
      <c r="I341" s="51" t="str">
        <f t="shared" si="30"/>
        <v>東京ガス_13A</v>
      </c>
      <c r="J341" s="51" t="str">
        <f t="shared" si="28"/>
        <v>26東京ガス_13A</v>
      </c>
      <c r="K341" s="106">
        <v>45</v>
      </c>
      <c r="L341" s="106">
        <v>45</v>
      </c>
      <c r="M341" s="106">
        <v>45</v>
      </c>
      <c r="N341" s="106">
        <v>45</v>
      </c>
      <c r="O341" s="106">
        <v>45</v>
      </c>
      <c r="P341" s="106">
        <v>45</v>
      </c>
      <c r="Q341" s="106">
        <v>45</v>
      </c>
      <c r="R341" s="106">
        <v>45</v>
      </c>
      <c r="S341" s="106">
        <v>45</v>
      </c>
      <c r="T341" s="106">
        <v>45</v>
      </c>
      <c r="U341" s="106">
        <v>45</v>
      </c>
      <c r="V341" s="106">
        <v>45</v>
      </c>
    </row>
    <row r="342" spans="8:22">
      <c r="H342" s="51">
        <v>26</v>
      </c>
      <c r="I342" s="51" t="str">
        <f t="shared" si="30"/>
        <v>伊奈都市ガス_13A</v>
      </c>
      <c r="J342" s="51" t="str">
        <f t="shared" si="28"/>
        <v>26伊奈都市ガス_13A</v>
      </c>
      <c r="K342" s="106">
        <v>45</v>
      </c>
      <c r="L342" s="106">
        <v>45</v>
      </c>
      <c r="M342" s="106">
        <v>45</v>
      </c>
      <c r="N342" s="106">
        <v>45</v>
      </c>
      <c r="O342" s="106">
        <v>45</v>
      </c>
      <c r="P342" s="106">
        <v>45</v>
      </c>
      <c r="Q342" s="106">
        <v>45</v>
      </c>
      <c r="R342" s="106">
        <v>45</v>
      </c>
      <c r="S342" s="106">
        <v>45</v>
      </c>
      <c r="T342" s="106">
        <v>45</v>
      </c>
      <c r="U342" s="106">
        <v>45</v>
      </c>
      <c r="V342" s="106">
        <v>45</v>
      </c>
    </row>
    <row r="343" spans="8:22">
      <c r="H343" s="51">
        <v>26</v>
      </c>
      <c r="I343" s="51" t="str">
        <f t="shared" si="30"/>
        <v>入間ガス_13A</v>
      </c>
      <c r="J343" s="51" t="str">
        <f t="shared" si="28"/>
        <v>26入間ガス_13A</v>
      </c>
      <c r="K343" s="106">
        <v>43.12</v>
      </c>
      <c r="L343" s="106">
        <v>43.12</v>
      </c>
      <c r="M343" s="106">
        <v>43.12</v>
      </c>
      <c r="N343" s="106">
        <v>43.12</v>
      </c>
      <c r="O343" s="106">
        <v>43.12</v>
      </c>
      <c r="P343" s="106">
        <v>43.12</v>
      </c>
      <c r="Q343" s="106">
        <v>43.12</v>
      </c>
      <c r="R343" s="106">
        <v>43.12</v>
      </c>
      <c r="S343" s="106">
        <v>43.12</v>
      </c>
      <c r="T343" s="106">
        <v>43.12</v>
      </c>
      <c r="U343" s="106">
        <v>43.12</v>
      </c>
      <c r="V343" s="106">
        <v>43.12</v>
      </c>
    </row>
    <row r="344" spans="8:22">
      <c r="H344" s="51">
        <v>26</v>
      </c>
      <c r="I344" s="51" t="str">
        <f t="shared" si="30"/>
        <v>太田都市ガス_13A</v>
      </c>
      <c r="J344" s="51" t="str">
        <f t="shared" si="28"/>
        <v>26太田都市ガス_13A</v>
      </c>
      <c r="K344" s="106">
        <v>45</v>
      </c>
      <c r="L344" s="106">
        <v>45</v>
      </c>
      <c r="M344" s="106">
        <v>45</v>
      </c>
      <c r="N344" s="106">
        <v>45</v>
      </c>
      <c r="O344" s="106">
        <v>45</v>
      </c>
      <c r="P344" s="106">
        <v>45</v>
      </c>
      <c r="Q344" s="106">
        <v>45</v>
      </c>
      <c r="R344" s="106">
        <v>45</v>
      </c>
      <c r="S344" s="106">
        <v>45</v>
      </c>
      <c r="T344" s="106">
        <v>45</v>
      </c>
      <c r="U344" s="106">
        <v>45</v>
      </c>
      <c r="V344" s="106">
        <v>45</v>
      </c>
    </row>
    <row r="345" spans="8:22">
      <c r="H345" s="51">
        <v>26</v>
      </c>
      <c r="I345" s="51" t="str">
        <f t="shared" si="30"/>
        <v>角栄ガス_13A</v>
      </c>
      <c r="J345" s="51" t="str">
        <f t="shared" si="28"/>
        <v>26角栄ガス_13A</v>
      </c>
      <c r="K345" s="106">
        <v>45</v>
      </c>
      <c r="L345" s="106">
        <v>45</v>
      </c>
      <c r="M345" s="106">
        <v>45</v>
      </c>
      <c r="N345" s="106">
        <v>45</v>
      </c>
      <c r="O345" s="106">
        <v>45</v>
      </c>
      <c r="P345" s="106">
        <v>45</v>
      </c>
      <c r="Q345" s="106">
        <v>45</v>
      </c>
      <c r="R345" s="106">
        <v>45</v>
      </c>
      <c r="S345" s="106">
        <v>45</v>
      </c>
      <c r="T345" s="106">
        <v>45</v>
      </c>
      <c r="U345" s="106">
        <v>45</v>
      </c>
      <c r="V345" s="106">
        <v>45</v>
      </c>
    </row>
    <row r="346" spans="8:22">
      <c r="H346" s="51">
        <v>26</v>
      </c>
      <c r="I346" s="51" t="str">
        <f t="shared" si="30"/>
        <v>埼玉ガス_13A</v>
      </c>
      <c r="J346" s="51" t="str">
        <f t="shared" si="28"/>
        <v>26埼玉ガス_13A</v>
      </c>
      <c r="K346" s="106">
        <v>43.12</v>
      </c>
      <c r="L346" s="106">
        <v>43.12</v>
      </c>
      <c r="M346" s="106">
        <v>43.12</v>
      </c>
      <c r="N346" s="106">
        <v>43.12</v>
      </c>
      <c r="O346" s="106">
        <v>43.12</v>
      </c>
      <c r="P346" s="106">
        <v>43.12</v>
      </c>
      <c r="Q346" s="106">
        <v>43.12</v>
      </c>
      <c r="R346" s="106">
        <v>43.12</v>
      </c>
      <c r="S346" s="106">
        <v>43.12</v>
      </c>
      <c r="T346" s="106">
        <v>43.12</v>
      </c>
      <c r="U346" s="106">
        <v>43.12</v>
      </c>
      <c r="V346" s="106">
        <v>43.12</v>
      </c>
    </row>
    <row r="347" spans="8:22">
      <c r="H347" s="51">
        <v>26</v>
      </c>
      <c r="I347" s="51" t="str">
        <f t="shared" si="30"/>
        <v>坂戸ガス_13A</v>
      </c>
      <c r="J347" s="51" t="str">
        <f t="shared" si="28"/>
        <v>26坂戸ガス_13A</v>
      </c>
      <c r="K347" s="106">
        <v>45</v>
      </c>
      <c r="L347" s="106">
        <v>45</v>
      </c>
      <c r="M347" s="106">
        <v>45</v>
      </c>
      <c r="N347" s="106">
        <v>45</v>
      </c>
      <c r="O347" s="106">
        <v>45</v>
      </c>
      <c r="P347" s="106">
        <v>45</v>
      </c>
      <c r="Q347" s="106">
        <v>45</v>
      </c>
      <c r="R347" s="106">
        <v>45</v>
      </c>
      <c r="S347" s="106">
        <v>45</v>
      </c>
      <c r="T347" s="106">
        <v>45</v>
      </c>
      <c r="U347" s="106">
        <v>45</v>
      </c>
      <c r="V347" s="106">
        <v>45</v>
      </c>
    </row>
    <row r="348" spans="8:22">
      <c r="H348" s="51">
        <v>26</v>
      </c>
      <c r="I348" s="51" t="str">
        <f t="shared" si="30"/>
        <v>幸手都市ガス_13A</v>
      </c>
      <c r="J348" s="51" t="str">
        <f t="shared" si="28"/>
        <v>26幸手都市ガス_13A</v>
      </c>
      <c r="K348" s="106">
        <v>45</v>
      </c>
      <c r="L348" s="106">
        <v>45</v>
      </c>
      <c r="M348" s="106">
        <v>45</v>
      </c>
      <c r="N348" s="106">
        <v>45</v>
      </c>
      <c r="O348" s="106">
        <v>45</v>
      </c>
      <c r="P348" s="106">
        <v>45</v>
      </c>
      <c r="Q348" s="106">
        <v>45</v>
      </c>
      <c r="R348" s="106">
        <v>45</v>
      </c>
      <c r="S348" s="106">
        <v>45</v>
      </c>
      <c r="T348" s="106">
        <v>45</v>
      </c>
      <c r="U348" s="106">
        <v>45</v>
      </c>
      <c r="V348" s="106">
        <v>45</v>
      </c>
    </row>
    <row r="349" spans="8:22">
      <c r="H349" s="51">
        <v>26</v>
      </c>
      <c r="I349" s="51" t="str">
        <f t="shared" si="30"/>
        <v>松栄ガス_13A</v>
      </c>
      <c r="J349" s="51" t="str">
        <f t="shared" si="28"/>
        <v>26松栄ガス_13A</v>
      </c>
      <c r="K349" s="106">
        <v>45</v>
      </c>
      <c r="L349" s="106">
        <v>45</v>
      </c>
      <c r="M349" s="106">
        <v>45</v>
      </c>
      <c r="N349" s="106">
        <v>45</v>
      </c>
      <c r="O349" s="106">
        <v>45</v>
      </c>
      <c r="P349" s="106">
        <v>45</v>
      </c>
      <c r="Q349" s="106">
        <v>45</v>
      </c>
      <c r="R349" s="106">
        <v>45</v>
      </c>
      <c r="S349" s="106">
        <v>45</v>
      </c>
      <c r="T349" s="106">
        <v>45</v>
      </c>
      <c r="U349" s="106">
        <v>45</v>
      </c>
      <c r="V349" s="106">
        <v>45</v>
      </c>
    </row>
    <row r="350" spans="8:22">
      <c r="H350" s="51">
        <v>26</v>
      </c>
      <c r="I350" s="51" t="str">
        <f t="shared" si="30"/>
        <v>新日本瓦斯_13A</v>
      </c>
      <c r="J350" s="51" t="str">
        <f t="shared" si="28"/>
        <v>26新日本瓦斯_13A</v>
      </c>
      <c r="K350" s="106">
        <v>43.12</v>
      </c>
      <c r="L350" s="106">
        <v>43.12</v>
      </c>
      <c r="M350" s="106">
        <v>43.12</v>
      </c>
      <c r="N350" s="106">
        <v>43.12</v>
      </c>
      <c r="O350" s="106">
        <v>43.12</v>
      </c>
      <c r="P350" s="106">
        <v>43.12</v>
      </c>
      <c r="Q350" s="106">
        <v>43.12</v>
      </c>
      <c r="R350" s="106">
        <v>43.12</v>
      </c>
      <c r="S350" s="106">
        <v>43.12</v>
      </c>
      <c r="T350" s="106">
        <v>43.12</v>
      </c>
      <c r="U350" s="106">
        <v>43.12</v>
      </c>
      <c r="V350" s="106">
        <v>43.12</v>
      </c>
    </row>
    <row r="351" spans="8:22">
      <c r="H351" s="51">
        <v>26</v>
      </c>
      <c r="I351" s="51" t="str">
        <f t="shared" si="30"/>
        <v>西武ガス_13A</v>
      </c>
      <c r="J351" s="51" t="str">
        <f t="shared" ref="J351:J414" si="31">CONCATENATE(H351,I351)</f>
        <v>26西武ガス_13A</v>
      </c>
      <c r="K351" s="106">
        <v>43.12</v>
      </c>
      <c r="L351" s="106">
        <v>43.12</v>
      </c>
      <c r="M351" s="106">
        <v>43.12</v>
      </c>
      <c r="N351" s="106">
        <v>43.12</v>
      </c>
      <c r="O351" s="106">
        <v>43.12</v>
      </c>
      <c r="P351" s="106">
        <v>43.12</v>
      </c>
      <c r="Q351" s="106">
        <v>43.12</v>
      </c>
      <c r="R351" s="106">
        <v>43.12</v>
      </c>
      <c r="S351" s="106">
        <v>43.12</v>
      </c>
      <c r="T351" s="106">
        <v>43.12</v>
      </c>
      <c r="U351" s="106">
        <v>43.12</v>
      </c>
      <c r="V351" s="106">
        <v>43.12</v>
      </c>
    </row>
    <row r="352" spans="8:22">
      <c r="H352" s="51">
        <v>26</v>
      </c>
      <c r="I352" s="51" t="str">
        <f t="shared" si="30"/>
        <v>大東ガス_13A</v>
      </c>
      <c r="J352" s="51" t="str">
        <f t="shared" si="31"/>
        <v>26大東ガス_13A</v>
      </c>
      <c r="K352" s="106">
        <v>45</v>
      </c>
      <c r="L352" s="106">
        <v>45</v>
      </c>
      <c r="M352" s="106">
        <v>45</v>
      </c>
      <c r="N352" s="106">
        <v>45</v>
      </c>
      <c r="O352" s="106">
        <v>45</v>
      </c>
      <c r="P352" s="106">
        <v>45</v>
      </c>
      <c r="Q352" s="106">
        <v>45</v>
      </c>
      <c r="R352" s="106">
        <v>45</v>
      </c>
      <c r="S352" s="106">
        <v>45</v>
      </c>
      <c r="T352" s="106">
        <v>45</v>
      </c>
      <c r="U352" s="106">
        <v>45</v>
      </c>
      <c r="V352" s="106">
        <v>45</v>
      </c>
    </row>
    <row r="353" spans="8:22">
      <c r="H353" s="51">
        <v>26</v>
      </c>
      <c r="I353" s="51" t="str">
        <f t="shared" si="30"/>
        <v>秩父ガス_13A</v>
      </c>
      <c r="J353" s="51" t="str">
        <f t="shared" si="31"/>
        <v>26秩父ガス_13A</v>
      </c>
      <c r="K353" s="106">
        <v>46.04</v>
      </c>
      <c r="L353" s="106">
        <v>46.04</v>
      </c>
      <c r="M353" s="106">
        <v>46.04</v>
      </c>
      <c r="N353" s="106">
        <v>46.04</v>
      </c>
      <c r="O353" s="106">
        <v>46.04</v>
      </c>
      <c r="P353" s="106">
        <v>46.04</v>
      </c>
      <c r="Q353" s="106">
        <v>46.04</v>
      </c>
      <c r="R353" s="106">
        <v>46.04</v>
      </c>
      <c r="S353" s="106">
        <v>46.04</v>
      </c>
      <c r="T353" s="106">
        <v>46.04</v>
      </c>
      <c r="U353" s="106">
        <v>46.04</v>
      </c>
      <c r="V353" s="106">
        <v>46.04</v>
      </c>
    </row>
    <row r="354" spans="8:22">
      <c r="H354" s="51">
        <v>26</v>
      </c>
      <c r="I354" s="51" t="str">
        <f t="shared" si="30"/>
        <v>東彩ガス_13A</v>
      </c>
      <c r="J354" s="51" t="str">
        <f t="shared" si="31"/>
        <v>26東彩ガス_13A</v>
      </c>
      <c r="K354" s="106">
        <v>45</v>
      </c>
      <c r="L354" s="106">
        <v>45</v>
      </c>
      <c r="M354" s="106">
        <v>45</v>
      </c>
      <c r="N354" s="106">
        <v>45</v>
      </c>
      <c r="O354" s="106">
        <v>45</v>
      </c>
      <c r="P354" s="106">
        <v>45</v>
      </c>
      <c r="Q354" s="106">
        <v>45</v>
      </c>
      <c r="R354" s="106">
        <v>45</v>
      </c>
      <c r="S354" s="106">
        <v>45</v>
      </c>
      <c r="T354" s="106">
        <v>45</v>
      </c>
      <c r="U354" s="106">
        <v>45</v>
      </c>
      <c r="V354" s="106">
        <v>45</v>
      </c>
    </row>
    <row r="355" spans="8:22">
      <c r="H355" s="51">
        <v>26</v>
      </c>
      <c r="I355" s="51" t="str">
        <f t="shared" si="30"/>
        <v>日高都市ガス_13A</v>
      </c>
      <c r="J355" s="51" t="str">
        <f t="shared" si="31"/>
        <v>26日高都市ガス_13A</v>
      </c>
      <c r="K355" s="106">
        <v>45</v>
      </c>
      <c r="L355" s="106">
        <v>45</v>
      </c>
      <c r="M355" s="106">
        <v>45</v>
      </c>
      <c r="N355" s="106">
        <v>45</v>
      </c>
      <c r="O355" s="106">
        <v>45</v>
      </c>
      <c r="P355" s="106">
        <v>45</v>
      </c>
      <c r="Q355" s="106">
        <v>45</v>
      </c>
      <c r="R355" s="106">
        <v>45</v>
      </c>
      <c r="S355" s="106">
        <v>45</v>
      </c>
      <c r="T355" s="106">
        <v>45</v>
      </c>
      <c r="U355" s="106">
        <v>45</v>
      </c>
      <c r="V355" s="106">
        <v>45</v>
      </c>
    </row>
    <row r="356" spans="8:22">
      <c r="H356" s="51">
        <v>26</v>
      </c>
      <c r="I356" s="51" t="str">
        <f t="shared" si="30"/>
        <v>武州ガス_13A</v>
      </c>
      <c r="J356" s="51" t="str">
        <f t="shared" si="31"/>
        <v>26武州ガス_13A</v>
      </c>
      <c r="K356" s="106">
        <v>45</v>
      </c>
      <c r="L356" s="106">
        <v>45</v>
      </c>
      <c r="M356" s="106">
        <v>45</v>
      </c>
      <c r="N356" s="106">
        <v>45</v>
      </c>
      <c r="O356" s="106">
        <v>45</v>
      </c>
      <c r="P356" s="106">
        <v>45</v>
      </c>
      <c r="Q356" s="106">
        <v>45</v>
      </c>
      <c r="R356" s="106">
        <v>45</v>
      </c>
      <c r="S356" s="106">
        <v>45</v>
      </c>
      <c r="T356" s="106">
        <v>45</v>
      </c>
      <c r="U356" s="106">
        <v>45</v>
      </c>
      <c r="V356" s="106">
        <v>45</v>
      </c>
    </row>
    <row r="357" spans="8:22">
      <c r="H357" s="51">
        <v>26</v>
      </c>
      <c r="I357" s="51" t="str">
        <f t="shared" si="30"/>
        <v>本庄ガス_13A</v>
      </c>
      <c r="J357" s="51" t="str">
        <f t="shared" si="31"/>
        <v>26本庄ガス_13A</v>
      </c>
      <c r="K357" s="106">
        <v>43.12</v>
      </c>
      <c r="L357" s="106">
        <v>43.12</v>
      </c>
      <c r="M357" s="106">
        <v>43.12</v>
      </c>
      <c r="N357" s="106">
        <v>43.12</v>
      </c>
      <c r="O357" s="106">
        <v>43.12</v>
      </c>
      <c r="P357" s="106">
        <v>43.12</v>
      </c>
      <c r="Q357" s="106">
        <v>43.12</v>
      </c>
      <c r="R357" s="106">
        <v>43.12</v>
      </c>
      <c r="S357" s="106">
        <v>43.12</v>
      </c>
      <c r="T357" s="106">
        <v>43.12</v>
      </c>
      <c r="U357" s="106">
        <v>43.12</v>
      </c>
      <c r="V357" s="106">
        <v>43.12</v>
      </c>
    </row>
    <row r="358" spans="8:22">
      <c r="H358" s="51">
        <v>26</v>
      </c>
      <c r="I358" s="51" t="str">
        <f t="shared" si="30"/>
        <v>武蔵野ガス_13A</v>
      </c>
      <c r="J358" s="51" t="str">
        <f t="shared" si="31"/>
        <v>26武蔵野ガス_13A</v>
      </c>
      <c r="K358" s="106">
        <v>45</v>
      </c>
      <c r="L358" s="106">
        <v>45</v>
      </c>
      <c r="M358" s="106">
        <v>45</v>
      </c>
      <c r="N358" s="106">
        <v>45</v>
      </c>
      <c r="O358" s="106">
        <v>45</v>
      </c>
      <c r="P358" s="106">
        <v>45</v>
      </c>
      <c r="Q358" s="106">
        <v>45</v>
      </c>
      <c r="R358" s="106">
        <v>45</v>
      </c>
      <c r="S358" s="106">
        <v>45</v>
      </c>
      <c r="T358" s="106">
        <v>45</v>
      </c>
      <c r="U358" s="106">
        <v>45</v>
      </c>
      <c r="V358" s="106">
        <v>45</v>
      </c>
    </row>
    <row r="359" spans="8:22">
      <c r="H359" s="51">
        <v>26</v>
      </c>
      <c r="I359" s="51" t="str">
        <f t="shared" si="30"/>
        <v>鷲宮ガス_13A</v>
      </c>
      <c r="J359" s="51" t="str">
        <f t="shared" si="31"/>
        <v>26鷲宮ガス_13A</v>
      </c>
      <c r="K359" s="106">
        <v>45</v>
      </c>
      <c r="L359" s="106">
        <v>45</v>
      </c>
      <c r="M359" s="106">
        <v>45</v>
      </c>
      <c r="N359" s="106">
        <v>45</v>
      </c>
      <c r="O359" s="106">
        <v>45</v>
      </c>
      <c r="P359" s="106">
        <v>45</v>
      </c>
      <c r="Q359" s="106">
        <v>45</v>
      </c>
      <c r="R359" s="106">
        <v>45</v>
      </c>
      <c r="S359" s="106">
        <v>45</v>
      </c>
      <c r="T359" s="106">
        <v>45</v>
      </c>
      <c r="U359" s="106">
        <v>45</v>
      </c>
      <c r="V359" s="106">
        <v>45</v>
      </c>
    </row>
    <row r="360" spans="8:22">
      <c r="H360" s="51">
        <v>26</v>
      </c>
      <c r="I360" s="51" t="str">
        <f t="shared" si="30"/>
        <v>入間ガス_6A</v>
      </c>
      <c r="J360" s="51" t="str">
        <f t="shared" si="31"/>
        <v>26入間ガス_6A</v>
      </c>
      <c r="K360" s="106">
        <v>29.3</v>
      </c>
      <c r="L360" s="106">
        <v>29.3</v>
      </c>
      <c r="M360" s="106">
        <v>29.3</v>
      </c>
      <c r="N360" s="106">
        <v>29.3</v>
      </c>
      <c r="O360" s="106">
        <v>29.3</v>
      </c>
      <c r="P360" s="106">
        <v>29.3</v>
      </c>
      <c r="Q360" s="106">
        <v>29.3</v>
      </c>
      <c r="R360" s="106">
        <v>29.3</v>
      </c>
      <c r="S360" s="106">
        <v>29.3</v>
      </c>
      <c r="T360" s="106">
        <v>29.3</v>
      </c>
      <c r="U360" s="106">
        <v>29.3</v>
      </c>
      <c r="V360" s="106">
        <v>29.3</v>
      </c>
    </row>
    <row r="361" spans="8:22">
      <c r="H361" s="51">
        <v>26</v>
      </c>
      <c r="I361" s="51" t="str">
        <f t="shared" si="30"/>
        <v>角栄ガス_6A</v>
      </c>
      <c r="J361" s="51" t="str">
        <f t="shared" si="31"/>
        <v>26角栄ガス_6A</v>
      </c>
      <c r="K361" s="106">
        <v>0</v>
      </c>
      <c r="L361" s="106">
        <v>0</v>
      </c>
      <c r="M361" s="106">
        <v>0</v>
      </c>
      <c r="N361" s="106">
        <v>0</v>
      </c>
      <c r="O361" s="106">
        <v>0</v>
      </c>
      <c r="P361" s="106">
        <v>0</v>
      </c>
      <c r="Q361" s="106">
        <v>0</v>
      </c>
      <c r="R361" s="106">
        <v>0</v>
      </c>
      <c r="S361" s="106">
        <v>0</v>
      </c>
      <c r="T361" s="106">
        <v>0</v>
      </c>
      <c r="U361" s="106">
        <v>0</v>
      </c>
      <c r="V361" s="106">
        <v>0</v>
      </c>
    </row>
    <row r="362" spans="8:22">
      <c r="H362" s="51">
        <v>26</v>
      </c>
      <c r="I362" s="51" t="s">
        <v>444</v>
      </c>
      <c r="J362" s="51" t="str">
        <f t="shared" si="31"/>
        <v>26新日本瓦斯_6A</v>
      </c>
      <c r="K362" s="106">
        <v>0</v>
      </c>
      <c r="L362" s="106">
        <v>0</v>
      </c>
      <c r="M362" s="106">
        <v>0</v>
      </c>
      <c r="N362" s="106">
        <v>0</v>
      </c>
      <c r="O362" s="106">
        <v>0</v>
      </c>
      <c r="P362" s="106">
        <v>0</v>
      </c>
      <c r="Q362" s="106">
        <v>0</v>
      </c>
      <c r="R362" s="106">
        <v>0</v>
      </c>
      <c r="S362" s="106">
        <v>0</v>
      </c>
      <c r="T362" s="106">
        <v>0</v>
      </c>
      <c r="U362" s="106">
        <v>0</v>
      </c>
      <c r="V362" s="106">
        <v>0</v>
      </c>
    </row>
    <row r="363" spans="8:22">
      <c r="H363" s="51">
        <v>26</v>
      </c>
      <c r="I363" s="51" t="str">
        <f t="shared" ref="I363:I394" si="32">I335</f>
        <v>秩父ガス_6A</v>
      </c>
      <c r="J363" s="51" t="str">
        <f t="shared" si="31"/>
        <v>26秩父ガス_6A</v>
      </c>
      <c r="K363" s="106">
        <v>0</v>
      </c>
      <c r="L363" s="106">
        <v>0</v>
      </c>
      <c r="M363" s="106">
        <v>0</v>
      </c>
      <c r="N363" s="106">
        <v>0</v>
      </c>
      <c r="O363" s="106">
        <v>0</v>
      </c>
      <c r="P363" s="106">
        <v>0</v>
      </c>
      <c r="Q363" s="106">
        <v>0</v>
      </c>
      <c r="R363" s="106">
        <v>0</v>
      </c>
      <c r="S363" s="106">
        <v>0</v>
      </c>
      <c r="T363" s="106">
        <v>0</v>
      </c>
      <c r="U363" s="106">
        <v>0</v>
      </c>
      <c r="V363" s="106">
        <v>0</v>
      </c>
    </row>
    <row r="364" spans="8:22">
      <c r="H364" s="51">
        <v>26</v>
      </c>
      <c r="I364" s="51" t="str">
        <f t="shared" si="32"/>
        <v>日高都市ガス_6A</v>
      </c>
      <c r="J364" s="51" t="str">
        <f t="shared" si="31"/>
        <v>26日高都市ガス_6A</v>
      </c>
      <c r="K364" s="106">
        <v>29.3</v>
      </c>
      <c r="L364" s="106">
        <v>29.3</v>
      </c>
      <c r="M364" s="106">
        <v>29.3</v>
      </c>
      <c r="N364" s="106">
        <v>29.3</v>
      </c>
      <c r="O364" s="106">
        <v>29.3</v>
      </c>
      <c r="P364" s="106">
        <v>29.3</v>
      </c>
      <c r="Q364" s="106">
        <v>29.3</v>
      </c>
      <c r="R364" s="106">
        <v>29.3</v>
      </c>
      <c r="S364" s="106">
        <v>29.3</v>
      </c>
      <c r="T364" s="106">
        <v>29.3</v>
      </c>
      <c r="U364" s="106">
        <v>29.3</v>
      </c>
      <c r="V364" s="106">
        <v>29.3</v>
      </c>
    </row>
    <row r="365" spans="8:22">
      <c r="H365" s="51">
        <v>26</v>
      </c>
      <c r="I365" s="51" t="str">
        <f t="shared" si="32"/>
        <v>武蔵野ガス_6A</v>
      </c>
      <c r="J365" s="51" t="str">
        <f t="shared" si="31"/>
        <v>26武蔵野ガス_6A</v>
      </c>
      <c r="K365" s="106">
        <v>0</v>
      </c>
      <c r="L365" s="106">
        <v>0</v>
      </c>
      <c r="M365" s="106">
        <v>0</v>
      </c>
      <c r="N365" s="106">
        <v>0</v>
      </c>
      <c r="O365" s="106">
        <v>0</v>
      </c>
      <c r="P365" s="106">
        <v>0</v>
      </c>
      <c r="Q365" s="106">
        <v>0</v>
      </c>
      <c r="R365" s="106">
        <v>0</v>
      </c>
      <c r="S365" s="106">
        <v>0</v>
      </c>
      <c r="T365" s="106">
        <v>0</v>
      </c>
      <c r="U365" s="106">
        <v>0</v>
      </c>
      <c r="V365" s="106">
        <v>0</v>
      </c>
    </row>
    <row r="366" spans="8:22">
      <c r="H366" s="51">
        <v>26</v>
      </c>
      <c r="I366" s="51" t="str">
        <f t="shared" si="32"/>
        <v>本庄ガス_12A</v>
      </c>
      <c r="J366" s="51" t="str">
        <f t="shared" si="31"/>
        <v>26本庄ガス_12A</v>
      </c>
      <c r="K366" s="106">
        <v>41.86</v>
      </c>
      <c r="L366" s="106">
        <v>41.86</v>
      </c>
      <c r="M366" s="106">
        <v>41.86</v>
      </c>
      <c r="N366" s="106">
        <v>41.86</v>
      </c>
      <c r="O366" s="106">
        <v>41.86</v>
      </c>
      <c r="P366" s="106">
        <v>41.86</v>
      </c>
      <c r="Q366" s="106">
        <v>41.86</v>
      </c>
      <c r="R366" s="106">
        <v>41.86</v>
      </c>
      <c r="S366" s="106">
        <v>41.86</v>
      </c>
      <c r="T366" s="106">
        <v>41.86</v>
      </c>
      <c r="U366" s="106">
        <v>41.86</v>
      </c>
      <c r="V366" s="106">
        <v>41.86</v>
      </c>
    </row>
    <row r="367" spans="8:22">
      <c r="H367" s="51">
        <v>26</v>
      </c>
      <c r="I367" s="51" t="str">
        <f t="shared" si="32"/>
        <v>日高都市ガス_6A</v>
      </c>
      <c r="J367" s="51" t="str">
        <f t="shared" si="31"/>
        <v>26日高都市ガス_6A</v>
      </c>
      <c r="K367" s="106">
        <v>9999</v>
      </c>
      <c r="L367" s="106">
        <v>9999</v>
      </c>
      <c r="M367" s="106">
        <v>9999</v>
      </c>
      <c r="N367" s="106">
        <v>9999</v>
      </c>
      <c r="O367" s="106">
        <v>9999</v>
      </c>
      <c r="P367" s="106">
        <v>9999</v>
      </c>
      <c r="Q367" s="106">
        <v>9999</v>
      </c>
      <c r="R367" s="106">
        <v>9999</v>
      </c>
      <c r="S367" s="106">
        <v>9999</v>
      </c>
      <c r="T367" s="106">
        <v>9999</v>
      </c>
      <c r="U367" s="106">
        <v>9999</v>
      </c>
      <c r="V367" s="106">
        <v>9999</v>
      </c>
    </row>
    <row r="368" spans="8:22">
      <c r="H368" s="51">
        <v>26</v>
      </c>
      <c r="I368" s="51" t="str">
        <f t="shared" si="32"/>
        <v>武蔵野ガス_6A</v>
      </c>
      <c r="J368" s="51" t="str">
        <f t="shared" si="31"/>
        <v>26武蔵野ガス_6A</v>
      </c>
      <c r="K368" s="106">
        <v>9999</v>
      </c>
      <c r="L368" s="106">
        <v>9999</v>
      </c>
      <c r="M368" s="106">
        <v>9999</v>
      </c>
      <c r="N368" s="106">
        <v>9999</v>
      </c>
      <c r="O368" s="106">
        <v>9999</v>
      </c>
      <c r="P368" s="106">
        <v>9999</v>
      </c>
      <c r="Q368" s="106">
        <v>9999</v>
      </c>
      <c r="R368" s="106">
        <v>9999</v>
      </c>
      <c r="S368" s="106">
        <v>9999</v>
      </c>
      <c r="T368" s="106">
        <v>9999</v>
      </c>
      <c r="U368" s="106">
        <v>9999</v>
      </c>
      <c r="V368" s="106">
        <v>9999</v>
      </c>
    </row>
    <row r="369" spans="8:22">
      <c r="H369" s="51">
        <v>27</v>
      </c>
      <c r="I369" s="51" t="str">
        <f t="shared" si="32"/>
        <v>東京ガス_13A</v>
      </c>
      <c r="J369" s="51" t="str">
        <f t="shared" si="31"/>
        <v>27東京ガス_13A</v>
      </c>
      <c r="K369" s="106">
        <v>45</v>
      </c>
      <c r="L369" s="106">
        <v>45</v>
      </c>
      <c r="M369" s="106">
        <v>45</v>
      </c>
      <c r="N369" s="106">
        <v>45</v>
      </c>
      <c r="O369" s="106">
        <v>45</v>
      </c>
      <c r="P369" s="106">
        <v>45</v>
      </c>
      <c r="Q369" s="106">
        <v>45</v>
      </c>
      <c r="R369" s="106">
        <v>45</v>
      </c>
      <c r="S369" s="106">
        <v>45</v>
      </c>
      <c r="T369" s="106">
        <v>45</v>
      </c>
      <c r="U369" s="106">
        <v>45</v>
      </c>
      <c r="V369" s="106">
        <v>45</v>
      </c>
    </row>
    <row r="370" spans="8:22">
      <c r="H370" s="51">
        <v>27</v>
      </c>
      <c r="I370" s="51" t="str">
        <f t="shared" si="32"/>
        <v>伊奈都市ガス_13A</v>
      </c>
      <c r="J370" s="51" t="str">
        <f t="shared" si="31"/>
        <v>27伊奈都市ガス_13A</v>
      </c>
      <c r="K370" s="106">
        <v>45</v>
      </c>
      <c r="L370" s="106">
        <v>45</v>
      </c>
      <c r="M370" s="106">
        <v>45</v>
      </c>
      <c r="N370" s="106">
        <v>45</v>
      </c>
      <c r="O370" s="106">
        <v>45</v>
      </c>
      <c r="P370" s="106">
        <v>45</v>
      </c>
      <c r="Q370" s="106">
        <v>45</v>
      </c>
      <c r="R370" s="106">
        <v>45</v>
      </c>
      <c r="S370" s="106">
        <v>45</v>
      </c>
      <c r="T370" s="106">
        <v>45</v>
      </c>
      <c r="U370" s="106">
        <v>45</v>
      </c>
      <c r="V370" s="106">
        <v>45</v>
      </c>
    </row>
    <row r="371" spans="8:22">
      <c r="H371" s="51">
        <v>27</v>
      </c>
      <c r="I371" s="51" t="str">
        <f t="shared" si="32"/>
        <v>入間ガス_13A</v>
      </c>
      <c r="J371" s="51" t="str">
        <f t="shared" si="31"/>
        <v>27入間ガス_13A</v>
      </c>
      <c r="K371" s="106">
        <v>43.12</v>
      </c>
      <c r="L371" s="106">
        <v>43.12</v>
      </c>
      <c r="M371" s="106">
        <v>43.12</v>
      </c>
      <c r="N371" s="106">
        <v>43.12</v>
      </c>
      <c r="O371" s="106">
        <v>43.12</v>
      </c>
      <c r="P371" s="106">
        <v>43.12</v>
      </c>
      <c r="Q371" s="106">
        <v>43.12</v>
      </c>
      <c r="R371" s="106">
        <v>43.12</v>
      </c>
      <c r="S371" s="106">
        <v>43.12</v>
      </c>
      <c r="T371" s="106">
        <v>43.12</v>
      </c>
      <c r="U371" s="106">
        <v>43.12</v>
      </c>
      <c r="V371" s="106">
        <v>43.12</v>
      </c>
    </row>
    <row r="372" spans="8:22">
      <c r="H372" s="51">
        <v>27</v>
      </c>
      <c r="I372" s="51" t="str">
        <f t="shared" si="32"/>
        <v>太田都市ガス_13A</v>
      </c>
      <c r="J372" s="51" t="str">
        <f t="shared" si="31"/>
        <v>27太田都市ガス_13A</v>
      </c>
      <c r="K372" s="106">
        <v>45</v>
      </c>
      <c r="L372" s="106">
        <v>45</v>
      </c>
      <c r="M372" s="106">
        <v>45</v>
      </c>
      <c r="N372" s="106">
        <v>45</v>
      </c>
      <c r="O372" s="106">
        <v>45</v>
      </c>
      <c r="P372" s="106">
        <v>45</v>
      </c>
      <c r="Q372" s="106">
        <v>45</v>
      </c>
      <c r="R372" s="106">
        <v>45</v>
      </c>
      <c r="S372" s="106">
        <v>45</v>
      </c>
      <c r="T372" s="106">
        <v>45</v>
      </c>
      <c r="U372" s="106">
        <v>45</v>
      </c>
      <c r="V372" s="106">
        <v>45</v>
      </c>
    </row>
    <row r="373" spans="8:22">
      <c r="H373" s="51">
        <v>27</v>
      </c>
      <c r="I373" s="51" t="str">
        <f t="shared" si="32"/>
        <v>角栄ガス_13A</v>
      </c>
      <c r="J373" s="51" t="str">
        <f t="shared" si="31"/>
        <v>27角栄ガス_13A</v>
      </c>
      <c r="K373" s="106">
        <v>45</v>
      </c>
      <c r="L373" s="106">
        <v>45</v>
      </c>
      <c r="M373" s="106">
        <v>45</v>
      </c>
      <c r="N373" s="106">
        <v>45</v>
      </c>
      <c r="O373" s="106">
        <v>45</v>
      </c>
      <c r="P373" s="106">
        <v>45</v>
      </c>
      <c r="Q373" s="106">
        <v>45</v>
      </c>
      <c r="R373" s="106">
        <v>45</v>
      </c>
      <c r="S373" s="106">
        <v>45</v>
      </c>
      <c r="T373" s="106">
        <v>45</v>
      </c>
      <c r="U373" s="106">
        <v>45</v>
      </c>
      <c r="V373" s="106">
        <v>45</v>
      </c>
    </row>
    <row r="374" spans="8:22">
      <c r="H374" s="51">
        <v>27</v>
      </c>
      <c r="I374" s="51" t="str">
        <f t="shared" si="32"/>
        <v>埼玉ガス_13A</v>
      </c>
      <c r="J374" s="51" t="str">
        <f t="shared" si="31"/>
        <v>27埼玉ガス_13A</v>
      </c>
      <c r="K374" s="106">
        <v>43.12</v>
      </c>
      <c r="L374" s="106">
        <v>43.12</v>
      </c>
      <c r="M374" s="106">
        <v>43.12</v>
      </c>
      <c r="N374" s="106">
        <v>43.12</v>
      </c>
      <c r="O374" s="106">
        <v>43.12</v>
      </c>
      <c r="P374" s="106">
        <v>43.12</v>
      </c>
      <c r="Q374" s="106">
        <v>43.12</v>
      </c>
      <c r="R374" s="106">
        <v>43.12</v>
      </c>
      <c r="S374" s="106">
        <v>43.12</v>
      </c>
      <c r="T374" s="106">
        <v>43.12</v>
      </c>
      <c r="U374" s="106">
        <v>43.12</v>
      </c>
      <c r="V374" s="106">
        <v>43.12</v>
      </c>
    </row>
    <row r="375" spans="8:22">
      <c r="H375" s="51">
        <v>27</v>
      </c>
      <c r="I375" s="51" t="str">
        <f t="shared" si="32"/>
        <v>坂戸ガス_13A</v>
      </c>
      <c r="J375" s="51" t="str">
        <f t="shared" si="31"/>
        <v>27坂戸ガス_13A</v>
      </c>
      <c r="K375" s="106">
        <v>45</v>
      </c>
      <c r="L375" s="106">
        <v>45</v>
      </c>
      <c r="M375" s="106">
        <v>45</v>
      </c>
      <c r="N375" s="106">
        <v>45</v>
      </c>
      <c r="O375" s="106">
        <v>45</v>
      </c>
      <c r="P375" s="106">
        <v>45</v>
      </c>
      <c r="Q375" s="106">
        <v>45</v>
      </c>
      <c r="R375" s="106">
        <v>45</v>
      </c>
      <c r="S375" s="106">
        <v>45</v>
      </c>
      <c r="T375" s="106">
        <v>45</v>
      </c>
      <c r="U375" s="106">
        <v>45</v>
      </c>
      <c r="V375" s="106">
        <v>45</v>
      </c>
    </row>
    <row r="376" spans="8:22">
      <c r="H376" s="51">
        <v>27</v>
      </c>
      <c r="I376" s="51" t="str">
        <f t="shared" si="32"/>
        <v>幸手都市ガス_13A</v>
      </c>
      <c r="J376" s="51" t="str">
        <f t="shared" si="31"/>
        <v>27幸手都市ガス_13A</v>
      </c>
      <c r="K376" s="106">
        <v>45</v>
      </c>
      <c r="L376" s="106">
        <v>45</v>
      </c>
      <c r="M376" s="106">
        <v>45</v>
      </c>
      <c r="N376" s="106">
        <v>45</v>
      </c>
      <c r="O376" s="106">
        <v>45</v>
      </c>
      <c r="P376" s="106">
        <v>45</v>
      </c>
      <c r="Q376" s="106">
        <v>45</v>
      </c>
      <c r="R376" s="106">
        <v>45</v>
      </c>
      <c r="S376" s="106">
        <v>45</v>
      </c>
      <c r="T376" s="106">
        <v>45</v>
      </c>
      <c r="U376" s="106">
        <v>45</v>
      </c>
      <c r="V376" s="106">
        <v>45</v>
      </c>
    </row>
    <row r="377" spans="8:22">
      <c r="H377" s="51">
        <v>27</v>
      </c>
      <c r="I377" s="51" t="str">
        <f t="shared" si="32"/>
        <v>松栄ガス_13A</v>
      </c>
      <c r="J377" s="51" t="str">
        <f t="shared" si="31"/>
        <v>27松栄ガス_13A</v>
      </c>
      <c r="K377" s="106">
        <v>45</v>
      </c>
      <c r="L377" s="106">
        <v>45</v>
      </c>
      <c r="M377" s="106">
        <v>45</v>
      </c>
      <c r="N377" s="106">
        <v>45</v>
      </c>
      <c r="O377" s="106">
        <v>45</v>
      </c>
      <c r="P377" s="106">
        <v>45</v>
      </c>
      <c r="Q377" s="106">
        <v>45</v>
      </c>
      <c r="R377" s="106">
        <v>45</v>
      </c>
      <c r="S377" s="106">
        <v>45</v>
      </c>
      <c r="T377" s="106">
        <v>45</v>
      </c>
      <c r="U377" s="106">
        <v>45</v>
      </c>
      <c r="V377" s="106">
        <v>45</v>
      </c>
    </row>
    <row r="378" spans="8:22">
      <c r="H378" s="51">
        <v>27</v>
      </c>
      <c r="I378" s="51" t="str">
        <f t="shared" si="32"/>
        <v>新日本瓦斯_13A</v>
      </c>
      <c r="J378" s="51" t="str">
        <f t="shared" si="31"/>
        <v>27新日本瓦斯_13A</v>
      </c>
      <c r="K378" s="106">
        <v>43.12</v>
      </c>
      <c r="L378" s="106">
        <v>43.12</v>
      </c>
      <c r="M378" s="106">
        <v>43.12</v>
      </c>
      <c r="N378" s="106">
        <v>43.12</v>
      </c>
      <c r="O378" s="106">
        <v>43.12</v>
      </c>
      <c r="P378" s="106">
        <v>43.12</v>
      </c>
      <c r="Q378" s="106">
        <v>43.12</v>
      </c>
      <c r="R378" s="106">
        <v>43.12</v>
      </c>
      <c r="S378" s="106">
        <v>43.12</v>
      </c>
      <c r="T378" s="106">
        <v>43.12</v>
      </c>
      <c r="U378" s="106">
        <v>43.12</v>
      </c>
      <c r="V378" s="106">
        <v>43.12</v>
      </c>
    </row>
    <row r="379" spans="8:22">
      <c r="H379" s="51">
        <v>27</v>
      </c>
      <c r="I379" s="51" t="str">
        <f t="shared" si="32"/>
        <v>西武ガス_13A</v>
      </c>
      <c r="J379" s="51" t="str">
        <f t="shared" si="31"/>
        <v>27西武ガス_13A</v>
      </c>
      <c r="K379" s="106">
        <v>43.12</v>
      </c>
      <c r="L379" s="106">
        <v>43.12</v>
      </c>
      <c r="M379" s="106">
        <v>43.12</v>
      </c>
      <c r="N379" s="106">
        <v>43.12</v>
      </c>
      <c r="O379" s="106">
        <v>43.12</v>
      </c>
      <c r="P379" s="106">
        <v>43.12</v>
      </c>
      <c r="Q379" s="106">
        <v>43.12</v>
      </c>
      <c r="R379" s="106">
        <v>43.12</v>
      </c>
      <c r="S379" s="106">
        <v>43.12</v>
      </c>
      <c r="T379" s="106">
        <v>43.12</v>
      </c>
      <c r="U379" s="106">
        <v>43.12</v>
      </c>
      <c r="V379" s="106">
        <v>43.12</v>
      </c>
    </row>
    <row r="380" spans="8:22">
      <c r="H380" s="51">
        <v>27</v>
      </c>
      <c r="I380" s="51" t="str">
        <f t="shared" si="32"/>
        <v>大東ガス_13A</v>
      </c>
      <c r="J380" s="51" t="str">
        <f t="shared" si="31"/>
        <v>27大東ガス_13A</v>
      </c>
      <c r="K380" s="106">
        <v>45</v>
      </c>
      <c r="L380" s="106">
        <v>45</v>
      </c>
      <c r="M380" s="106">
        <v>45</v>
      </c>
      <c r="N380" s="106">
        <v>45</v>
      </c>
      <c r="O380" s="106">
        <v>45</v>
      </c>
      <c r="P380" s="106">
        <v>45</v>
      </c>
      <c r="Q380" s="106">
        <v>45</v>
      </c>
      <c r="R380" s="106">
        <v>45</v>
      </c>
      <c r="S380" s="106">
        <v>45</v>
      </c>
      <c r="T380" s="106">
        <v>45</v>
      </c>
      <c r="U380" s="106">
        <v>45</v>
      </c>
      <c r="V380" s="106">
        <v>45</v>
      </c>
    </row>
    <row r="381" spans="8:22">
      <c r="H381" s="51">
        <v>27</v>
      </c>
      <c r="I381" s="51" t="str">
        <f t="shared" si="32"/>
        <v>秩父ガス_13A</v>
      </c>
      <c r="J381" s="51" t="str">
        <f t="shared" si="31"/>
        <v>27秩父ガス_13A</v>
      </c>
      <c r="K381" s="106">
        <v>46.04</v>
      </c>
      <c r="L381" s="106">
        <v>46.04</v>
      </c>
      <c r="M381" s="106">
        <v>46.04</v>
      </c>
      <c r="N381" s="106">
        <v>46.04</v>
      </c>
      <c r="O381" s="106">
        <v>46.04</v>
      </c>
      <c r="P381" s="106">
        <v>46.04</v>
      </c>
      <c r="Q381" s="106">
        <v>46.04</v>
      </c>
      <c r="R381" s="106">
        <v>46.04</v>
      </c>
      <c r="S381" s="106">
        <v>46.04</v>
      </c>
      <c r="T381" s="106">
        <v>46.04</v>
      </c>
      <c r="U381" s="106">
        <v>46.04</v>
      </c>
      <c r="V381" s="106">
        <v>46.04</v>
      </c>
    </row>
    <row r="382" spans="8:22">
      <c r="H382" s="51">
        <v>27</v>
      </c>
      <c r="I382" s="51" t="str">
        <f t="shared" si="32"/>
        <v>東彩ガス_13A</v>
      </c>
      <c r="J382" s="51" t="str">
        <f t="shared" si="31"/>
        <v>27東彩ガス_13A</v>
      </c>
      <c r="K382" s="106">
        <v>45</v>
      </c>
      <c r="L382" s="106">
        <v>45</v>
      </c>
      <c r="M382" s="106">
        <v>45</v>
      </c>
      <c r="N382" s="106">
        <v>45</v>
      </c>
      <c r="O382" s="106">
        <v>45</v>
      </c>
      <c r="P382" s="106">
        <v>45</v>
      </c>
      <c r="Q382" s="106">
        <v>45</v>
      </c>
      <c r="R382" s="106">
        <v>45</v>
      </c>
      <c r="S382" s="106">
        <v>45</v>
      </c>
      <c r="T382" s="106">
        <v>45</v>
      </c>
      <c r="U382" s="106">
        <v>45</v>
      </c>
      <c r="V382" s="106">
        <v>45</v>
      </c>
    </row>
    <row r="383" spans="8:22">
      <c r="H383" s="51">
        <v>27</v>
      </c>
      <c r="I383" s="51" t="str">
        <f t="shared" si="32"/>
        <v>日高都市ガス_13A</v>
      </c>
      <c r="J383" s="51" t="str">
        <f t="shared" si="31"/>
        <v>27日高都市ガス_13A</v>
      </c>
      <c r="K383" s="106">
        <v>45</v>
      </c>
      <c r="L383" s="106">
        <v>45</v>
      </c>
      <c r="M383" s="106">
        <v>45</v>
      </c>
      <c r="N383" s="106">
        <v>45</v>
      </c>
      <c r="O383" s="106">
        <v>45</v>
      </c>
      <c r="P383" s="106">
        <v>45</v>
      </c>
      <c r="Q383" s="106">
        <v>45</v>
      </c>
      <c r="R383" s="106">
        <v>45</v>
      </c>
      <c r="S383" s="106">
        <v>45</v>
      </c>
      <c r="T383" s="106">
        <v>45</v>
      </c>
      <c r="U383" s="106">
        <v>45</v>
      </c>
      <c r="V383" s="106">
        <v>45</v>
      </c>
    </row>
    <row r="384" spans="8:22">
      <c r="H384" s="51">
        <v>27</v>
      </c>
      <c r="I384" s="51" t="str">
        <f t="shared" si="32"/>
        <v>武州ガス_13A</v>
      </c>
      <c r="J384" s="51" t="str">
        <f t="shared" si="31"/>
        <v>27武州ガス_13A</v>
      </c>
      <c r="K384" s="106">
        <v>45</v>
      </c>
      <c r="L384" s="106">
        <v>45</v>
      </c>
      <c r="M384" s="106">
        <v>45</v>
      </c>
      <c r="N384" s="106">
        <v>45</v>
      </c>
      <c r="O384" s="106">
        <v>45</v>
      </c>
      <c r="P384" s="106">
        <v>45</v>
      </c>
      <c r="Q384" s="106">
        <v>45</v>
      </c>
      <c r="R384" s="106">
        <v>45</v>
      </c>
      <c r="S384" s="106">
        <v>45</v>
      </c>
      <c r="T384" s="106">
        <v>45</v>
      </c>
      <c r="U384" s="106">
        <v>45</v>
      </c>
      <c r="V384" s="106">
        <v>45</v>
      </c>
    </row>
    <row r="385" spans="8:22">
      <c r="H385" s="51">
        <v>27</v>
      </c>
      <c r="I385" s="51" t="str">
        <f t="shared" si="32"/>
        <v>本庄ガス_13A</v>
      </c>
      <c r="J385" s="51" t="str">
        <f t="shared" si="31"/>
        <v>27本庄ガス_13A</v>
      </c>
      <c r="K385" s="106">
        <v>43.12</v>
      </c>
      <c r="L385" s="106">
        <v>43.12</v>
      </c>
      <c r="M385" s="106">
        <v>43.12</v>
      </c>
      <c r="N385" s="106">
        <v>43.12</v>
      </c>
      <c r="O385" s="106">
        <v>43.12</v>
      </c>
      <c r="P385" s="106">
        <v>43.12</v>
      </c>
      <c r="Q385" s="106">
        <v>43.12</v>
      </c>
      <c r="R385" s="106">
        <v>43.12</v>
      </c>
      <c r="S385" s="106">
        <v>43.12</v>
      </c>
      <c r="T385" s="106">
        <v>43.12</v>
      </c>
      <c r="U385" s="106">
        <v>43.12</v>
      </c>
      <c r="V385" s="106">
        <v>43.12</v>
      </c>
    </row>
    <row r="386" spans="8:22">
      <c r="H386" s="51">
        <v>27</v>
      </c>
      <c r="I386" s="51" t="str">
        <f t="shared" si="32"/>
        <v>武蔵野ガス_13A</v>
      </c>
      <c r="J386" s="51" t="str">
        <f t="shared" si="31"/>
        <v>27武蔵野ガス_13A</v>
      </c>
      <c r="K386" s="106">
        <v>45</v>
      </c>
      <c r="L386" s="106">
        <v>45</v>
      </c>
      <c r="M386" s="106">
        <v>45</v>
      </c>
      <c r="N386" s="106">
        <v>45</v>
      </c>
      <c r="O386" s="106">
        <v>45</v>
      </c>
      <c r="P386" s="106">
        <v>45</v>
      </c>
      <c r="Q386" s="106">
        <v>45</v>
      </c>
      <c r="R386" s="106">
        <v>45</v>
      </c>
      <c r="S386" s="106">
        <v>45</v>
      </c>
      <c r="T386" s="106">
        <v>45</v>
      </c>
      <c r="U386" s="106">
        <v>45</v>
      </c>
      <c r="V386" s="106">
        <v>45</v>
      </c>
    </row>
    <row r="387" spans="8:22">
      <c r="H387" s="51">
        <v>27</v>
      </c>
      <c r="I387" s="51" t="str">
        <f t="shared" si="32"/>
        <v>鷲宮ガス_13A</v>
      </c>
      <c r="J387" s="51" t="str">
        <f t="shared" si="31"/>
        <v>27鷲宮ガス_13A</v>
      </c>
      <c r="K387" s="106">
        <v>45</v>
      </c>
      <c r="L387" s="106">
        <v>45</v>
      </c>
      <c r="M387" s="106">
        <v>45</v>
      </c>
      <c r="N387" s="106">
        <v>45</v>
      </c>
      <c r="O387" s="106">
        <v>45</v>
      </c>
      <c r="P387" s="106">
        <v>45</v>
      </c>
      <c r="Q387" s="106">
        <v>45</v>
      </c>
      <c r="R387" s="106">
        <v>45</v>
      </c>
      <c r="S387" s="106">
        <v>45</v>
      </c>
      <c r="T387" s="106">
        <v>45</v>
      </c>
      <c r="U387" s="106">
        <v>45</v>
      </c>
      <c r="V387" s="106">
        <v>45</v>
      </c>
    </row>
    <row r="388" spans="8:22">
      <c r="H388" s="51">
        <v>27</v>
      </c>
      <c r="I388" s="51" t="str">
        <f t="shared" si="32"/>
        <v>入間ガス_6A</v>
      </c>
      <c r="J388" s="51" t="str">
        <f t="shared" si="31"/>
        <v>27入間ガス_6A</v>
      </c>
      <c r="K388" s="106">
        <v>29.3</v>
      </c>
      <c r="L388" s="106">
        <v>29.3</v>
      </c>
      <c r="M388" s="106">
        <v>29.3</v>
      </c>
      <c r="N388" s="106">
        <v>29.3</v>
      </c>
      <c r="O388" s="106">
        <v>29.3</v>
      </c>
      <c r="P388" s="106">
        <v>29.3</v>
      </c>
      <c r="Q388" s="106">
        <v>29.3</v>
      </c>
      <c r="R388" s="106">
        <v>29.3</v>
      </c>
      <c r="S388" s="106">
        <v>29.3</v>
      </c>
      <c r="T388" s="106">
        <v>29.3</v>
      </c>
      <c r="U388" s="106">
        <v>29.3</v>
      </c>
      <c r="V388" s="106">
        <v>29.3</v>
      </c>
    </row>
    <row r="389" spans="8:22">
      <c r="H389" s="51">
        <v>27</v>
      </c>
      <c r="I389" s="51" t="str">
        <f t="shared" si="32"/>
        <v>角栄ガス_6A</v>
      </c>
      <c r="J389" s="51" t="str">
        <f t="shared" si="31"/>
        <v>27角栄ガス_6A</v>
      </c>
      <c r="K389" s="106">
        <v>0</v>
      </c>
      <c r="L389" s="106">
        <v>0</v>
      </c>
      <c r="M389" s="106">
        <v>0</v>
      </c>
      <c r="N389" s="106">
        <v>0</v>
      </c>
      <c r="O389" s="106">
        <v>0</v>
      </c>
      <c r="P389" s="106">
        <v>0</v>
      </c>
      <c r="Q389" s="106">
        <v>0</v>
      </c>
      <c r="R389" s="106">
        <v>0</v>
      </c>
      <c r="S389" s="106">
        <v>0</v>
      </c>
      <c r="T389" s="106">
        <v>0</v>
      </c>
      <c r="U389" s="106">
        <v>0</v>
      </c>
      <c r="V389" s="106">
        <v>0</v>
      </c>
    </row>
    <row r="390" spans="8:22">
      <c r="H390" s="51">
        <v>27</v>
      </c>
      <c r="I390" s="51" t="s">
        <v>444</v>
      </c>
      <c r="J390" s="51" t="str">
        <f t="shared" si="31"/>
        <v>27新日本瓦斯_6A</v>
      </c>
      <c r="K390" s="106">
        <v>0</v>
      </c>
      <c r="L390" s="106">
        <v>0</v>
      </c>
      <c r="M390" s="106">
        <v>0</v>
      </c>
      <c r="N390" s="106">
        <v>0</v>
      </c>
      <c r="O390" s="106">
        <v>0</v>
      </c>
      <c r="P390" s="106">
        <v>0</v>
      </c>
      <c r="Q390" s="106">
        <v>0</v>
      </c>
      <c r="R390" s="106">
        <v>0</v>
      </c>
      <c r="S390" s="106">
        <v>0</v>
      </c>
      <c r="T390" s="106">
        <v>0</v>
      </c>
      <c r="U390" s="106">
        <v>0</v>
      </c>
      <c r="V390" s="106">
        <v>0</v>
      </c>
    </row>
    <row r="391" spans="8:22">
      <c r="H391" s="51">
        <v>27</v>
      </c>
      <c r="I391" s="51" t="str">
        <f t="shared" si="32"/>
        <v>秩父ガス_6A</v>
      </c>
      <c r="J391" s="51" t="str">
        <f t="shared" si="31"/>
        <v>27秩父ガス_6A</v>
      </c>
      <c r="K391" s="106">
        <v>0</v>
      </c>
      <c r="L391" s="106">
        <v>0</v>
      </c>
      <c r="M391" s="106">
        <v>0</v>
      </c>
      <c r="N391" s="106">
        <v>0</v>
      </c>
      <c r="O391" s="106">
        <v>0</v>
      </c>
      <c r="P391" s="106">
        <v>0</v>
      </c>
      <c r="Q391" s="106">
        <v>0</v>
      </c>
      <c r="R391" s="106">
        <v>0</v>
      </c>
      <c r="S391" s="106">
        <v>0</v>
      </c>
      <c r="T391" s="106">
        <v>0</v>
      </c>
      <c r="U391" s="106">
        <v>0</v>
      </c>
      <c r="V391" s="106">
        <v>0</v>
      </c>
    </row>
    <row r="392" spans="8:22">
      <c r="H392" s="51">
        <v>27</v>
      </c>
      <c r="I392" s="51" t="str">
        <f t="shared" si="32"/>
        <v>日高都市ガス_6A</v>
      </c>
      <c r="J392" s="51" t="str">
        <f t="shared" si="31"/>
        <v>27日高都市ガス_6A</v>
      </c>
      <c r="K392" s="106">
        <v>29.3</v>
      </c>
      <c r="L392" s="106">
        <v>29.3</v>
      </c>
      <c r="M392" s="106">
        <v>29.3</v>
      </c>
      <c r="N392" s="106">
        <v>29.3</v>
      </c>
      <c r="O392" s="106">
        <v>29.3</v>
      </c>
      <c r="P392" s="106">
        <v>29.3</v>
      </c>
      <c r="Q392" s="106">
        <v>29.3</v>
      </c>
      <c r="R392" s="106">
        <v>29.3</v>
      </c>
      <c r="S392" s="106">
        <v>29.3</v>
      </c>
      <c r="T392" s="106">
        <v>29.3</v>
      </c>
      <c r="U392" s="106">
        <v>29.3</v>
      </c>
      <c r="V392" s="106">
        <v>29.3</v>
      </c>
    </row>
    <row r="393" spans="8:22">
      <c r="H393" s="51">
        <v>27</v>
      </c>
      <c r="I393" s="51" t="str">
        <f t="shared" si="32"/>
        <v>武蔵野ガス_6A</v>
      </c>
      <c r="J393" s="51" t="str">
        <f t="shared" si="31"/>
        <v>27武蔵野ガス_6A</v>
      </c>
      <c r="K393" s="106">
        <v>0</v>
      </c>
      <c r="L393" s="106">
        <v>0</v>
      </c>
      <c r="M393" s="106">
        <v>0</v>
      </c>
      <c r="N393" s="106">
        <v>0</v>
      </c>
      <c r="O393" s="106">
        <v>0</v>
      </c>
      <c r="P393" s="106">
        <v>0</v>
      </c>
      <c r="Q393" s="106">
        <v>0</v>
      </c>
      <c r="R393" s="106">
        <v>0</v>
      </c>
      <c r="S393" s="106">
        <v>0</v>
      </c>
      <c r="T393" s="106">
        <v>0</v>
      </c>
      <c r="U393" s="106">
        <v>0</v>
      </c>
      <c r="V393" s="106">
        <v>0</v>
      </c>
    </row>
    <row r="394" spans="8:22">
      <c r="H394" s="51">
        <v>27</v>
      </c>
      <c r="I394" s="51" t="str">
        <f t="shared" si="32"/>
        <v>本庄ガス_12A</v>
      </c>
      <c r="J394" s="51" t="str">
        <f t="shared" si="31"/>
        <v>27本庄ガス_12A</v>
      </c>
      <c r="K394" s="106">
        <v>41.86</v>
      </c>
      <c r="L394" s="106">
        <v>41.86</v>
      </c>
      <c r="M394" s="106">
        <v>41.86</v>
      </c>
      <c r="N394" s="106">
        <v>41.86</v>
      </c>
      <c r="O394" s="106">
        <v>41.86</v>
      </c>
      <c r="P394" s="106">
        <v>41.86</v>
      </c>
      <c r="Q394" s="106">
        <v>41.86</v>
      </c>
      <c r="R394" s="106">
        <v>41.86</v>
      </c>
      <c r="S394" s="106">
        <v>41.86</v>
      </c>
      <c r="T394" s="106">
        <v>41.86</v>
      </c>
      <c r="U394" s="106">
        <v>41.86</v>
      </c>
      <c r="V394" s="106">
        <v>41.86</v>
      </c>
    </row>
    <row r="395" spans="8:22">
      <c r="H395" s="51">
        <v>27</v>
      </c>
      <c r="I395" s="51" t="s">
        <v>567</v>
      </c>
      <c r="J395" s="51" t="str">
        <f t="shared" si="31"/>
        <v>27本庄ガス_調整ガス</v>
      </c>
      <c r="K395" s="106">
        <v>43.4</v>
      </c>
      <c r="L395" s="106">
        <v>43.4</v>
      </c>
      <c r="M395" s="106">
        <v>43.4</v>
      </c>
      <c r="N395" s="106">
        <v>43.4</v>
      </c>
      <c r="O395" s="106">
        <v>43.4</v>
      </c>
      <c r="P395" s="106">
        <v>43.4</v>
      </c>
      <c r="Q395" s="106">
        <v>43.4</v>
      </c>
      <c r="R395" s="106">
        <v>43.4</v>
      </c>
      <c r="S395" s="106">
        <v>43.4</v>
      </c>
      <c r="T395" s="106">
        <v>43.4</v>
      </c>
      <c r="U395" s="106">
        <v>43.4</v>
      </c>
      <c r="V395" s="106">
        <v>43.4</v>
      </c>
    </row>
    <row r="396" spans="8:22">
      <c r="H396" s="51">
        <v>27</v>
      </c>
      <c r="I396" s="51" t="s">
        <v>560</v>
      </c>
      <c r="J396" s="51" t="str">
        <f t="shared" si="31"/>
        <v>27堀川産業_13A</v>
      </c>
      <c r="K396" s="290">
        <v>0</v>
      </c>
      <c r="L396" s="290">
        <v>0</v>
      </c>
      <c r="M396" s="290">
        <v>0</v>
      </c>
      <c r="N396" s="290">
        <v>0</v>
      </c>
      <c r="O396" s="290">
        <v>0</v>
      </c>
      <c r="P396" s="290">
        <v>43.12</v>
      </c>
      <c r="Q396" s="290">
        <v>43.12</v>
      </c>
      <c r="R396" s="290">
        <v>43.12</v>
      </c>
      <c r="S396" s="290">
        <v>43.12</v>
      </c>
      <c r="T396" s="290">
        <v>43.12</v>
      </c>
      <c r="U396" s="290">
        <v>43.12</v>
      </c>
      <c r="V396" s="290">
        <v>43.12</v>
      </c>
    </row>
    <row r="397" spans="8:22">
      <c r="H397" s="51">
        <v>27</v>
      </c>
      <c r="I397" s="51" t="str">
        <f t="shared" ref="I397:I419" si="33">I367</f>
        <v>日高都市ガス_6A</v>
      </c>
      <c r="J397" s="51" t="str">
        <f t="shared" si="31"/>
        <v>27日高都市ガス_6A</v>
      </c>
      <c r="K397" s="106">
        <v>9999</v>
      </c>
      <c r="L397" s="106">
        <v>9999</v>
      </c>
      <c r="M397" s="106">
        <v>9999</v>
      </c>
      <c r="N397" s="106">
        <v>9999</v>
      </c>
      <c r="O397" s="106">
        <v>9999</v>
      </c>
      <c r="P397" s="106">
        <v>9999</v>
      </c>
      <c r="Q397" s="106">
        <v>9999</v>
      </c>
      <c r="R397" s="106">
        <v>9999</v>
      </c>
      <c r="S397" s="106">
        <v>9999</v>
      </c>
      <c r="T397" s="106">
        <v>9999</v>
      </c>
      <c r="U397" s="106">
        <v>9999</v>
      </c>
      <c r="V397" s="106">
        <v>9999</v>
      </c>
    </row>
    <row r="398" spans="8:22">
      <c r="H398" s="51">
        <v>27</v>
      </c>
      <c r="I398" s="51" t="str">
        <f t="shared" si="33"/>
        <v>武蔵野ガス_6A</v>
      </c>
      <c r="J398" s="51" t="str">
        <f t="shared" si="31"/>
        <v>27武蔵野ガス_6A</v>
      </c>
      <c r="K398" s="106">
        <v>9999</v>
      </c>
      <c r="L398" s="106">
        <v>9999</v>
      </c>
      <c r="M398" s="106">
        <v>9999</v>
      </c>
      <c r="N398" s="106">
        <v>9999</v>
      </c>
      <c r="O398" s="106">
        <v>9999</v>
      </c>
      <c r="P398" s="106">
        <v>9999</v>
      </c>
      <c r="Q398" s="106">
        <v>9999</v>
      </c>
      <c r="R398" s="106">
        <v>9999</v>
      </c>
      <c r="S398" s="106">
        <v>9999</v>
      </c>
      <c r="T398" s="106">
        <v>9999</v>
      </c>
      <c r="U398" s="106">
        <v>9999</v>
      </c>
      <c r="V398" s="106">
        <v>9999</v>
      </c>
    </row>
    <row r="399" spans="8:22">
      <c r="H399" s="51">
        <v>28</v>
      </c>
      <c r="I399" s="51" t="str">
        <f t="shared" si="33"/>
        <v>東京ガス_13A</v>
      </c>
      <c r="J399" s="51" t="str">
        <f t="shared" si="31"/>
        <v>28東京ガス_13A</v>
      </c>
      <c r="K399" s="106">
        <v>45</v>
      </c>
      <c r="L399" s="106">
        <v>45</v>
      </c>
      <c r="M399" s="106">
        <v>45</v>
      </c>
      <c r="N399" s="106">
        <v>45</v>
      </c>
      <c r="O399" s="106">
        <v>45</v>
      </c>
      <c r="P399" s="106">
        <v>45</v>
      </c>
      <c r="Q399" s="106">
        <v>45</v>
      </c>
      <c r="R399" s="106">
        <v>45</v>
      </c>
      <c r="S399" s="106">
        <v>45</v>
      </c>
      <c r="T399" s="106">
        <v>45</v>
      </c>
      <c r="U399" s="106">
        <v>45</v>
      </c>
      <c r="V399" s="106">
        <v>45</v>
      </c>
    </row>
    <row r="400" spans="8:22">
      <c r="H400" s="51">
        <v>28</v>
      </c>
      <c r="I400" s="51" t="str">
        <f t="shared" si="33"/>
        <v>伊奈都市ガス_13A</v>
      </c>
      <c r="J400" s="51" t="str">
        <f t="shared" si="31"/>
        <v>28伊奈都市ガス_13A</v>
      </c>
      <c r="K400" s="106">
        <v>45</v>
      </c>
      <c r="L400" s="106">
        <v>45</v>
      </c>
      <c r="M400" s="106">
        <v>45</v>
      </c>
      <c r="N400" s="106">
        <v>45</v>
      </c>
      <c r="O400" s="106">
        <v>45</v>
      </c>
      <c r="P400" s="106">
        <v>45</v>
      </c>
      <c r="Q400" s="106">
        <v>45</v>
      </c>
      <c r="R400" s="106">
        <v>45</v>
      </c>
      <c r="S400" s="106">
        <v>45</v>
      </c>
      <c r="T400" s="106">
        <v>45</v>
      </c>
      <c r="U400" s="106">
        <v>45</v>
      </c>
      <c r="V400" s="106">
        <v>45</v>
      </c>
    </row>
    <row r="401" spans="8:22">
      <c r="H401" s="51">
        <v>28</v>
      </c>
      <c r="I401" s="51" t="str">
        <f t="shared" si="33"/>
        <v>入間ガス_13A</v>
      </c>
      <c r="J401" s="51" t="str">
        <f t="shared" si="31"/>
        <v>28入間ガス_13A</v>
      </c>
      <c r="K401" s="106">
        <v>43.12</v>
      </c>
      <c r="L401" s="106">
        <v>43.12</v>
      </c>
      <c r="M401" s="106">
        <v>43.12</v>
      </c>
      <c r="N401" s="106">
        <v>43.12</v>
      </c>
      <c r="O401" s="106">
        <v>43.12</v>
      </c>
      <c r="P401" s="106">
        <v>43.12</v>
      </c>
      <c r="Q401" s="291">
        <v>45</v>
      </c>
      <c r="R401" s="291">
        <v>45</v>
      </c>
      <c r="S401" s="291">
        <v>45</v>
      </c>
      <c r="T401" s="291">
        <v>45</v>
      </c>
      <c r="U401" s="291">
        <v>45</v>
      </c>
      <c r="V401" s="291">
        <v>45</v>
      </c>
    </row>
    <row r="402" spans="8:22">
      <c r="H402" s="51">
        <v>28</v>
      </c>
      <c r="I402" s="51" t="str">
        <f t="shared" si="33"/>
        <v>太田都市ガス_13A</v>
      </c>
      <c r="J402" s="51" t="str">
        <f t="shared" si="31"/>
        <v>28太田都市ガス_13A</v>
      </c>
      <c r="K402" s="106">
        <v>45</v>
      </c>
      <c r="L402" s="106">
        <v>45</v>
      </c>
      <c r="M402" s="106">
        <v>45</v>
      </c>
      <c r="N402" s="106">
        <v>45</v>
      </c>
      <c r="O402" s="106">
        <v>45</v>
      </c>
      <c r="P402" s="106">
        <v>45</v>
      </c>
      <c r="Q402" s="106">
        <v>45</v>
      </c>
      <c r="R402" s="106">
        <v>45</v>
      </c>
      <c r="S402" s="106">
        <v>45</v>
      </c>
      <c r="T402" s="106">
        <v>45</v>
      </c>
      <c r="U402" s="106">
        <v>45</v>
      </c>
      <c r="V402" s="106">
        <v>45</v>
      </c>
    </row>
    <row r="403" spans="8:22">
      <c r="H403" s="51">
        <v>28</v>
      </c>
      <c r="I403" s="51" t="str">
        <f t="shared" si="33"/>
        <v>角栄ガス_13A</v>
      </c>
      <c r="J403" s="51" t="str">
        <f t="shared" si="31"/>
        <v>28角栄ガス_13A</v>
      </c>
      <c r="K403" s="106">
        <v>45</v>
      </c>
      <c r="L403" s="106">
        <v>45</v>
      </c>
      <c r="M403" s="106">
        <v>45</v>
      </c>
      <c r="N403" s="106">
        <v>45</v>
      </c>
      <c r="O403" s="106">
        <v>45</v>
      </c>
      <c r="P403" s="106">
        <v>45</v>
      </c>
      <c r="Q403" s="106">
        <v>45</v>
      </c>
      <c r="R403" s="106">
        <v>45</v>
      </c>
      <c r="S403" s="106">
        <v>45</v>
      </c>
      <c r="T403" s="106">
        <v>45</v>
      </c>
      <c r="U403" s="106">
        <v>45</v>
      </c>
      <c r="V403" s="106">
        <v>45</v>
      </c>
    </row>
    <row r="404" spans="8:22">
      <c r="H404" s="51">
        <v>28</v>
      </c>
      <c r="I404" s="51" t="str">
        <f t="shared" si="33"/>
        <v>埼玉ガス_13A</v>
      </c>
      <c r="J404" s="51" t="str">
        <f t="shared" si="31"/>
        <v>28埼玉ガス_13A</v>
      </c>
      <c r="K404" s="106">
        <v>43.12</v>
      </c>
      <c r="L404" s="106">
        <v>43.12</v>
      </c>
      <c r="M404" s="106">
        <v>43.12</v>
      </c>
      <c r="N404" s="106">
        <v>43.12</v>
      </c>
      <c r="O404" s="106">
        <v>43.12</v>
      </c>
      <c r="P404" s="106">
        <v>43.12</v>
      </c>
      <c r="Q404" s="291">
        <v>45</v>
      </c>
      <c r="R404" s="291">
        <v>45</v>
      </c>
      <c r="S404" s="291">
        <v>45</v>
      </c>
      <c r="T404" s="291">
        <v>45</v>
      </c>
      <c r="U404" s="291">
        <v>45</v>
      </c>
      <c r="V404" s="291">
        <v>45</v>
      </c>
    </row>
    <row r="405" spans="8:22">
      <c r="H405" s="51">
        <v>28</v>
      </c>
      <c r="I405" s="51" t="str">
        <f t="shared" si="33"/>
        <v>坂戸ガス_13A</v>
      </c>
      <c r="J405" s="51" t="str">
        <f t="shared" si="31"/>
        <v>28坂戸ガス_13A</v>
      </c>
      <c r="K405" s="106">
        <v>45</v>
      </c>
      <c r="L405" s="106">
        <v>45</v>
      </c>
      <c r="M405" s="106">
        <v>45</v>
      </c>
      <c r="N405" s="106">
        <v>45</v>
      </c>
      <c r="O405" s="106">
        <v>45</v>
      </c>
      <c r="P405" s="106">
        <v>45</v>
      </c>
      <c r="Q405" s="106">
        <v>45</v>
      </c>
      <c r="R405" s="106">
        <v>45</v>
      </c>
      <c r="S405" s="106">
        <v>45</v>
      </c>
      <c r="T405" s="106">
        <v>45</v>
      </c>
      <c r="U405" s="106">
        <v>45</v>
      </c>
      <c r="V405" s="106">
        <v>45</v>
      </c>
    </row>
    <row r="406" spans="8:22">
      <c r="H406" s="51">
        <v>28</v>
      </c>
      <c r="I406" s="51" t="str">
        <f t="shared" si="33"/>
        <v>幸手都市ガス_13A</v>
      </c>
      <c r="J406" s="51" t="str">
        <f t="shared" si="31"/>
        <v>28幸手都市ガス_13A</v>
      </c>
      <c r="K406" s="106">
        <v>45</v>
      </c>
      <c r="L406" s="106">
        <v>45</v>
      </c>
      <c r="M406" s="106">
        <v>45</v>
      </c>
      <c r="N406" s="106">
        <v>45</v>
      </c>
      <c r="O406" s="106">
        <v>45</v>
      </c>
      <c r="P406" s="106">
        <v>45</v>
      </c>
      <c r="Q406" s="106">
        <v>45</v>
      </c>
      <c r="R406" s="106">
        <v>45</v>
      </c>
      <c r="S406" s="106">
        <v>45</v>
      </c>
      <c r="T406" s="106">
        <v>45</v>
      </c>
      <c r="U406" s="106">
        <v>45</v>
      </c>
      <c r="V406" s="106">
        <v>45</v>
      </c>
    </row>
    <row r="407" spans="8:22">
      <c r="H407" s="51">
        <v>28</v>
      </c>
      <c r="I407" s="51" t="str">
        <f t="shared" si="33"/>
        <v>松栄ガス_13A</v>
      </c>
      <c r="J407" s="51" t="str">
        <f t="shared" si="31"/>
        <v>28松栄ガス_13A</v>
      </c>
      <c r="K407" s="106">
        <v>45</v>
      </c>
      <c r="L407" s="106">
        <v>45</v>
      </c>
      <c r="M407" s="106">
        <v>45</v>
      </c>
      <c r="N407" s="106">
        <v>45</v>
      </c>
      <c r="O407" s="106">
        <v>45</v>
      </c>
      <c r="P407" s="106">
        <v>45</v>
      </c>
      <c r="Q407" s="106">
        <v>45</v>
      </c>
      <c r="R407" s="106">
        <v>45</v>
      </c>
      <c r="S407" s="106">
        <v>45</v>
      </c>
      <c r="T407" s="106">
        <v>45</v>
      </c>
      <c r="U407" s="106">
        <v>45</v>
      </c>
      <c r="V407" s="106">
        <v>45</v>
      </c>
    </row>
    <row r="408" spans="8:22">
      <c r="H408" s="51">
        <v>28</v>
      </c>
      <c r="I408" s="51" t="str">
        <f t="shared" si="33"/>
        <v>新日本瓦斯_13A</v>
      </c>
      <c r="J408" s="51" t="str">
        <f t="shared" si="31"/>
        <v>28新日本瓦斯_13A</v>
      </c>
      <c r="K408" s="106">
        <v>43.12</v>
      </c>
      <c r="L408" s="106">
        <v>43.12</v>
      </c>
      <c r="M408" s="106">
        <v>43.12</v>
      </c>
      <c r="N408" s="106">
        <v>43.12</v>
      </c>
      <c r="O408" s="106">
        <v>43.12</v>
      </c>
      <c r="P408" s="106">
        <v>43.12</v>
      </c>
      <c r="Q408" s="291">
        <v>45</v>
      </c>
      <c r="R408" s="291">
        <v>45</v>
      </c>
      <c r="S408" s="291">
        <v>45</v>
      </c>
      <c r="T408" s="291">
        <v>45</v>
      </c>
      <c r="U408" s="291">
        <v>45</v>
      </c>
      <c r="V408" s="291">
        <v>45</v>
      </c>
    </row>
    <row r="409" spans="8:22">
      <c r="H409" s="51">
        <v>28</v>
      </c>
      <c r="I409" s="51" t="str">
        <f t="shared" si="33"/>
        <v>西武ガス_13A</v>
      </c>
      <c r="J409" s="51" t="str">
        <f t="shared" si="31"/>
        <v>28西武ガス_13A</v>
      </c>
      <c r="K409" s="106">
        <v>43.12</v>
      </c>
      <c r="L409" s="106">
        <v>43.12</v>
      </c>
      <c r="M409" s="106">
        <v>43.12</v>
      </c>
      <c r="N409" s="106">
        <v>43.12</v>
      </c>
      <c r="O409" s="106">
        <v>43.12</v>
      </c>
      <c r="P409" s="106">
        <v>43.12</v>
      </c>
      <c r="Q409" s="291">
        <v>45</v>
      </c>
      <c r="R409" s="291">
        <v>45</v>
      </c>
      <c r="S409" s="291">
        <v>45</v>
      </c>
      <c r="T409" s="291">
        <v>45</v>
      </c>
      <c r="U409" s="291">
        <v>45</v>
      </c>
      <c r="V409" s="291">
        <v>45</v>
      </c>
    </row>
    <row r="410" spans="8:22">
      <c r="H410" s="51">
        <v>28</v>
      </c>
      <c r="I410" s="51" t="str">
        <f t="shared" si="33"/>
        <v>大東ガス_13A</v>
      </c>
      <c r="J410" s="51" t="str">
        <f t="shared" si="31"/>
        <v>28大東ガス_13A</v>
      </c>
      <c r="K410" s="106">
        <v>45</v>
      </c>
      <c r="L410" s="106">
        <v>45</v>
      </c>
      <c r="M410" s="106">
        <v>45</v>
      </c>
      <c r="N410" s="106">
        <v>45</v>
      </c>
      <c r="O410" s="106">
        <v>45</v>
      </c>
      <c r="P410" s="106">
        <v>45</v>
      </c>
      <c r="Q410" s="106">
        <v>45</v>
      </c>
      <c r="R410" s="106">
        <v>45</v>
      </c>
      <c r="S410" s="106">
        <v>45</v>
      </c>
      <c r="T410" s="106">
        <v>45</v>
      </c>
      <c r="U410" s="106">
        <v>45</v>
      </c>
      <c r="V410" s="106">
        <v>45</v>
      </c>
    </row>
    <row r="411" spans="8:22">
      <c r="H411" s="51">
        <v>28</v>
      </c>
      <c r="I411" s="51" t="str">
        <f t="shared" si="33"/>
        <v>秩父ガス_13A</v>
      </c>
      <c r="J411" s="51" t="str">
        <f t="shared" si="31"/>
        <v>28秩父ガス_13A</v>
      </c>
      <c r="K411" s="106">
        <v>46.04</v>
      </c>
      <c r="L411" s="106">
        <v>46.04</v>
      </c>
      <c r="M411" s="106">
        <v>46.04</v>
      </c>
      <c r="N411" s="106">
        <v>46.04</v>
      </c>
      <c r="O411" s="106">
        <v>46.04</v>
      </c>
      <c r="P411" s="106">
        <v>46.04</v>
      </c>
      <c r="Q411" s="106">
        <v>46.04</v>
      </c>
      <c r="R411" s="106">
        <v>46.04</v>
      </c>
      <c r="S411" s="106">
        <v>46.04</v>
      </c>
      <c r="T411" s="106">
        <v>46.04</v>
      </c>
      <c r="U411" s="106">
        <v>46.04</v>
      </c>
      <c r="V411" s="106">
        <v>46.04</v>
      </c>
    </row>
    <row r="412" spans="8:22">
      <c r="H412" s="51">
        <v>28</v>
      </c>
      <c r="I412" s="51" t="str">
        <f t="shared" si="33"/>
        <v>東彩ガス_13A</v>
      </c>
      <c r="J412" s="51" t="str">
        <f t="shared" si="31"/>
        <v>28東彩ガス_13A</v>
      </c>
      <c r="K412" s="106">
        <v>45</v>
      </c>
      <c r="L412" s="106">
        <v>45</v>
      </c>
      <c r="M412" s="106">
        <v>45</v>
      </c>
      <c r="N412" s="106">
        <v>45</v>
      </c>
      <c r="O412" s="106">
        <v>45</v>
      </c>
      <c r="P412" s="106">
        <v>45</v>
      </c>
      <c r="Q412" s="106">
        <v>45</v>
      </c>
      <c r="R412" s="106">
        <v>45</v>
      </c>
      <c r="S412" s="106">
        <v>45</v>
      </c>
      <c r="T412" s="106">
        <v>45</v>
      </c>
      <c r="U412" s="106">
        <v>45</v>
      </c>
      <c r="V412" s="106">
        <v>45</v>
      </c>
    </row>
    <row r="413" spans="8:22">
      <c r="H413" s="51">
        <v>28</v>
      </c>
      <c r="I413" s="51" t="str">
        <f t="shared" si="33"/>
        <v>日高都市ガス_13A</v>
      </c>
      <c r="J413" s="51" t="str">
        <f t="shared" si="31"/>
        <v>28日高都市ガス_13A</v>
      </c>
      <c r="K413" s="106">
        <v>45</v>
      </c>
      <c r="L413" s="106">
        <v>45</v>
      </c>
      <c r="M413" s="106">
        <v>45</v>
      </c>
      <c r="N413" s="106">
        <v>45</v>
      </c>
      <c r="O413" s="106">
        <v>45</v>
      </c>
      <c r="P413" s="106">
        <v>45</v>
      </c>
      <c r="Q413" s="106">
        <v>45</v>
      </c>
      <c r="R413" s="106">
        <v>45</v>
      </c>
      <c r="S413" s="106">
        <v>45</v>
      </c>
      <c r="T413" s="106">
        <v>45</v>
      </c>
      <c r="U413" s="106">
        <v>45</v>
      </c>
      <c r="V413" s="106">
        <v>45</v>
      </c>
    </row>
    <row r="414" spans="8:22">
      <c r="H414" s="51">
        <v>28</v>
      </c>
      <c r="I414" s="51" t="str">
        <f t="shared" si="33"/>
        <v>武州ガス_13A</v>
      </c>
      <c r="J414" s="51" t="str">
        <f t="shared" si="31"/>
        <v>28武州ガス_13A</v>
      </c>
      <c r="K414" s="106">
        <v>45</v>
      </c>
      <c r="L414" s="106">
        <v>45</v>
      </c>
      <c r="M414" s="106">
        <v>45</v>
      </c>
      <c r="N414" s="106">
        <v>45</v>
      </c>
      <c r="O414" s="106">
        <v>45</v>
      </c>
      <c r="P414" s="106">
        <v>45</v>
      </c>
      <c r="Q414" s="106">
        <v>45</v>
      </c>
      <c r="R414" s="106">
        <v>45</v>
      </c>
      <c r="S414" s="106">
        <v>45</v>
      </c>
      <c r="T414" s="106">
        <v>45</v>
      </c>
      <c r="U414" s="106">
        <v>45</v>
      </c>
      <c r="V414" s="106">
        <v>45</v>
      </c>
    </row>
    <row r="415" spans="8:22">
      <c r="H415" s="51">
        <v>28</v>
      </c>
      <c r="I415" s="51" t="str">
        <f t="shared" si="33"/>
        <v>本庄ガス_13A</v>
      </c>
      <c r="J415" s="51" t="str">
        <f t="shared" ref="J415:J478" si="34">CONCATENATE(H415,I415)</f>
        <v>28本庄ガス_13A</v>
      </c>
      <c r="K415" s="106">
        <v>43.12</v>
      </c>
      <c r="L415" s="106">
        <v>43.12</v>
      </c>
      <c r="M415" s="106">
        <v>43.12</v>
      </c>
      <c r="N415" s="106">
        <v>43.12</v>
      </c>
      <c r="O415" s="106">
        <v>43.12</v>
      </c>
      <c r="P415" s="106">
        <v>43.12</v>
      </c>
      <c r="Q415" s="291">
        <v>45</v>
      </c>
      <c r="R415" s="291">
        <v>45</v>
      </c>
      <c r="S415" s="291">
        <v>45</v>
      </c>
      <c r="T415" s="291">
        <v>45</v>
      </c>
      <c r="U415" s="291">
        <v>45</v>
      </c>
      <c r="V415" s="291">
        <v>45</v>
      </c>
    </row>
    <row r="416" spans="8:22">
      <c r="H416" s="51">
        <v>28</v>
      </c>
      <c r="I416" s="51" t="str">
        <f t="shared" si="33"/>
        <v>武蔵野ガス_13A</v>
      </c>
      <c r="J416" s="51" t="str">
        <f t="shared" si="34"/>
        <v>28武蔵野ガス_13A</v>
      </c>
      <c r="K416" s="106">
        <v>45</v>
      </c>
      <c r="L416" s="106">
        <v>45</v>
      </c>
      <c r="M416" s="106">
        <v>45</v>
      </c>
      <c r="N416" s="106">
        <v>45</v>
      </c>
      <c r="O416" s="106">
        <v>45</v>
      </c>
      <c r="P416" s="106">
        <v>45</v>
      </c>
      <c r="Q416" s="106">
        <v>45</v>
      </c>
      <c r="R416" s="106">
        <v>45</v>
      </c>
      <c r="S416" s="106">
        <v>45</v>
      </c>
      <c r="T416" s="106">
        <v>45</v>
      </c>
      <c r="U416" s="106">
        <v>45</v>
      </c>
      <c r="V416" s="106">
        <v>45</v>
      </c>
    </row>
    <row r="417" spans="8:22">
      <c r="H417" s="51">
        <v>28</v>
      </c>
      <c r="I417" s="51" t="str">
        <f t="shared" si="33"/>
        <v>鷲宮ガス_13A</v>
      </c>
      <c r="J417" s="51" t="str">
        <f t="shared" si="34"/>
        <v>28鷲宮ガス_13A</v>
      </c>
      <c r="K417" s="106">
        <v>45</v>
      </c>
      <c r="L417" s="106">
        <v>45</v>
      </c>
      <c r="M417" s="106">
        <v>45</v>
      </c>
      <c r="N417" s="106">
        <v>45</v>
      </c>
      <c r="O417" s="106">
        <v>45</v>
      </c>
      <c r="P417" s="106">
        <v>45</v>
      </c>
      <c r="Q417" s="106">
        <v>45</v>
      </c>
      <c r="R417" s="106">
        <v>45</v>
      </c>
      <c r="S417" s="106">
        <v>45</v>
      </c>
      <c r="T417" s="106">
        <v>45</v>
      </c>
      <c r="U417" s="106">
        <v>45</v>
      </c>
      <c r="V417" s="106">
        <v>45</v>
      </c>
    </row>
    <row r="418" spans="8:22">
      <c r="H418" s="51">
        <v>28</v>
      </c>
      <c r="I418" s="51" t="str">
        <f t="shared" si="33"/>
        <v>入間ガス_6A</v>
      </c>
      <c r="J418" s="51" t="str">
        <f t="shared" si="34"/>
        <v>28入間ガス_6A</v>
      </c>
      <c r="K418" s="106">
        <v>29.3</v>
      </c>
      <c r="L418" s="106">
        <v>29.3</v>
      </c>
      <c r="M418" s="106">
        <v>29.3</v>
      </c>
      <c r="N418" s="106">
        <v>29.3</v>
      </c>
      <c r="O418" s="106">
        <v>29.3</v>
      </c>
      <c r="P418" s="106">
        <v>29.3</v>
      </c>
      <c r="Q418" s="106">
        <v>29.3</v>
      </c>
      <c r="R418" s="106">
        <v>29.3</v>
      </c>
      <c r="S418" s="106">
        <v>29.3</v>
      </c>
      <c r="T418" s="106">
        <v>29.3</v>
      </c>
      <c r="U418" s="106">
        <v>29.3</v>
      </c>
      <c r="V418" s="106">
        <v>29.3</v>
      </c>
    </row>
    <row r="419" spans="8:22">
      <c r="H419" s="51">
        <v>28</v>
      </c>
      <c r="I419" s="51" t="str">
        <f t="shared" si="33"/>
        <v>角栄ガス_6A</v>
      </c>
      <c r="J419" s="51" t="str">
        <f t="shared" si="34"/>
        <v>28角栄ガス_6A</v>
      </c>
      <c r="K419" s="106">
        <v>0</v>
      </c>
      <c r="L419" s="106">
        <v>0</v>
      </c>
      <c r="M419" s="106">
        <v>0</v>
      </c>
      <c r="N419" s="106">
        <v>0</v>
      </c>
      <c r="O419" s="106">
        <v>0</v>
      </c>
      <c r="P419" s="106">
        <v>0</v>
      </c>
      <c r="Q419" s="106">
        <v>0</v>
      </c>
      <c r="R419" s="106">
        <v>0</v>
      </c>
      <c r="S419" s="106">
        <v>0</v>
      </c>
      <c r="T419" s="106">
        <v>0</v>
      </c>
      <c r="U419" s="106">
        <v>0</v>
      </c>
      <c r="V419" s="106">
        <v>0</v>
      </c>
    </row>
    <row r="420" spans="8:22">
      <c r="H420" s="51">
        <v>28</v>
      </c>
      <c r="I420" s="51" t="s">
        <v>444</v>
      </c>
      <c r="J420" s="51" t="str">
        <f t="shared" si="34"/>
        <v>28新日本瓦斯_6A</v>
      </c>
      <c r="K420" s="106">
        <v>0</v>
      </c>
      <c r="L420" s="106">
        <v>0</v>
      </c>
      <c r="M420" s="106">
        <v>0</v>
      </c>
      <c r="N420" s="106">
        <v>0</v>
      </c>
      <c r="O420" s="106">
        <v>0</v>
      </c>
      <c r="P420" s="106">
        <v>0</v>
      </c>
      <c r="Q420" s="106">
        <v>0</v>
      </c>
      <c r="R420" s="106">
        <v>0</v>
      </c>
      <c r="S420" s="106">
        <v>0</v>
      </c>
      <c r="T420" s="106">
        <v>0</v>
      </c>
      <c r="U420" s="106">
        <v>0</v>
      </c>
      <c r="V420" s="106">
        <v>0</v>
      </c>
    </row>
    <row r="421" spans="8:22">
      <c r="H421" s="51">
        <v>28</v>
      </c>
      <c r="I421" s="51" t="str">
        <f>I391</f>
        <v>秩父ガス_6A</v>
      </c>
      <c r="J421" s="51" t="str">
        <f t="shared" si="34"/>
        <v>28秩父ガス_6A</v>
      </c>
      <c r="K421" s="106">
        <v>0</v>
      </c>
      <c r="L421" s="106">
        <v>0</v>
      </c>
      <c r="M421" s="106">
        <v>0</v>
      </c>
      <c r="N421" s="106">
        <v>0</v>
      </c>
      <c r="O421" s="106">
        <v>0</v>
      </c>
      <c r="P421" s="106">
        <v>0</v>
      </c>
      <c r="Q421" s="106">
        <v>0</v>
      </c>
      <c r="R421" s="106">
        <v>0</v>
      </c>
      <c r="S421" s="106">
        <v>0</v>
      </c>
      <c r="T421" s="106">
        <v>0</v>
      </c>
      <c r="U421" s="106">
        <v>0</v>
      </c>
      <c r="V421" s="106">
        <v>0</v>
      </c>
    </row>
    <row r="422" spans="8:22">
      <c r="H422" s="51">
        <v>28</v>
      </c>
      <c r="I422" s="51" t="str">
        <f>I392</f>
        <v>日高都市ガス_6A</v>
      </c>
      <c r="J422" s="51" t="str">
        <f t="shared" si="34"/>
        <v>28日高都市ガス_6A</v>
      </c>
      <c r="K422" s="106">
        <v>29.3</v>
      </c>
      <c r="L422" s="106">
        <v>29.3</v>
      </c>
      <c r="M422" s="106">
        <v>29.3</v>
      </c>
      <c r="N422" s="106">
        <v>29.3</v>
      </c>
      <c r="O422" s="106">
        <v>29.3</v>
      </c>
      <c r="P422" s="106">
        <v>29.3</v>
      </c>
      <c r="Q422" s="106">
        <v>29.3</v>
      </c>
      <c r="R422" s="106">
        <v>29.3</v>
      </c>
      <c r="S422" s="106">
        <v>29.3</v>
      </c>
      <c r="T422" s="106">
        <v>29.3</v>
      </c>
      <c r="U422" s="106">
        <v>29.3</v>
      </c>
      <c r="V422" s="106">
        <v>29.3</v>
      </c>
    </row>
    <row r="423" spans="8:22">
      <c r="H423" s="51">
        <v>28</v>
      </c>
      <c r="I423" s="51" t="str">
        <f>I393</f>
        <v>武蔵野ガス_6A</v>
      </c>
      <c r="J423" s="51" t="str">
        <f t="shared" si="34"/>
        <v>28武蔵野ガス_6A</v>
      </c>
      <c r="K423" s="106">
        <v>0</v>
      </c>
      <c r="L423" s="106">
        <v>0</v>
      </c>
      <c r="M423" s="106">
        <v>0</v>
      </c>
      <c r="N423" s="106">
        <v>0</v>
      </c>
      <c r="O423" s="106">
        <v>0</v>
      </c>
      <c r="P423" s="106">
        <v>0</v>
      </c>
      <c r="Q423" s="106">
        <v>0</v>
      </c>
      <c r="R423" s="106">
        <v>0</v>
      </c>
      <c r="S423" s="106">
        <v>0</v>
      </c>
      <c r="T423" s="106">
        <v>0</v>
      </c>
      <c r="U423" s="106">
        <v>0</v>
      </c>
      <c r="V423" s="106">
        <v>0</v>
      </c>
    </row>
    <row r="424" spans="8:22">
      <c r="H424" s="51">
        <v>28</v>
      </c>
      <c r="I424" s="51" t="str">
        <f>I394</f>
        <v>本庄ガス_12A</v>
      </c>
      <c r="J424" s="51" t="str">
        <f t="shared" si="34"/>
        <v>28本庄ガス_12A</v>
      </c>
      <c r="K424" s="106">
        <v>41.86</v>
      </c>
      <c r="L424" s="106">
        <v>41.86</v>
      </c>
      <c r="M424" s="106">
        <v>41.86</v>
      </c>
      <c r="N424" s="106">
        <v>41.86</v>
      </c>
      <c r="O424" s="106">
        <v>41.86</v>
      </c>
      <c r="P424" s="106">
        <v>41.86</v>
      </c>
      <c r="Q424" s="106">
        <v>41.86</v>
      </c>
      <c r="R424" s="106">
        <v>41.86</v>
      </c>
      <c r="S424" s="106">
        <v>41.86</v>
      </c>
      <c r="T424" s="106">
        <v>41.86</v>
      </c>
      <c r="U424" s="106">
        <v>41.86</v>
      </c>
      <c r="V424" s="106">
        <v>41.86</v>
      </c>
    </row>
    <row r="425" spans="8:22">
      <c r="H425" s="51">
        <v>28</v>
      </c>
      <c r="I425" s="51" t="s">
        <v>567</v>
      </c>
      <c r="J425" s="51" t="str">
        <f t="shared" si="34"/>
        <v>28本庄ガス_調整ガス</v>
      </c>
      <c r="K425" s="106">
        <v>43.4</v>
      </c>
      <c r="L425" s="106">
        <v>43.4</v>
      </c>
      <c r="M425" s="106">
        <v>43.4</v>
      </c>
      <c r="N425" s="106">
        <v>43.4</v>
      </c>
      <c r="O425" s="106">
        <v>43.4</v>
      </c>
      <c r="P425" s="106">
        <v>43.4</v>
      </c>
      <c r="Q425" s="106">
        <v>43.4</v>
      </c>
      <c r="R425" s="106">
        <v>43.4</v>
      </c>
      <c r="S425" s="106">
        <v>43.4</v>
      </c>
      <c r="T425" s="106">
        <v>43.4</v>
      </c>
      <c r="U425" s="106">
        <v>43.4</v>
      </c>
      <c r="V425" s="106">
        <v>43.4</v>
      </c>
    </row>
    <row r="426" spans="8:22">
      <c r="H426" s="51">
        <v>28</v>
      </c>
      <c r="I426" s="51" t="s">
        <v>560</v>
      </c>
      <c r="J426" s="51" t="str">
        <f t="shared" si="34"/>
        <v>28堀川産業_13A</v>
      </c>
      <c r="K426" s="290">
        <v>43.12</v>
      </c>
      <c r="L426" s="290">
        <v>43.12</v>
      </c>
      <c r="M426" s="290">
        <v>43.12</v>
      </c>
      <c r="N426" s="290">
        <v>43.12</v>
      </c>
      <c r="O426" s="290">
        <v>43.12</v>
      </c>
      <c r="P426" s="290">
        <v>43.12</v>
      </c>
      <c r="Q426" s="290">
        <v>45</v>
      </c>
      <c r="R426" s="290">
        <v>45</v>
      </c>
      <c r="S426" s="290">
        <v>45</v>
      </c>
      <c r="T426" s="290">
        <v>45</v>
      </c>
      <c r="U426" s="290">
        <v>45</v>
      </c>
      <c r="V426" s="290">
        <v>45</v>
      </c>
    </row>
    <row r="427" spans="8:22">
      <c r="H427" s="51">
        <v>28</v>
      </c>
      <c r="I427" s="51" t="str">
        <f t="shared" ref="I427:I449" si="35">I397</f>
        <v>日高都市ガス_6A</v>
      </c>
      <c r="J427" s="51" t="str">
        <f t="shared" si="34"/>
        <v>28日高都市ガス_6A</v>
      </c>
      <c r="K427" s="106">
        <v>9999</v>
      </c>
      <c r="L427" s="106">
        <v>9999</v>
      </c>
      <c r="M427" s="106">
        <v>9999</v>
      </c>
      <c r="N427" s="106">
        <v>9999</v>
      </c>
      <c r="O427" s="106">
        <v>9999</v>
      </c>
      <c r="P427" s="106">
        <v>9999</v>
      </c>
      <c r="Q427" s="106">
        <v>9999</v>
      </c>
      <c r="R427" s="106">
        <v>9999</v>
      </c>
      <c r="S427" s="106">
        <v>9999</v>
      </c>
      <c r="T427" s="106">
        <v>9999</v>
      </c>
      <c r="U427" s="106">
        <v>9999</v>
      </c>
      <c r="V427" s="106">
        <v>9999</v>
      </c>
    </row>
    <row r="428" spans="8:22">
      <c r="H428" s="51">
        <v>28</v>
      </c>
      <c r="I428" s="51" t="str">
        <f t="shared" si="35"/>
        <v>武蔵野ガス_6A</v>
      </c>
      <c r="J428" s="51" t="str">
        <f t="shared" si="34"/>
        <v>28武蔵野ガス_6A</v>
      </c>
      <c r="K428" s="106">
        <v>9999</v>
      </c>
      <c r="L428" s="106">
        <v>9999</v>
      </c>
      <c r="M428" s="106">
        <v>9999</v>
      </c>
      <c r="N428" s="106">
        <v>9999</v>
      </c>
      <c r="O428" s="106">
        <v>9999</v>
      </c>
      <c r="P428" s="106">
        <v>9999</v>
      </c>
      <c r="Q428" s="106">
        <v>9999</v>
      </c>
      <c r="R428" s="106">
        <v>9999</v>
      </c>
      <c r="S428" s="106">
        <v>9999</v>
      </c>
      <c r="T428" s="106">
        <v>9999</v>
      </c>
      <c r="U428" s="106">
        <v>9999</v>
      </c>
      <c r="V428" s="106">
        <v>9999</v>
      </c>
    </row>
    <row r="429" spans="8:22">
      <c r="H429" s="51">
        <v>29</v>
      </c>
      <c r="I429" s="51" t="str">
        <f t="shared" si="35"/>
        <v>東京ガス_13A</v>
      </c>
      <c r="J429" s="51" t="str">
        <f t="shared" si="34"/>
        <v>29東京ガス_13A</v>
      </c>
      <c r="K429" s="106">
        <v>45</v>
      </c>
      <c r="L429" s="106">
        <v>45</v>
      </c>
      <c r="M429" s="106">
        <v>45</v>
      </c>
      <c r="N429" s="106">
        <v>45</v>
      </c>
      <c r="O429" s="106">
        <v>45</v>
      </c>
      <c r="P429" s="106">
        <v>45</v>
      </c>
      <c r="Q429" s="106">
        <v>45</v>
      </c>
      <c r="R429" s="106">
        <v>45</v>
      </c>
      <c r="S429" s="106">
        <v>45</v>
      </c>
      <c r="T429" s="106">
        <v>45</v>
      </c>
      <c r="U429" s="106">
        <v>45</v>
      </c>
      <c r="V429" s="106">
        <v>45</v>
      </c>
    </row>
    <row r="430" spans="8:22">
      <c r="H430" s="51">
        <v>29</v>
      </c>
      <c r="I430" s="51" t="str">
        <f t="shared" si="35"/>
        <v>伊奈都市ガス_13A</v>
      </c>
      <c r="J430" s="51" t="str">
        <f t="shared" si="34"/>
        <v>29伊奈都市ガス_13A</v>
      </c>
      <c r="K430" s="106">
        <v>45</v>
      </c>
      <c r="L430" s="106">
        <v>45</v>
      </c>
      <c r="M430" s="106">
        <v>45</v>
      </c>
      <c r="N430" s="106">
        <v>45</v>
      </c>
      <c r="O430" s="106">
        <v>45</v>
      </c>
      <c r="P430" s="106">
        <v>45</v>
      </c>
      <c r="Q430" s="106">
        <v>45</v>
      </c>
      <c r="R430" s="106">
        <v>45</v>
      </c>
      <c r="S430" s="106">
        <v>45</v>
      </c>
      <c r="T430" s="106">
        <v>45</v>
      </c>
      <c r="U430" s="106">
        <v>45</v>
      </c>
      <c r="V430" s="106">
        <v>45</v>
      </c>
    </row>
    <row r="431" spans="8:22">
      <c r="H431" s="51">
        <v>29</v>
      </c>
      <c r="I431" s="51" t="str">
        <f t="shared" si="35"/>
        <v>入間ガス_13A</v>
      </c>
      <c r="J431" s="51" t="str">
        <f t="shared" si="34"/>
        <v>29入間ガス_13A</v>
      </c>
      <c r="K431" s="291">
        <v>45</v>
      </c>
      <c r="L431" s="291">
        <v>45</v>
      </c>
      <c r="M431" s="291">
        <v>45</v>
      </c>
      <c r="N431" s="291">
        <v>45</v>
      </c>
      <c r="O431" s="291">
        <v>45</v>
      </c>
      <c r="P431" s="291">
        <v>45</v>
      </c>
      <c r="Q431" s="291">
        <v>45</v>
      </c>
      <c r="R431" s="291">
        <v>45</v>
      </c>
      <c r="S431" s="291">
        <v>45</v>
      </c>
      <c r="T431" s="291">
        <v>45</v>
      </c>
      <c r="U431" s="291">
        <v>45</v>
      </c>
      <c r="V431" s="291">
        <v>45</v>
      </c>
    </row>
    <row r="432" spans="8:22">
      <c r="H432" s="51">
        <v>29</v>
      </c>
      <c r="I432" s="51" t="str">
        <f t="shared" si="35"/>
        <v>太田都市ガス_13A</v>
      </c>
      <c r="J432" s="51" t="str">
        <f t="shared" si="34"/>
        <v>29太田都市ガス_13A</v>
      </c>
      <c r="K432" s="106">
        <v>45</v>
      </c>
      <c r="L432" s="106">
        <v>45</v>
      </c>
      <c r="M432" s="106">
        <v>45</v>
      </c>
      <c r="N432" s="106">
        <v>45</v>
      </c>
      <c r="O432" s="106">
        <v>45</v>
      </c>
      <c r="P432" s="106">
        <v>45</v>
      </c>
      <c r="Q432" s="106">
        <v>45</v>
      </c>
      <c r="R432" s="106">
        <v>45</v>
      </c>
      <c r="S432" s="106">
        <v>45</v>
      </c>
      <c r="T432" s="106">
        <v>45</v>
      </c>
      <c r="U432" s="106">
        <v>45</v>
      </c>
      <c r="V432" s="106">
        <v>45</v>
      </c>
    </row>
    <row r="433" spans="8:22">
      <c r="H433" s="51">
        <v>29</v>
      </c>
      <c r="I433" s="51" t="str">
        <f t="shared" si="35"/>
        <v>角栄ガス_13A</v>
      </c>
      <c r="J433" s="51" t="str">
        <f t="shared" si="34"/>
        <v>29角栄ガス_13A</v>
      </c>
      <c r="K433" s="106">
        <v>45</v>
      </c>
      <c r="L433" s="106">
        <v>45</v>
      </c>
      <c r="M433" s="106">
        <v>45</v>
      </c>
      <c r="N433" s="106">
        <v>45</v>
      </c>
      <c r="O433" s="106">
        <v>45</v>
      </c>
      <c r="P433" s="106">
        <v>45</v>
      </c>
      <c r="Q433" s="106">
        <v>45</v>
      </c>
      <c r="R433" s="106">
        <v>45</v>
      </c>
      <c r="S433" s="106">
        <v>45</v>
      </c>
      <c r="T433" s="106">
        <v>45</v>
      </c>
      <c r="U433" s="106">
        <v>45</v>
      </c>
      <c r="V433" s="106">
        <v>45</v>
      </c>
    </row>
    <row r="434" spans="8:22">
      <c r="H434" s="51">
        <v>29</v>
      </c>
      <c r="I434" s="51" t="str">
        <f t="shared" si="35"/>
        <v>埼玉ガス_13A</v>
      </c>
      <c r="J434" s="51" t="str">
        <f t="shared" si="34"/>
        <v>29埼玉ガス_13A</v>
      </c>
      <c r="K434" s="291">
        <v>45</v>
      </c>
      <c r="L434" s="291">
        <v>45</v>
      </c>
      <c r="M434" s="291">
        <v>45</v>
      </c>
      <c r="N434" s="291">
        <v>45</v>
      </c>
      <c r="O434" s="291">
        <v>45</v>
      </c>
      <c r="P434" s="291">
        <v>45</v>
      </c>
      <c r="Q434" s="291">
        <v>45</v>
      </c>
      <c r="R434" s="291">
        <v>45</v>
      </c>
      <c r="S434" s="291">
        <v>45</v>
      </c>
      <c r="T434" s="291">
        <v>45</v>
      </c>
      <c r="U434" s="291">
        <v>45</v>
      </c>
      <c r="V434" s="291">
        <v>45</v>
      </c>
    </row>
    <row r="435" spans="8:22">
      <c r="H435" s="51">
        <v>29</v>
      </c>
      <c r="I435" s="51" t="str">
        <f t="shared" si="35"/>
        <v>坂戸ガス_13A</v>
      </c>
      <c r="J435" s="51" t="str">
        <f t="shared" si="34"/>
        <v>29坂戸ガス_13A</v>
      </c>
      <c r="K435" s="106">
        <v>45</v>
      </c>
      <c r="L435" s="106">
        <v>45</v>
      </c>
      <c r="M435" s="106">
        <v>45</v>
      </c>
      <c r="N435" s="106">
        <v>45</v>
      </c>
      <c r="O435" s="106">
        <v>45</v>
      </c>
      <c r="P435" s="106">
        <v>45</v>
      </c>
      <c r="Q435" s="106">
        <v>45</v>
      </c>
      <c r="R435" s="106">
        <v>45</v>
      </c>
      <c r="S435" s="106">
        <v>45</v>
      </c>
      <c r="T435" s="106">
        <v>45</v>
      </c>
      <c r="U435" s="106">
        <v>45</v>
      </c>
      <c r="V435" s="106">
        <v>45</v>
      </c>
    </row>
    <row r="436" spans="8:22">
      <c r="H436" s="51">
        <v>29</v>
      </c>
      <c r="I436" s="51" t="str">
        <f t="shared" si="35"/>
        <v>幸手都市ガス_13A</v>
      </c>
      <c r="J436" s="51" t="str">
        <f t="shared" si="34"/>
        <v>29幸手都市ガス_13A</v>
      </c>
      <c r="K436" s="106">
        <v>45</v>
      </c>
      <c r="L436" s="106">
        <v>45</v>
      </c>
      <c r="M436" s="106">
        <v>45</v>
      </c>
      <c r="N436" s="106">
        <v>45</v>
      </c>
      <c r="O436" s="106">
        <v>45</v>
      </c>
      <c r="P436" s="106">
        <v>45</v>
      </c>
      <c r="Q436" s="106">
        <v>45</v>
      </c>
      <c r="R436" s="106">
        <v>45</v>
      </c>
      <c r="S436" s="106">
        <v>45</v>
      </c>
      <c r="T436" s="106">
        <v>45</v>
      </c>
      <c r="U436" s="106">
        <v>45</v>
      </c>
      <c r="V436" s="106">
        <v>45</v>
      </c>
    </row>
    <row r="437" spans="8:22">
      <c r="H437" s="51">
        <v>29</v>
      </c>
      <c r="I437" s="51" t="str">
        <f t="shared" si="35"/>
        <v>松栄ガス_13A</v>
      </c>
      <c r="J437" s="51" t="str">
        <f t="shared" si="34"/>
        <v>29松栄ガス_13A</v>
      </c>
      <c r="K437" s="106">
        <v>45</v>
      </c>
      <c r="L437" s="106">
        <v>45</v>
      </c>
      <c r="M437" s="106">
        <v>45</v>
      </c>
      <c r="N437" s="106">
        <v>45</v>
      </c>
      <c r="O437" s="106">
        <v>45</v>
      </c>
      <c r="P437" s="106">
        <v>45</v>
      </c>
      <c r="Q437" s="106">
        <v>45</v>
      </c>
      <c r="R437" s="106">
        <v>45</v>
      </c>
      <c r="S437" s="106">
        <v>45</v>
      </c>
      <c r="T437" s="106">
        <v>45</v>
      </c>
      <c r="U437" s="106">
        <v>45</v>
      </c>
      <c r="V437" s="106">
        <v>45</v>
      </c>
    </row>
    <row r="438" spans="8:22">
      <c r="H438" s="51">
        <v>29</v>
      </c>
      <c r="I438" s="51" t="str">
        <f t="shared" si="35"/>
        <v>新日本瓦斯_13A</v>
      </c>
      <c r="J438" s="51" t="str">
        <f t="shared" si="34"/>
        <v>29新日本瓦斯_13A</v>
      </c>
      <c r="K438" s="291">
        <v>45</v>
      </c>
      <c r="L438" s="291">
        <v>45</v>
      </c>
      <c r="M438" s="291">
        <v>45</v>
      </c>
      <c r="N438" s="291">
        <v>45</v>
      </c>
      <c r="O438" s="291">
        <v>45</v>
      </c>
      <c r="P438" s="291">
        <v>45</v>
      </c>
      <c r="Q438" s="291">
        <v>45</v>
      </c>
      <c r="R438" s="291">
        <v>45</v>
      </c>
      <c r="S438" s="291">
        <v>45</v>
      </c>
      <c r="T438" s="291">
        <v>45</v>
      </c>
      <c r="U438" s="291">
        <v>45</v>
      </c>
      <c r="V438" s="291">
        <v>45</v>
      </c>
    </row>
    <row r="439" spans="8:22">
      <c r="H439" s="51">
        <v>29</v>
      </c>
      <c r="I439" s="51" t="str">
        <f t="shared" si="35"/>
        <v>西武ガス_13A</v>
      </c>
      <c r="J439" s="51" t="str">
        <f t="shared" si="34"/>
        <v>29西武ガス_13A</v>
      </c>
      <c r="K439" s="291">
        <v>45</v>
      </c>
      <c r="L439" s="291">
        <v>45</v>
      </c>
      <c r="M439" s="291">
        <v>45</v>
      </c>
      <c r="N439" s="291">
        <v>45</v>
      </c>
      <c r="O439" s="291">
        <v>45</v>
      </c>
      <c r="P439" s="291">
        <v>45</v>
      </c>
      <c r="Q439" s="291">
        <v>45</v>
      </c>
      <c r="R439" s="291">
        <v>45</v>
      </c>
      <c r="S439" s="291">
        <v>45</v>
      </c>
      <c r="T439" s="291">
        <v>45</v>
      </c>
      <c r="U439" s="291">
        <v>45</v>
      </c>
      <c r="V439" s="291">
        <v>45</v>
      </c>
    </row>
    <row r="440" spans="8:22">
      <c r="H440" s="51">
        <v>29</v>
      </c>
      <c r="I440" s="51" t="str">
        <f t="shared" si="35"/>
        <v>大東ガス_13A</v>
      </c>
      <c r="J440" s="51" t="str">
        <f t="shared" si="34"/>
        <v>29大東ガス_13A</v>
      </c>
      <c r="K440" s="106">
        <v>45</v>
      </c>
      <c r="L440" s="106">
        <v>45</v>
      </c>
      <c r="M440" s="106">
        <v>45</v>
      </c>
      <c r="N440" s="106">
        <v>45</v>
      </c>
      <c r="O440" s="106">
        <v>45</v>
      </c>
      <c r="P440" s="106">
        <v>45</v>
      </c>
      <c r="Q440" s="106">
        <v>45</v>
      </c>
      <c r="R440" s="106">
        <v>45</v>
      </c>
      <c r="S440" s="106">
        <v>45</v>
      </c>
      <c r="T440" s="106">
        <v>45</v>
      </c>
      <c r="U440" s="106">
        <v>45</v>
      </c>
      <c r="V440" s="106">
        <v>45</v>
      </c>
    </row>
    <row r="441" spans="8:22">
      <c r="H441" s="51">
        <v>29</v>
      </c>
      <c r="I441" s="51" t="str">
        <f t="shared" si="35"/>
        <v>秩父ガス_13A</v>
      </c>
      <c r="J441" s="51" t="str">
        <f t="shared" si="34"/>
        <v>29秩父ガス_13A</v>
      </c>
      <c r="K441" s="106">
        <v>46.04</v>
      </c>
      <c r="L441" s="106">
        <v>46.04</v>
      </c>
      <c r="M441" s="106">
        <v>46.04</v>
      </c>
      <c r="N441" s="106">
        <v>46.04</v>
      </c>
      <c r="O441" s="106">
        <v>46.04</v>
      </c>
      <c r="P441" s="106">
        <v>46.04</v>
      </c>
      <c r="Q441" s="106">
        <v>46.04</v>
      </c>
      <c r="R441" s="106">
        <v>46.04</v>
      </c>
      <c r="S441" s="106">
        <v>46.04</v>
      </c>
      <c r="T441" s="106">
        <v>46.04</v>
      </c>
      <c r="U441" s="106">
        <v>46.04</v>
      </c>
      <c r="V441" s="106">
        <v>46.04</v>
      </c>
    </row>
    <row r="442" spans="8:22">
      <c r="H442" s="51">
        <v>29</v>
      </c>
      <c r="I442" s="51" t="str">
        <f t="shared" si="35"/>
        <v>東彩ガス_13A</v>
      </c>
      <c r="J442" s="51" t="str">
        <f t="shared" si="34"/>
        <v>29東彩ガス_13A</v>
      </c>
      <c r="K442" s="106">
        <v>45</v>
      </c>
      <c r="L442" s="106">
        <v>45</v>
      </c>
      <c r="M442" s="106">
        <v>45</v>
      </c>
      <c r="N442" s="106">
        <v>45</v>
      </c>
      <c r="O442" s="106">
        <v>45</v>
      </c>
      <c r="P442" s="106">
        <v>45</v>
      </c>
      <c r="Q442" s="106">
        <v>45</v>
      </c>
      <c r="R442" s="106">
        <v>45</v>
      </c>
      <c r="S442" s="106">
        <v>45</v>
      </c>
      <c r="T442" s="106">
        <v>45</v>
      </c>
      <c r="U442" s="106">
        <v>45</v>
      </c>
      <c r="V442" s="106">
        <v>45</v>
      </c>
    </row>
    <row r="443" spans="8:22">
      <c r="H443" s="51">
        <v>29</v>
      </c>
      <c r="I443" s="51" t="str">
        <f t="shared" si="35"/>
        <v>日高都市ガス_13A</v>
      </c>
      <c r="J443" s="51" t="str">
        <f t="shared" si="34"/>
        <v>29日高都市ガス_13A</v>
      </c>
      <c r="K443" s="106">
        <v>45</v>
      </c>
      <c r="L443" s="106">
        <v>45</v>
      </c>
      <c r="M443" s="106">
        <v>45</v>
      </c>
      <c r="N443" s="106">
        <v>45</v>
      </c>
      <c r="O443" s="106">
        <v>45</v>
      </c>
      <c r="P443" s="106">
        <v>45</v>
      </c>
      <c r="Q443" s="106">
        <v>45</v>
      </c>
      <c r="R443" s="106">
        <v>45</v>
      </c>
      <c r="S443" s="106">
        <v>45</v>
      </c>
      <c r="T443" s="106">
        <v>45</v>
      </c>
      <c r="U443" s="106">
        <v>45</v>
      </c>
      <c r="V443" s="106">
        <v>45</v>
      </c>
    </row>
    <row r="444" spans="8:22">
      <c r="H444" s="51">
        <v>29</v>
      </c>
      <c r="I444" s="51" t="str">
        <f t="shared" si="35"/>
        <v>武州ガス_13A</v>
      </c>
      <c r="J444" s="51" t="str">
        <f t="shared" si="34"/>
        <v>29武州ガス_13A</v>
      </c>
      <c r="K444" s="106">
        <v>45</v>
      </c>
      <c r="L444" s="106">
        <v>45</v>
      </c>
      <c r="M444" s="106">
        <v>45</v>
      </c>
      <c r="N444" s="106">
        <v>45</v>
      </c>
      <c r="O444" s="106">
        <v>45</v>
      </c>
      <c r="P444" s="106">
        <v>45</v>
      </c>
      <c r="Q444" s="106">
        <v>45</v>
      </c>
      <c r="R444" s="106">
        <v>45</v>
      </c>
      <c r="S444" s="106">
        <v>45</v>
      </c>
      <c r="T444" s="106">
        <v>45</v>
      </c>
      <c r="U444" s="106">
        <v>45</v>
      </c>
      <c r="V444" s="106">
        <v>45</v>
      </c>
    </row>
    <row r="445" spans="8:22">
      <c r="H445" s="51">
        <v>29</v>
      </c>
      <c r="I445" s="51" t="str">
        <f t="shared" si="35"/>
        <v>本庄ガス_13A</v>
      </c>
      <c r="J445" s="51" t="str">
        <f t="shared" si="34"/>
        <v>29本庄ガス_13A</v>
      </c>
      <c r="K445" s="291">
        <v>45</v>
      </c>
      <c r="L445" s="291">
        <v>45</v>
      </c>
      <c r="M445" s="291">
        <v>45</v>
      </c>
      <c r="N445" s="291">
        <v>45</v>
      </c>
      <c r="O445" s="291">
        <v>45</v>
      </c>
      <c r="P445" s="291">
        <v>45</v>
      </c>
      <c r="Q445" s="291">
        <v>45</v>
      </c>
      <c r="R445" s="291">
        <v>45</v>
      </c>
      <c r="S445" s="291">
        <v>45</v>
      </c>
      <c r="T445" s="291">
        <v>45</v>
      </c>
      <c r="U445" s="291">
        <v>45</v>
      </c>
      <c r="V445" s="291">
        <v>45</v>
      </c>
    </row>
    <row r="446" spans="8:22">
      <c r="H446" s="51">
        <v>29</v>
      </c>
      <c r="I446" s="51" t="str">
        <f t="shared" si="35"/>
        <v>武蔵野ガス_13A</v>
      </c>
      <c r="J446" s="51" t="str">
        <f t="shared" si="34"/>
        <v>29武蔵野ガス_13A</v>
      </c>
      <c r="K446" s="106">
        <v>45</v>
      </c>
      <c r="L446" s="106">
        <v>45</v>
      </c>
      <c r="M446" s="106">
        <v>45</v>
      </c>
      <c r="N446" s="106">
        <v>45</v>
      </c>
      <c r="O446" s="106">
        <v>45</v>
      </c>
      <c r="P446" s="106">
        <v>45</v>
      </c>
      <c r="Q446" s="106">
        <v>45</v>
      </c>
      <c r="R446" s="106">
        <v>45</v>
      </c>
      <c r="S446" s="106">
        <v>45</v>
      </c>
      <c r="T446" s="106">
        <v>45</v>
      </c>
      <c r="U446" s="106">
        <v>45</v>
      </c>
      <c r="V446" s="106">
        <v>45</v>
      </c>
    </row>
    <row r="447" spans="8:22">
      <c r="H447" s="51">
        <v>29</v>
      </c>
      <c r="I447" s="51" t="str">
        <f t="shared" si="35"/>
        <v>鷲宮ガス_13A</v>
      </c>
      <c r="J447" s="51" t="str">
        <f t="shared" si="34"/>
        <v>29鷲宮ガス_13A</v>
      </c>
      <c r="K447" s="106">
        <v>45</v>
      </c>
      <c r="L447" s="106">
        <v>45</v>
      </c>
      <c r="M447" s="106">
        <v>45</v>
      </c>
      <c r="N447" s="106">
        <v>45</v>
      </c>
      <c r="O447" s="106">
        <v>45</v>
      </c>
      <c r="P447" s="106">
        <v>45</v>
      </c>
      <c r="Q447" s="106">
        <v>45</v>
      </c>
      <c r="R447" s="106">
        <v>45</v>
      </c>
      <c r="S447" s="106">
        <v>45</v>
      </c>
      <c r="T447" s="106">
        <v>45</v>
      </c>
      <c r="U447" s="106">
        <v>45</v>
      </c>
      <c r="V447" s="106">
        <v>45</v>
      </c>
    </row>
    <row r="448" spans="8:22">
      <c r="H448" s="51">
        <v>29</v>
      </c>
      <c r="I448" s="51" t="str">
        <f t="shared" si="35"/>
        <v>入間ガス_6A</v>
      </c>
      <c r="J448" s="51" t="str">
        <f t="shared" si="34"/>
        <v>29入間ガス_6A</v>
      </c>
      <c r="K448" s="106">
        <v>29.3</v>
      </c>
      <c r="L448" s="106">
        <v>29.3</v>
      </c>
      <c r="M448" s="106">
        <v>29.3</v>
      </c>
      <c r="N448" s="106">
        <v>29.3</v>
      </c>
      <c r="O448" s="106">
        <v>29.3</v>
      </c>
      <c r="P448" s="106">
        <v>29.3</v>
      </c>
      <c r="Q448" s="106">
        <v>29.3</v>
      </c>
      <c r="R448" s="106">
        <v>29.3</v>
      </c>
      <c r="S448" s="106">
        <v>29.3</v>
      </c>
      <c r="T448" s="106">
        <v>29.3</v>
      </c>
      <c r="U448" s="106">
        <v>29.3</v>
      </c>
      <c r="V448" s="106">
        <v>29.3</v>
      </c>
    </row>
    <row r="449" spans="8:22">
      <c r="H449" s="51">
        <v>29</v>
      </c>
      <c r="I449" s="51" t="str">
        <f t="shared" si="35"/>
        <v>角栄ガス_6A</v>
      </c>
      <c r="J449" s="51" t="str">
        <f t="shared" si="34"/>
        <v>29角栄ガス_6A</v>
      </c>
      <c r="K449" s="106">
        <v>0</v>
      </c>
      <c r="L449" s="106">
        <v>0</v>
      </c>
      <c r="M449" s="106">
        <v>0</v>
      </c>
      <c r="N449" s="106">
        <v>0</v>
      </c>
      <c r="O449" s="106">
        <v>0</v>
      </c>
      <c r="P449" s="106">
        <v>0</v>
      </c>
      <c r="Q449" s="106">
        <v>0</v>
      </c>
      <c r="R449" s="106">
        <v>0</v>
      </c>
      <c r="S449" s="106">
        <v>0</v>
      </c>
      <c r="T449" s="106">
        <v>0</v>
      </c>
      <c r="U449" s="106">
        <v>0</v>
      </c>
      <c r="V449" s="106">
        <v>0</v>
      </c>
    </row>
    <row r="450" spans="8:22">
      <c r="H450" s="51">
        <v>29</v>
      </c>
      <c r="I450" s="51" t="s">
        <v>444</v>
      </c>
      <c r="J450" s="51" t="str">
        <f t="shared" si="34"/>
        <v>29新日本瓦斯_6A</v>
      </c>
      <c r="K450" s="106">
        <v>0</v>
      </c>
      <c r="L450" s="106">
        <v>0</v>
      </c>
      <c r="M450" s="106">
        <v>0</v>
      </c>
      <c r="N450" s="106">
        <v>0</v>
      </c>
      <c r="O450" s="106">
        <v>0</v>
      </c>
      <c r="P450" s="106">
        <v>0</v>
      </c>
      <c r="Q450" s="106">
        <v>0</v>
      </c>
      <c r="R450" s="106">
        <v>0</v>
      </c>
      <c r="S450" s="106">
        <v>0</v>
      </c>
      <c r="T450" s="106">
        <v>0</v>
      </c>
      <c r="U450" s="106">
        <v>0</v>
      </c>
      <c r="V450" s="106">
        <v>0</v>
      </c>
    </row>
    <row r="451" spans="8:22">
      <c r="H451" s="51">
        <v>29</v>
      </c>
      <c r="I451" s="51" t="str">
        <f>I421</f>
        <v>秩父ガス_6A</v>
      </c>
      <c r="J451" s="51" t="str">
        <f t="shared" si="34"/>
        <v>29秩父ガス_6A</v>
      </c>
      <c r="K451" s="106">
        <v>0</v>
      </c>
      <c r="L451" s="106">
        <v>0</v>
      </c>
      <c r="M451" s="106">
        <v>0</v>
      </c>
      <c r="N451" s="106">
        <v>0</v>
      </c>
      <c r="O451" s="106">
        <v>0</v>
      </c>
      <c r="P451" s="106">
        <v>0</v>
      </c>
      <c r="Q451" s="106">
        <v>0</v>
      </c>
      <c r="R451" s="106">
        <v>0</v>
      </c>
      <c r="S451" s="106">
        <v>0</v>
      </c>
      <c r="T451" s="106">
        <v>0</v>
      </c>
      <c r="U451" s="106">
        <v>0</v>
      </c>
      <c r="V451" s="106">
        <v>0</v>
      </c>
    </row>
    <row r="452" spans="8:22">
      <c r="H452" s="51">
        <v>29</v>
      </c>
      <c r="I452" s="51" t="str">
        <f>I422</f>
        <v>日高都市ガス_6A</v>
      </c>
      <c r="J452" s="51" t="str">
        <f t="shared" si="34"/>
        <v>29日高都市ガス_6A</v>
      </c>
      <c r="K452" s="106">
        <v>29.3</v>
      </c>
      <c r="L452" s="106">
        <v>29.3</v>
      </c>
      <c r="M452" s="106">
        <v>29.3</v>
      </c>
      <c r="N452" s="106">
        <v>29.3</v>
      </c>
      <c r="O452" s="106">
        <v>29.3</v>
      </c>
      <c r="P452" s="106">
        <v>29.3</v>
      </c>
      <c r="Q452" s="106">
        <v>29.3</v>
      </c>
      <c r="R452" s="106">
        <v>29.3</v>
      </c>
      <c r="S452" s="106">
        <v>29.3</v>
      </c>
      <c r="T452" s="106">
        <v>29.3</v>
      </c>
      <c r="U452" s="106">
        <v>29.3</v>
      </c>
      <c r="V452" s="106">
        <v>29.3</v>
      </c>
    </row>
    <row r="453" spans="8:22">
      <c r="H453" s="51">
        <v>29</v>
      </c>
      <c r="I453" s="51" t="str">
        <f>I423</f>
        <v>武蔵野ガス_6A</v>
      </c>
      <c r="J453" s="51" t="str">
        <f t="shared" si="34"/>
        <v>29武蔵野ガス_6A</v>
      </c>
      <c r="K453" s="106">
        <v>0</v>
      </c>
      <c r="L453" s="106">
        <v>0</v>
      </c>
      <c r="M453" s="106">
        <v>0</v>
      </c>
      <c r="N453" s="106">
        <v>0</v>
      </c>
      <c r="O453" s="106">
        <v>0</v>
      </c>
      <c r="P453" s="106">
        <v>0</v>
      </c>
      <c r="Q453" s="106">
        <v>0</v>
      </c>
      <c r="R453" s="106">
        <v>0</v>
      </c>
      <c r="S453" s="106">
        <v>0</v>
      </c>
      <c r="T453" s="106">
        <v>0</v>
      </c>
      <c r="U453" s="106">
        <v>0</v>
      </c>
      <c r="V453" s="106">
        <v>0</v>
      </c>
    </row>
    <row r="454" spans="8:22">
      <c r="H454" s="51">
        <v>29</v>
      </c>
      <c r="I454" s="51" t="str">
        <f>I424</f>
        <v>本庄ガス_12A</v>
      </c>
      <c r="J454" s="51" t="str">
        <f t="shared" si="34"/>
        <v>29本庄ガス_12A</v>
      </c>
      <c r="K454" s="106">
        <v>41.86</v>
      </c>
      <c r="L454" s="106">
        <v>41.86</v>
      </c>
      <c r="M454" s="106">
        <v>41.86</v>
      </c>
      <c r="N454" s="106">
        <v>41.86</v>
      </c>
      <c r="O454" s="106">
        <v>41.86</v>
      </c>
      <c r="P454" s="106">
        <v>41.86</v>
      </c>
      <c r="Q454" s="106">
        <v>41.86</v>
      </c>
      <c r="R454" s="106">
        <v>41.86</v>
      </c>
      <c r="S454" s="106">
        <v>41.86</v>
      </c>
      <c r="T454" s="106">
        <v>41.86</v>
      </c>
      <c r="U454" s="106">
        <v>41.86</v>
      </c>
      <c r="V454" s="106">
        <v>41.86</v>
      </c>
    </row>
    <row r="455" spans="8:22">
      <c r="H455" s="51">
        <v>29</v>
      </c>
      <c r="I455" s="51" t="s">
        <v>567</v>
      </c>
      <c r="J455" s="51" t="str">
        <f t="shared" si="34"/>
        <v>29本庄ガス_調整ガス</v>
      </c>
      <c r="K455" s="106">
        <v>43.4</v>
      </c>
      <c r="L455" s="106">
        <v>43.4</v>
      </c>
      <c r="M455" s="106">
        <v>43.4</v>
      </c>
      <c r="N455" s="106">
        <v>43.4</v>
      </c>
      <c r="O455" s="106">
        <v>43.4</v>
      </c>
      <c r="P455" s="106">
        <v>43.4</v>
      </c>
      <c r="Q455" s="106">
        <v>43.4</v>
      </c>
      <c r="R455" s="106">
        <v>43.4</v>
      </c>
      <c r="S455" s="106">
        <v>43.4</v>
      </c>
      <c r="T455" s="106">
        <v>43.4</v>
      </c>
      <c r="U455" s="106">
        <v>43.4</v>
      </c>
      <c r="V455" s="106">
        <v>43.4</v>
      </c>
    </row>
    <row r="456" spans="8:22">
      <c r="H456" s="51">
        <v>29</v>
      </c>
      <c r="I456" s="51" t="s">
        <v>560</v>
      </c>
      <c r="J456" s="51" t="str">
        <f t="shared" si="34"/>
        <v>29堀川産業_13A</v>
      </c>
      <c r="K456" s="290">
        <v>45</v>
      </c>
      <c r="L456" s="290">
        <v>45</v>
      </c>
      <c r="M456" s="290">
        <v>45</v>
      </c>
      <c r="N456" s="290">
        <v>45</v>
      </c>
      <c r="O456" s="290">
        <v>45</v>
      </c>
      <c r="P456" s="290">
        <v>45</v>
      </c>
      <c r="Q456" s="290">
        <v>45</v>
      </c>
      <c r="R456" s="290">
        <v>45</v>
      </c>
      <c r="S456" s="290">
        <v>45</v>
      </c>
      <c r="T456" s="290">
        <v>45</v>
      </c>
      <c r="U456" s="290">
        <v>45</v>
      </c>
      <c r="V456" s="290">
        <v>45</v>
      </c>
    </row>
    <row r="457" spans="8:22">
      <c r="H457" s="51">
        <v>29</v>
      </c>
      <c r="I457" s="51" t="str">
        <f t="shared" ref="I457:I479" si="36">I427</f>
        <v>日高都市ガス_6A</v>
      </c>
      <c r="J457" s="51" t="str">
        <f t="shared" si="34"/>
        <v>29日高都市ガス_6A</v>
      </c>
      <c r="K457" s="106">
        <v>9999</v>
      </c>
      <c r="L457" s="106">
        <v>9999</v>
      </c>
      <c r="M457" s="106">
        <v>9999</v>
      </c>
      <c r="N457" s="106">
        <v>9999</v>
      </c>
      <c r="O457" s="106">
        <v>9999</v>
      </c>
      <c r="P457" s="106">
        <v>9999</v>
      </c>
      <c r="Q457" s="106">
        <v>9999</v>
      </c>
      <c r="R457" s="106">
        <v>9999</v>
      </c>
      <c r="S457" s="106">
        <v>9999</v>
      </c>
      <c r="T457" s="106">
        <v>9999</v>
      </c>
      <c r="U457" s="106">
        <v>9999</v>
      </c>
      <c r="V457" s="106">
        <v>9999</v>
      </c>
    </row>
    <row r="458" spans="8:22">
      <c r="H458" s="51">
        <v>29</v>
      </c>
      <c r="I458" s="51" t="str">
        <f t="shared" si="36"/>
        <v>武蔵野ガス_6A</v>
      </c>
      <c r="J458" s="51" t="str">
        <f t="shared" si="34"/>
        <v>29武蔵野ガス_6A</v>
      </c>
      <c r="K458" s="106">
        <v>9999</v>
      </c>
      <c r="L458" s="106">
        <v>9999</v>
      </c>
      <c r="M458" s="106">
        <v>9999</v>
      </c>
      <c r="N458" s="106">
        <v>9999</v>
      </c>
      <c r="O458" s="106">
        <v>9999</v>
      </c>
      <c r="P458" s="106">
        <v>9999</v>
      </c>
      <c r="Q458" s="106">
        <v>9999</v>
      </c>
      <c r="R458" s="106">
        <v>9999</v>
      </c>
      <c r="S458" s="106">
        <v>9999</v>
      </c>
      <c r="T458" s="106">
        <v>9999</v>
      </c>
      <c r="U458" s="106">
        <v>9999</v>
      </c>
      <c r="V458" s="106">
        <v>9999</v>
      </c>
    </row>
    <row r="459" spans="8:22">
      <c r="H459" s="51">
        <v>30</v>
      </c>
      <c r="I459" s="51" t="str">
        <f t="shared" si="36"/>
        <v>東京ガス_13A</v>
      </c>
      <c r="J459" s="51" t="str">
        <f t="shared" si="34"/>
        <v>30東京ガス_13A</v>
      </c>
      <c r="K459" s="106">
        <v>45</v>
      </c>
      <c r="L459" s="106">
        <v>45</v>
      </c>
      <c r="M459" s="106">
        <v>45</v>
      </c>
      <c r="N459" s="106">
        <v>45</v>
      </c>
      <c r="O459" s="106">
        <v>45</v>
      </c>
      <c r="P459" s="106">
        <v>45</v>
      </c>
      <c r="Q459" s="106">
        <v>45</v>
      </c>
      <c r="R459" s="106">
        <v>45</v>
      </c>
      <c r="S459" s="106">
        <v>45</v>
      </c>
      <c r="T459" s="106">
        <v>45</v>
      </c>
      <c r="U459" s="106">
        <v>45</v>
      </c>
      <c r="V459" s="106">
        <v>45</v>
      </c>
    </row>
    <row r="460" spans="8:22">
      <c r="H460" s="51">
        <v>30</v>
      </c>
      <c r="I460" s="51" t="str">
        <f t="shared" si="36"/>
        <v>伊奈都市ガス_13A</v>
      </c>
      <c r="J460" s="51" t="str">
        <f t="shared" si="34"/>
        <v>30伊奈都市ガス_13A</v>
      </c>
      <c r="K460" s="106">
        <v>45</v>
      </c>
      <c r="L460" s="106">
        <v>45</v>
      </c>
      <c r="M460" s="106">
        <v>45</v>
      </c>
      <c r="N460" s="106">
        <v>45</v>
      </c>
      <c r="O460" s="106">
        <v>45</v>
      </c>
      <c r="P460" s="106">
        <v>45</v>
      </c>
      <c r="Q460" s="106">
        <v>45</v>
      </c>
      <c r="R460" s="106">
        <v>45</v>
      </c>
      <c r="S460" s="106">
        <v>45</v>
      </c>
      <c r="T460" s="106">
        <v>45</v>
      </c>
      <c r="U460" s="106">
        <v>45</v>
      </c>
      <c r="V460" s="106">
        <v>45</v>
      </c>
    </row>
    <row r="461" spans="8:22">
      <c r="H461" s="51">
        <v>30</v>
      </c>
      <c r="I461" s="51" t="str">
        <f t="shared" si="36"/>
        <v>入間ガス_13A</v>
      </c>
      <c r="J461" s="51" t="str">
        <f t="shared" si="34"/>
        <v>30入間ガス_13A</v>
      </c>
      <c r="K461" s="291">
        <v>45</v>
      </c>
      <c r="L461" s="291">
        <v>45</v>
      </c>
      <c r="M461" s="291">
        <v>45</v>
      </c>
      <c r="N461" s="291">
        <v>45</v>
      </c>
      <c r="O461" s="291">
        <v>45</v>
      </c>
      <c r="P461" s="291">
        <v>45</v>
      </c>
      <c r="Q461" s="291">
        <v>45</v>
      </c>
      <c r="R461" s="291">
        <v>45</v>
      </c>
      <c r="S461" s="291">
        <v>45</v>
      </c>
      <c r="T461" s="291">
        <v>45</v>
      </c>
      <c r="U461" s="291">
        <v>45</v>
      </c>
      <c r="V461" s="291">
        <v>45</v>
      </c>
    </row>
    <row r="462" spans="8:22">
      <c r="H462" s="51">
        <v>30</v>
      </c>
      <c r="I462" s="51" t="str">
        <f t="shared" si="36"/>
        <v>太田都市ガス_13A</v>
      </c>
      <c r="J462" s="51" t="str">
        <f t="shared" si="34"/>
        <v>30太田都市ガス_13A</v>
      </c>
      <c r="K462" s="106">
        <v>45</v>
      </c>
      <c r="L462" s="106">
        <v>45</v>
      </c>
      <c r="M462" s="106">
        <v>45</v>
      </c>
      <c r="N462" s="106">
        <v>45</v>
      </c>
      <c r="O462" s="106">
        <v>45</v>
      </c>
      <c r="P462" s="106">
        <v>45</v>
      </c>
      <c r="Q462" s="106">
        <v>45</v>
      </c>
      <c r="R462" s="106">
        <v>45</v>
      </c>
      <c r="S462" s="106">
        <v>45</v>
      </c>
      <c r="T462" s="106">
        <v>45</v>
      </c>
      <c r="U462" s="106">
        <v>45</v>
      </c>
      <c r="V462" s="106">
        <v>45</v>
      </c>
    </row>
    <row r="463" spans="8:22">
      <c r="H463" s="51">
        <v>30</v>
      </c>
      <c r="I463" s="51" t="str">
        <f t="shared" si="36"/>
        <v>角栄ガス_13A</v>
      </c>
      <c r="J463" s="51" t="str">
        <f t="shared" si="34"/>
        <v>30角栄ガス_13A</v>
      </c>
      <c r="K463" s="106">
        <v>45</v>
      </c>
      <c r="L463" s="106">
        <v>45</v>
      </c>
      <c r="M463" s="106">
        <v>45</v>
      </c>
      <c r="N463" s="106">
        <v>45</v>
      </c>
      <c r="O463" s="106">
        <v>45</v>
      </c>
      <c r="P463" s="106">
        <v>45</v>
      </c>
      <c r="Q463" s="106">
        <v>45</v>
      </c>
      <c r="R463" s="106">
        <v>45</v>
      </c>
      <c r="S463" s="106">
        <v>45</v>
      </c>
      <c r="T463" s="106">
        <v>45</v>
      </c>
      <c r="U463" s="106">
        <v>45</v>
      </c>
      <c r="V463" s="106">
        <v>45</v>
      </c>
    </row>
    <row r="464" spans="8:22">
      <c r="H464" s="51">
        <v>30</v>
      </c>
      <c r="I464" s="51" t="str">
        <f t="shared" si="36"/>
        <v>埼玉ガス_13A</v>
      </c>
      <c r="J464" s="51" t="str">
        <f t="shared" si="34"/>
        <v>30埼玉ガス_13A</v>
      </c>
      <c r="K464" s="291">
        <v>45</v>
      </c>
      <c r="L464" s="291">
        <v>45</v>
      </c>
      <c r="M464" s="291">
        <v>45</v>
      </c>
      <c r="N464" s="291">
        <v>45</v>
      </c>
      <c r="O464" s="291">
        <v>45</v>
      </c>
      <c r="P464" s="291">
        <v>45</v>
      </c>
      <c r="Q464" s="291">
        <v>45</v>
      </c>
      <c r="R464" s="291">
        <v>45</v>
      </c>
      <c r="S464" s="291">
        <v>45</v>
      </c>
      <c r="T464" s="291">
        <v>45</v>
      </c>
      <c r="U464" s="291">
        <v>45</v>
      </c>
      <c r="V464" s="291">
        <v>45</v>
      </c>
    </row>
    <row r="465" spans="8:22">
      <c r="H465" s="51">
        <v>30</v>
      </c>
      <c r="I465" s="51" t="str">
        <f t="shared" si="36"/>
        <v>坂戸ガス_13A</v>
      </c>
      <c r="J465" s="51" t="str">
        <f t="shared" si="34"/>
        <v>30坂戸ガス_13A</v>
      </c>
      <c r="K465" s="106">
        <v>45</v>
      </c>
      <c r="L465" s="106">
        <v>45</v>
      </c>
      <c r="M465" s="106">
        <v>45</v>
      </c>
      <c r="N465" s="106">
        <v>45</v>
      </c>
      <c r="O465" s="106">
        <v>45</v>
      </c>
      <c r="P465" s="106">
        <v>45</v>
      </c>
      <c r="Q465" s="106">
        <v>45</v>
      </c>
      <c r="R465" s="106">
        <v>45</v>
      </c>
      <c r="S465" s="106">
        <v>45</v>
      </c>
      <c r="T465" s="106">
        <v>45</v>
      </c>
      <c r="U465" s="106">
        <v>45</v>
      </c>
      <c r="V465" s="106">
        <v>45</v>
      </c>
    </row>
    <row r="466" spans="8:22">
      <c r="H466" s="51">
        <v>30</v>
      </c>
      <c r="I466" s="51" t="str">
        <f t="shared" si="36"/>
        <v>幸手都市ガス_13A</v>
      </c>
      <c r="J466" s="51" t="str">
        <f t="shared" si="34"/>
        <v>30幸手都市ガス_13A</v>
      </c>
      <c r="K466" s="106">
        <v>45</v>
      </c>
      <c r="L466" s="106">
        <v>45</v>
      </c>
      <c r="M466" s="106">
        <v>45</v>
      </c>
      <c r="N466" s="106">
        <v>45</v>
      </c>
      <c r="O466" s="106">
        <v>45</v>
      </c>
      <c r="P466" s="106">
        <v>45</v>
      </c>
      <c r="Q466" s="106">
        <v>45</v>
      </c>
      <c r="R466" s="106">
        <v>45</v>
      </c>
      <c r="S466" s="106">
        <v>45</v>
      </c>
      <c r="T466" s="106">
        <v>45</v>
      </c>
      <c r="U466" s="106">
        <v>45</v>
      </c>
      <c r="V466" s="106">
        <v>45</v>
      </c>
    </row>
    <row r="467" spans="8:22">
      <c r="H467" s="51">
        <v>30</v>
      </c>
      <c r="I467" s="51" t="str">
        <f t="shared" si="36"/>
        <v>松栄ガス_13A</v>
      </c>
      <c r="J467" s="51" t="str">
        <f t="shared" si="34"/>
        <v>30松栄ガス_13A</v>
      </c>
      <c r="K467" s="106">
        <v>45</v>
      </c>
      <c r="L467" s="106">
        <v>45</v>
      </c>
      <c r="M467" s="106">
        <v>45</v>
      </c>
      <c r="N467" s="106">
        <v>45</v>
      </c>
      <c r="O467" s="106">
        <v>45</v>
      </c>
      <c r="P467" s="106">
        <v>45</v>
      </c>
      <c r="Q467" s="106">
        <v>45</v>
      </c>
      <c r="R467" s="106">
        <v>45</v>
      </c>
      <c r="S467" s="106">
        <v>45</v>
      </c>
      <c r="T467" s="106">
        <v>45</v>
      </c>
      <c r="U467" s="106">
        <v>45</v>
      </c>
      <c r="V467" s="106">
        <v>45</v>
      </c>
    </row>
    <row r="468" spans="8:22">
      <c r="H468" s="51">
        <v>30</v>
      </c>
      <c r="I468" s="51" t="str">
        <f t="shared" si="36"/>
        <v>新日本瓦斯_13A</v>
      </c>
      <c r="J468" s="51" t="str">
        <f t="shared" si="34"/>
        <v>30新日本瓦斯_13A</v>
      </c>
      <c r="K468" s="291">
        <v>45</v>
      </c>
      <c r="L468" s="291">
        <v>45</v>
      </c>
      <c r="M468" s="291">
        <v>45</v>
      </c>
      <c r="N468" s="291">
        <v>45</v>
      </c>
      <c r="O468" s="291">
        <v>45</v>
      </c>
      <c r="P468" s="291">
        <v>45</v>
      </c>
      <c r="Q468" s="291">
        <v>45</v>
      </c>
      <c r="R468" s="291">
        <v>45</v>
      </c>
      <c r="S468" s="291">
        <v>45</v>
      </c>
      <c r="T468" s="291">
        <v>45</v>
      </c>
      <c r="U468" s="291">
        <v>45</v>
      </c>
      <c r="V468" s="291">
        <v>45</v>
      </c>
    </row>
    <row r="469" spans="8:22">
      <c r="H469" s="51">
        <v>30</v>
      </c>
      <c r="I469" s="51" t="str">
        <f t="shared" si="36"/>
        <v>西武ガス_13A</v>
      </c>
      <c r="J469" s="51" t="str">
        <f t="shared" si="34"/>
        <v>30西武ガス_13A</v>
      </c>
      <c r="K469" s="291">
        <v>45</v>
      </c>
      <c r="L469" s="291">
        <v>45</v>
      </c>
      <c r="M469" s="291">
        <v>45</v>
      </c>
      <c r="N469" s="291">
        <v>45</v>
      </c>
      <c r="O469" s="291">
        <v>45</v>
      </c>
      <c r="P469" s="291">
        <v>45</v>
      </c>
      <c r="Q469" s="291">
        <v>45</v>
      </c>
      <c r="R469" s="291">
        <v>45</v>
      </c>
      <c r="S469" s="291">
        <v>45</v>
      </c>
      <c r="T469" s="291">
        <v>45</v>
      </c>
      <c r="U469" s="291">
        <v>45</v>
      </c>
      <c r="V469" s="291">
        <v>45</v>
      </c>
    </row>
    <row r="470" spans="8:22">
      <c r="H470" s="51">
        <v>30</v>
      </c>
      <c r="I470" s="51" t="str">
        <f t="shared" si="36"/>
        <v>大東ガス_13A</v>
      </c>
      <c r="J470" s="51" t="str">
        <f t="shared" si="34"/>
        <v>30大東ガス_13A</v>
      </c>
      <c r="K470" s="106">
        <v>45</v>
      </c>
      <c r="L470" s="106">
        <v>45</v>
      </c>
      <c r="M470" s="106">
        <v>45</v>
      </c>
      <c r="N470" s="106">
        <v>45</v>
      </c>
      <c r="O470" s="106">
        <v>45</v>
      </c>
      <c r="P470" s="106">
        <v>45</v>
      </c>
      <c r="Q470" s="106">
        <v>45</v>
      </c>
      <c r="R470" s="106">
        <v>45</v>
      </c>
      <c r="S470" s="106">
        <v>45</v>
      </c>
      <c r="T470" s="106">
        <v>45</v>
      </c>
      <c r="U470" s="106">
        <v>45</v>
      </c>
      <c r="V470" s="106">
        <v>45</v>
      </c>
    </row>
    <row r="471" spans="8:22">
      <c r="H471" s="51">
        <v>30</v>
      </c>
      <c r="I471" s="51" t="str">
        <f t="shared" si="36"/>
        <v>秩父ガス_13A</v>
      </c>
      <c r="J471" s="51" t="str">
        <f t="shared" si="34"/>
        <v>30秩父ガス_13A</v>
      </c>
      <c r="K471" s="106">
        <v>46.04</v>
      </c>
      <c r="L471" s="106">
        <v>46.04</v>
      </c>
      <c r="M471" s="106">
        <v>46.04</v>
      </c>
      <c r="N471" s="106">
        <v>46.04</v>
      </c>
      <c r="O471" s="106">
        <v>46.04</v>
      </c>
      <c r="P471" s="106">
        <v>46.04</v>
      </c>
      <c r="Q471" s="106">
        <v>46.04</v>
      </c>
      <c r="R471" s="106">
        <v>46.04</v>
      </c>
      <c r="S471" s="106">
        <v>46.04</v>
      </c>
      <c r="T471" s="106">
        <v>46.04</v>
      </c>
      <c r="U471" s="106">
        <v>46.04</v>
      </c>
      <c r="V471" s="106">
        <v>46.04</v>
      </c>
    </row>
    <row r="472" spans="8:22">
      <c r="H472" s="51">
        <v>30</v>
      </c>
      <c r="I472" s="51" t="str">
        <f t="shared" si="36"/>
        <v>東彩ガス_13A</v>
      </c>
      <c r="J472" s="51" t="str">
        <f t="shared" si="34"/>
        <v>30東彩ガス_13A</v>
      </c>
      <c r="K472" s="106">
        <v>45</v>
      </c>
      <c r="L472" s="106">
        <v>45</v>
      </c>
      <c r="M472" s="106">
        <v>45</v>
      </c>
      <c r="N472" s="106">
        <v>45</v>
      </c>
      <c r="O472" s="106">
        <v>45</v>
      </c>
      <c r="P472" s="106">
        <v>45</v>
      </c>
      <c r="Q472" s="106">
        <v>45</v>
      </c>
      <c r="R472" s="106">
        <v>45</v>
      </c>
      <c r="S472" s="106">
        <v>45</v>
      </c>
      <c r="T472" s="106">
        <v>45</v>
      </c>
      <c r="U472" s="106">
        <v>45</v>
      </c>
      <c r="V472" s="106">
        <v>45</v>
      </c>
    </row>
    <row r="473" spans="8:22">
      <c r="H473" s="51">
        <v>30</v>
      </c>
      <c r="I473" s="51" t="str">
        <f t="shared" si="36"/>
        <v>日高都市ガス_13A</v>
      </c>
      <c r="J473" s="51" t="str">
        <f t="shared" si="34"/>
        <v>30日高都市ガス_13A</v>
      </c>
      <c r="K473" s="106">
        <v>45</v>
      </c>
      <c r="L473" s="106">
        <v>45</v>
      </c>
      <c r="M473" s="106">
        <v>45</v>
      </c>
      <c r="N473" s="106">
        <v>45</v>
      </c>
      <c r="O473" s="106">
        <v>45</v>
      </c>
      <c r="P473" s="106">
        <v>45</v>
      </c>
      <c r="Q473" s="106">
        <v>45</v>
      </c>
      <c r="R473" s="106">
        <v>45</v>
      </c>
      <c r="S473" s="106">
        <v>45</v>
      </c>
      <c r="T473" s="106">
        <v>45</v>
      </c>
      <c r="U473" s="106">
        <v>45</v>
      </c>
      <c r="V473" s="106">
        <v>45</v>
      </c>
    </row>
    <row r="474" spans="8:22">
      <c r="H474" s="51">
        <v>30</v>
      </c>
      <c r="I474" s="51" t="str">
        <f t="shared" si="36"/>
        <v>武州ガス_13A</v>
      </c>
      <c r="J474" s="51" t="str">
        <f t="shared" si="34"/>
        <v>30武州ガス_13A</v>
      </c>
      <c r="K474" s="106">
        <v>45</v>
      </c>
      <c r="L474" s="106">
        <v>45</v>
      </c>
      <c r="M474" s="106">
        <v>45</v>
      </c>
      <c r="N474" s="106">
        <v>45</v>
      </c>
      <c r="O474" s="106">
        <v>45</v>
      </c>
      <c r="P474" s="106">
        <v>45</v>
      </c>
      <c r="Q474" s="106">
        <v>45</v>
      </c>
      <c r="R474" s="106">
        <v>45</v>
      </c>
      <c r="S474" s="106">
        <v>45</v>
      </c>
      <c r="T474" s="106">
        <v>45</v>
      </c>
      <c r="U474" s="106">
        <v>45</v>
      </c>
      <c r="V474" s="106">
        <v>45</v>
      </c>
    </row>
    <row r="475" spans="8:22">
      <c r="H475" s="51">
        <v>30</v>
      </c>
      <c r="I475" s="51" t="str">
        <f t="shared" si="36"/>
        <v>本庄ガス_13A</v>
      </c>
      <c r="J475" s="51" t="str">
        <f t="shared" si="34"/>
        <v>30本庄ガス_13A</v>
      </c>
      <c r="K475" s="291">
        <v>45</v>
      </c>
      <c r="L475" s="291">
        <v>45</v>
      </c>
      <c r="M475" s="291">
        <v>45</v>
      </c>
      <c r="N475" s="291">
        <v>45</v>
      </c>
      <c r="O475" s="291">
        <v>45</v>
      </c>
      <c r="P475" s="291">
        <v>45</v>
      </c>
      <c r="Q475" s="291">
        <v>45</v>
      </c>
      <c r="R475" s="291">
        <v>45</v>
      </c>
      <c r="S475" s="291">
        <v>45</v>
      </c>
      <c r="T475" s="291">
        <v>45</v>
      </c>
      <c r="U475" s="291">
        <v>45</v>
      </c>
      <c r="V475" s="291">
        <v>45</v>
      </c>
    </row>
    <row r="476" spans="8:22">
      <c r="H476" s="51">
        <v>30</v>
      </c>
      <c r="I476" s="51" t="str">
        <f t="shared" si="36"/>
        <v>武蔵野ガス_13A</v>
      </c>
      <c r="J476" s="51" t="str">
        <f t="shared" si="34"/>
        <v>30武蔵野ガス_13A</v>
      </c>
      <c r="K476" s="106">
        <v>45</v>
      </c>
      <c r="L476" s="106">
        <v>45</v>
      </c>
      <c r="M476" s="106">
        <v>45</v>
      </c>
      <c r="N476" s="106">
        <v>45</v>
      </c>
      <c r="O476" s="106">
        <v>45</v>
      </c>
      <c r="P476" s="106">
        <v>45</v>
      </c>
      <c r="Q476" s="106">
        <v>45</v>
      </c>
      <c r="R476" s="106">
        <v>45</v>
      </c>
      <c r="S476" s="106">
        <v>45</v>
      </c>
      <c r="T476" s="106">
        <v>45</v>
      </c>
      <c r="U476" s="106">
        <v>45</v>
      </c>
      <c r="V476" s="106">
        <v>45</v>
      </c>
    </row>
    <row r="477" spans="8:22">
      <c r="H477" s="51">
        <v>30</v>
      </c>
      <c r="I477" s="51" t="str">
        <f t="shared" si="36"/>
        <v>鷲宮ガス_13A</v>
      </c>
      <c r="J477" s="51" t="str">
        <f t="shared" si="34"/>
        <v>30鷲宮ガス_13A</v>
      </c>
      <c r="K477" s="106">
        <v>45</v>
      </c>
      <c r="L477" s="106">
        <v>45</v>
      </c>
      <c r="M477" s="106">
        <v>45</v>
      </c>
      <c r="N477" s="106">
        <v>45</v>
      </c>
      <c r="O477" s="106">
        <v>45</v>
      </c>
      <c r="P477" s="106">
        <v>45</v>
      </c>
      <c r="Q477" s="106">
        <v>45</v>
      </c>
      <c r="R477" s="106">
        <v>45</v>
      </c>
      <c r="S477" s="106">
        <v>45</v>
      </c>
      <c r="T477" s="106">
        <v>45</v>
      </c>
      <c r="U477" s="106">
        <v>45</v>
      </c>
      <c r="V477" s="106">
        <v>45</v>
      </c>
    </row>
    <row r="478" spans="8:22">
      <c r="H478" s="51">
        <v>30</v>
      </c>
      <c r="I478" s="51" t="str">
        <f t="shared" si="36"/>
        <v>入間ガス_6A</v>
      </c>
      <c r="J478" s="51" t="str">
        <f t="shared" si="34"/>
        <v>30入間ガス_6A</v>
      </c>
      <c r="K478" s="106">
        <v>0</v>
      </c>
      <c r="L478" s="106">
        <v>0</v>
      </c>
      <c r="M478" s="106">
        <v>0</v>
      </c>
      <c r="N478" s="106">
        <v>0</v>
      </c>
      <c r="O478" s="106">
        <v>0</v>
      </c>
      <c r="P478" s="106">
        <v>0</v>
      </c>
      <c r="Q478" s="106">
        <v>0</v>
      </c>
      <c r="R478" s="106">
        <v>0</v>
      </c>
      <c r="S478" s="106">
        <v>0</v>
      </c>
      <c r="T478" s="106">
        <v>0</v>
      </c>
      <c r="U478" s="106">
        <v>0</v>
      </c>
      <c r="V478" s="106">
        <v>0</v>
      </c>
    </row>
    <row r="479" spans="8:22">
      <c r="H479" s="51">
        <v>30</v>
      </c>
      <c r="I479" s="51" t="str">
        <f t="shared" si="36"/>
        <v>角栄ガス_6A</v>
      </c>
      <c r="J479" s="51" t="str">
        <f t="shared" ref="J479:J542" si="37">CONCATENATE(H479,I479)</f>
        <v>30角栄ガス_6A</v>
      </c>
      <c r="K479" s="106">
        <v>0</v>
      </c>
      <c r="L479" s="106">
        <v>0</v>
      </c>
      <c r="M479" s="106">
        <v>0</v>
      </c>
      <c r="N479" s="106">
        <v>0</v>
      </c>
      <c r="O479" s="106">
        <v>0</v>
      </c>
      <c r="P479" s="106">
        <v>0</v>
      </c>
      <c r="Q479" s="106">
        <v>0</v>
      </c>
      <c r="R479" s="106">
        <v>0</v>
      </c>
      <c r="S479" s="106">
        <v>0</v>
      </c>
      <c r="T479" s="106">
        <v>0</v>
      </c>
      <c r="U479" s="106">
        <v>0</v>
      </c>
      <c r="V479" s="106">
        <v>0</v>
      </c>
    </row>
    <row r="480" spans="8:22">
      <c r="H480" s="51">
        <v>30</v>
      </c>
      <c r="I480" s="51" t="s">
        <v>444</v>
      </c>
      <c r="J480" s="51" t="str">
        <f t="shared" si="37"/>
        <v>30新日本瓦斯_6A</v>
      </c>
      <c r="K480" s="106">
        <v>0</v>
      </c>
      <c r="L480" s="106">
        <v>0</v>
      </c>
      <c r="M480" s="106">
        <v>0</v>
      </c>
      <c r="N480" s="106">
        <v>0</v>
      </c>
      <c r="O480" s="106">
        <v>0</v>
      </c>
      <c r="P480" s="106">
        <v>0</v>
      </c>
      <c r="Q480" s="106">
        <v>0</v>
      </c>
      <c r="R480" s="106">
        <v>0</v>
      </c>
      <c r="S480" s="106">
        <v>0</v>
      </c>
      <c r="T480" s="106">
        <v>0</v>
      </c>
      <c r="U480" s="106">
        <v>0</v>
      </c>
      <c r="V480" s="106">
        <v>0</v>
      </c>
    </row>
    <row r="481" spans="8:22">
      <c r="H481" s="51">
        <v>30</v>
      </c>
      <c r="I481" s="51" t="str">
        <f>I451</f>
        <v>秩父ガス_6A</v>
      </c>
      <c r="J481" s="51" t="str">
        <f t="shared" si="37"/>
        <v>30秩父ガス_6A</v>
      </c>
      <c r="K481" s="106">
        <v>0</v>
      </c>
      <c r="L481" s="106">
        <v>0</v>
      </c>
      <c r="M481" s="106">
        <v>0</v>
      </c>
      <c r="N481" s="106">
        <v>0</v>
      </c>
      <c r="O481" s="106">
        <v>0</v>
      </c>
      <c r="P481" s="106">
        <v>0</v>
      </c>
      <c r="Q481" s="106">
        <v>0</v>
      </c>
      <c r="R481" s="106">
        <v>0</v>
      </c>
      <c r="S481" s="106">
        <v>0</v>
      </c>
      <c r="T481" s="106">
        <v>0</v>
      </c>
      <c r="U481" s="106">
        <v>0</v>
      </c>
      <c r="V481" s="106">
        <v>0</v>
      </c>
    </row>
    <row r="482" spans="8:22">
      <c r="H482" s="51">
        <v>30</v>
      </c>
      <c r="I482" s="51" t="str">
        <f>I452</f>
        <v>日高都市ガス_6A</v>
      </c>
      <c r="J482" s="51" t="str">
        <f t="shared" si="37"/>
        <v>30日高都市ガス_6A</v>
      </c>
      <c r="K482" s="106">
        <v>0</v>
      </c>
      <c r="L482" s="106">
        <v>0</v>
      </c>
      <c r="M482" s="106">
        <v>0</v>
      </c>
      <c r="N482" s="106">
        <v>0</v>
      </c>
      <c r="O482" s="106">
        <v>0</v>
      </c>
      <c r="P482" s="106">
        <v>0</v>
      </c>
      <c r="Q482" s="106">
        <v>0</v>
      </c>
      <c r="R482" s="106">
        <v>0</v>
      </c>
      <c r="S482" s="106">
        <v>0</v>
      </c>
      <c r="T482" s="106">
        <v>0</v>
      </c>
      <c r="U482" s="106">
        <v>0</v>
      </c>
      <c r="V482" s="106">
        <v>0</v>
      </c>
    </row>
    <row r="483" spans="8:22">
      <c r="H483" s="51">
        <v>30</v>
      </c>
      <c r="I483" s="51" t="str">
        <f>I453</f>
        <v>武蔵野ガス_6A</v>
      </c>
      <c r="J483" s="51" t="str">
        <f t="shared" si="37"/>
        <v>30武蔵野ガス_6A</v>
      </c>
      <c r="K483" s="106">
        <v>0</v>
      </c>
      <c r="L483" s="106">
        <v>0</v>
      </c>
      <c r="M483" s="106">
        <v>0</v>
      </c>
      <c r="N483" s="106">
        <v>0</v>
      </c>
      <c r="O483" s="106">
        <v>0</v>
      </c>
      <c r="P483" s="106">
        <v>0</v>
      </c>
      <c r="Q483" s="106">
        <v>0</v>
      </c>
      <c r="R483" s="106">
        <v>0</v>
      </c>
      <c r="S483" s="106">
        <v>0</v>
      </c>
      <c r="T483" s="106">
        <v>0</v>
      </c>
      <c r="U483" s="106">
        <v>0</v>
      </c>
      <c r="V483" s="106">
        <v>0</v>
      </c>
    </row>
    <row r="484" spans="8:22">
      <c r="H484" s="51">
        <v>30</v>
      </c>
      <c r="I484" s="51" t="str">
        <f>I454</f>
        <v>本庄ガス_12A</v>
      </c>
      <c r="J484" s="51" t="str">
        <f t="shared" si="37"/>
        <v>30本庄ガス_12A</v>
      </c>
      <c r="K484" s="106">
        <v>41.86</v>
      </c>
      <c r="L484" s="106">
        <v>41.86</v>
      </c>
      <c r="M484" s="106">
        <v>41.86</v>
      </c>
      <c r="N484" s="106">
        <v>41.86</v>
      </c>
      <c r="O484" s="106">
        <v>41.86</v>
      </c>
      <c r="P484" s="106">
        <v>41.86</v>
      </c>
      <c r="Q484" s="106">
        <v>41.86</v>
      </c>
      <c r="R484" s="106">
        <v>41.86</v>
      </c>
      <c r="S484" s="106">
        <v>41.86</v>
      </c>
      <c r="T484" s="106">
        <v>41.86</v>
      </c>
      <c r="U484" s="106">
        <v>41.86</v>
      </c>
      <c r="V484" s="106">
        <v>41.86</v>
      </c>
    </row>
    <row r="485" spans="8:22">
      <c r="H485" s="51">
        <v>30</v>
      </c>
      <c r="I485" s="51" t="s">
        <v>567</v>
      </c>
      <c r="J485" s="51" t="str">
        <f t="shared" si="37"/>
        <v>30本庄ガス_調整ガス</v>
      </c>
      <c r="K485" s="106">
        <v>43.4</v>
      </c>
      <c r="L485" s="106">
        <v>43.4</v>
      </c>
      <c r="M485" s="106">
        <v>43.4</v>
      </c>
      <c r="N485" s="106">
        <v>43.4</v>
      </c>
      <c r="O485" s="106">
        <v>43.4</v>
      </c>
      <c r="P485" s="106">
        <v>43.4</v>
      </c>
      <c r="Q485" s="106">
        <v>43.4</v>
      </c>
      <c r="R485" s="106">
        <v>43.4</v>
      </c>
      <c r="S485" s="106">
        <v>43.4</v>
      </c>
      <c r="T485" s="106">
        <v>43.4</v>
      </c>
      <c r="U485" s="106">
        <v>43.4</v>
      </c>
      <c r="V485" s="106">
        <v>43.4</v>
      </c>
    </row>
    <row r="486" spans="8:22">
      <c r="H486" s="51">
        <v>30</v>
      </c>
      <c r="I486" s="51" t="s">
        <v>560</v>
      </c>
      <c r="J486" s="51" t="str">
        <f t="shared" si="37"/>
        <v>30堀川産業_13A</v>
      </c>
      <c r="K486" s="290">
        <v>45</v>
      </c>
      <c r="L486" s="290">
        <v>45</v>
      </c>
      <c r="M486" s="290">
        <v>45</v>
      </c>
      <c r="N486" s="290">
        <v>45</v>
      </c>
      <c r="O486" s="290">
        <v>45</v>
      </c>
      <c r="P486" s="290">
        <v>45</v>
      </c>
      <c r="Q486" s="290">
        <v>45</v>
      </c>
      <c r="R486" s="290">
        <v>45</v>
      </c>
      <c r="S486" s="290">
        <v>45</v>
      </c>
      <c r="T486" s="290">
        <v>45</v>
      </c>
      <c r="U486" s="290">
        <v>45</v>
      </c>
      <c r="V486" s="290">
        <v>45</v>
      </c>
    </row>
    <row r="487" spans="8:22">
      <c r="H487" s="51">
        <v>30</v>
      </c>
      <c r="I487" s="51" t="str">
        <f t="shared" ref="I487:I509" si="38">I457</f>
        <v>日高都市ガス_6A</v>
      </c>
      <c r="J487" s="51" t="str">
        <f t="shared" si="37"/>
        <v>30日高都市ガス_6A</v>
      </c>
      <c r="K487" s="106">
        <v>9999</v>
      </c>
      <c r="L487" s="106">
        <v>9999</v>
      </c>
      <c r="M487" s="106">
        <v>9999</v>
      </c>
      <c r="N487" s="106">
        <v>9999</v>
      </c>
      <c r="O487" s="106">
        <v>9999</v>
      </c>
      <c r="P487" s="106">
        <v>9999</v>
      </c>
      <c r="Q487" s="106">
        <v>9999</v>
      </c>
      <c r="R487" s="106">
        <v>9999</v>
      </c>
      <c r="S487" s="106">
        <v>9999</v>
      </c>
      <c r="T487" s="106">
        <v>9999</v>
      </c>
      <c r="U487" s="106">
        <v>9999</v>
      </c>
      <c r="V487" s="106">
        <v>9999</v>
      </c>
    </row>
    <row r="488" spans="8:22">
      <c r="H488" s="51">
        <v>30</v>
      </c>
      <c r="I488" s="51" t="str">
        <f t="shared" si="38"/>
        <v>武蔵野ガス_6A</v>
      </c>
      <c r="J488" s="51" t="str">
        <f t="shared" si="37"/>
        <v>30武蔵野ガス_6A</v>
      </c>
      <c r="K488" s="106">
        <v>9999</v>
      </c>
      <c r="L488" s="106">
        <v>9999</v>
      </c>
      <c r="M488" s="106">
        <v>9999</v>
      </c>
      <c r="N488" s="106">
        <v>9999</v>
      </c>
      <c r="O488" s="106">
        <v>9999</v>
      </c>
      <c r="P488" s="106">
        <v>9999</v>
      </c>
      <c r="Q488" s="106">
        <v>9999</v>
      </c>
      <c r="R488" s="106">
        <v>9999</v>
      </c>
      <c r="S488" s="106">
        <v>9999</v>
      </c>
      <c r="T488" s="106">
        <v>9999</v>
      </c>
      <c r="U488" s="106">
        <v>9999</v>
      </c>
      <c r="V488" s="106">
        <v>9999</v>
      </c>
    </row>
    <row r="489" spans="8:22">
      <c r="H489" s="51">
        <v>31</v>
      </c>
      <c r="I489" s="51" t="str">
        <f t="shared" si="38"/>
        <v>東京ガス_13A</v>
      </c>
      <c r="J489" s="51" t="str">
        <f t="shared" si="37"/>
        <v>31東京ガス_13A</v>
      </c>
      <c r="K489" s="106">
        <v>45</v>
      </c>
      <c r="L489" s="106">
        <v>45</v>
      </c>
      <c r="M489" s="106">
        <v>45</v>
      </c>
      <c r="N489" s="106">
        <v>45</v>
      </c>
      <c r="O489" s="106">
        <v>45</v>
      </c>
      <c r="P489" s="106">
        <v>45</v>
      </c>
      <c r="Q489" s="106">
        <v>45</v>
      </c>
      <c r="R489" s="106">
        <v>45</v>
      </c>
      <c r="S489" s="106">
        <v>45</v>
      </c>
      <c r="T489" s="106">
        <v>45</v>
      </c>
      <c r="U489" s="106">
        <v>45</v>
      </c>
      <c r="V489" s="106">
        <v>45</v>
      </c>
    </row>
    <row r="490" spans="8:22">
      <c r="H490" s="51">
        <v>31</v>
      </c>
      <c r="I490" s="51" t="str">
        <f t="shared" si="38"/>
        <v>伊奈都市ガス_13A</v>
      </c>
      <c r="J490" s="51" t="str">
        <f t="shared" si="37"/>
        <v>31伊奈都市ガス_13A</v>
      </c>
      <c r="K490" s="106">
        <v>45</v>
      </c>
      <c r="L490" s="106">
        <v>45</v>
      </c>
      <c r="M490" s="106">
        <v>45</v>
      </c>
      <c r="N490" s="106">
        <v>45</v>
      </c>
      <c r="O490" s="106">
        <v>45</v>
      </c>
      <c r="P490" s="106">
        <v>45</v>
      </c>
      <c r="Q490" s="106">
        <v>45</v>
      </c>
      <c r="R490" s="106">
        <v>45</v>
      </c>
      <c r="S490" s="106">
        <v>45</v>
      </c>
      <c r="T490" s="106">
        <v>45</v>
      </c>
      <c r="U490" s="106">
        <v>45</v>
      </c>
      <c r="V490" s="106">
        <v>45</v>
      </c>
    </row>
    <row r="491" spans="8:22">
      <c r="H491" s="51">
        <v>31</v>
      </c>
      <c r="I491" s="51" t="str">
        <f t="shared" si="38"/>
        <v>入間ガス_13A</v>
      </c>
      <c r="J491" s="51" t="str">
        <f t="shared" si="37"/>
        <v>31入間ガス_13A</v>
      </c>
      <c r="K491" s="291">
        <v>45</v>
      </c>
      <c r="L491" s="291">
        <v>45</v>
      </c>
      <c r="M491" s="291">
        <v>45</v>
      </c>
      <c r="N491" s="291">
        <v>45</v>
      </c>
      <c r="O491" s="291">
        <v>45</v>
      </c>
      <c r="P491" s="291">
        <v>45</v>
      </c>
      <c r="Q491" s="291">
        <v>45</v>
      </c>
      <c r="R491" s="291">
        <v>45</v>
      </c>
      <c r="S491" s="291">
        <v>45</v>
      </c>
      <c r="T491" s="291">
        <v>45</v>
      </c>
      <c r="U491" s="291">
        <v>45</v>
      </c>
      <c r="V491" s="291">
        <v>45</v>
      </c>
    </row>
    <row r="492" spans="8:22">
      <c r="H492" s="51">
        <v>31</v>
      </c>
      <c r="I492" s="51" t="str">
        <f t="shared" si="38"/>
        <v>太田都市ガス_13A</v>
      </c>
      <c r="J492" s="51" t="str">
        <f t="shared" si="37"/>
        <v>31太田都市ガス_13A</v>
      </c>
      <c r="K492" s="106">
        <v>45</v>
      </c>
      <c r="L492" s="106">
        <v>45</v>
      </c>
      <c r="M492" s="106">
        <v>45</v>
      </c>
      <c r="N492" s="106">
        <v>45</v>
      </c>
      <c r="O492" s="106">
        <v>45</v>
      </c>
      <c r="P492" s="106">
        <v>45</v>
      </c>
      <c r="Q492" s="106">
        <v>45</v>
      </c>
      <c r="R492" s="106">
        <v>45</v>
      </c>
      <c r="S492" s="106">
        <v>45</v>
      </c>
      <c r="T492" s="106">
        <v>45</v>
      </c>
      <c r="U492" s="106">
        <v>45</v>
      </c>
      <c r="V492" s="106">
        <v>45</v>
      </c>
    </row>
    <row r="493" spans="8:22">
      <c r="H493" s="51">
        <v>31</v>
      </c>
      <c r="I493" s="51" t="str">
        <f t="shared" si="38"/>
        <v>角栄ガス_13A</v>
      </c>
      <c r="J493" s="51" t="str">
        <f t="shared" si="37"/>
        <v>31角栄ガス_13A</v>
      </c>
      <c r="K493" s="106">
        <v>45</v>
      </c>
      <c r="L493" s="106">
        <v>45</v>
      </c>
      <c r="M493" s="106">
        <v>45</v>
      </c>
      <c r="N493" s="106">
        <v>45</v>
      </c>
      <c r="O493" s="106">
        <v>45</v>
      </c>
      <c r="P493" s="106">
        <v>45</v>
      </c>
      <c r="Q493" s="106">
        <v>45</v>
      </c>
      <c r="R493" s="106">
        <v>45</v>
      </c>
      <c r="S493" s="106">
        <v>45</v>
      </c>
      <c r="T493" s="106">
        <v>45</v>
      </c>
      <c r="U493" s="106">
        <v>45</v>
      </c>
      <c r="V493" s="106">
        <v>45</v>
      </c>
    </row>
    <row r="494" spans="8:22">
      <c r="H494" s="51">
        <v>31</v>
      </c>
      <c r="I494" s="51" t="str">
        <f t="shared" si="38"/>
        <v>埼玉ガス_13A</v>
      </c>
      <c r="J494" s="51" t="str">
        <f t="shared" si="37"/>
        <v>31埼玉ガス_13A</v>
      </c>
      <c r="K494" s="291">
        <v>45</v>
      </c>
      <c r="L494" s="291">
        <v>45</v>
      </c>
      <c r="M494" s="291">
        <v>45</v>
      </c>
      <c r="N494" s="291">
        <v>45</v>
      </c>
      <c r="O494" s="291">
        <v>45</v>
      </c>
      <c r="P494" s="291">
        <v>45</v>
      </c>
      <c r="Q494" s="291">
        <v>45</v>
      </c>
      <c r="R494" s="291">
        <v>45</v>
      </c>
      <c r="S494" s="291">
        <v>45</v>
      </c>
      <c r="T494" s="291">
        <v>45</v>
      </c>
      <c r="U494" s="291">
        <v>45</v>
      </c>
      <c r="V494" s="291">
        <v>45</v>
      </c>
    </row>
    <row r="495" spans="8:22">
      <c r="H495" s="51">
        <v>31</v>
      </c>
      <c r="I495" s="51" t="str">
        <f t="shared" si="38"/>
        <v>坂戸ガス_13A</v>
      </c>
      <c r="J495" s="51" t="str">
        <f t="shared" si="37"/>
        <v>31坂戸ガス_13A</v>
      </c>
      <c r="K495" s="106">
        <v>45</v>
      </c>
      <c r="L495" s="106">
        <v>45</v>
      </c>
      <c r="M495" s="106">
        <v>45</v>
      </c>
      <c r="N495" s="106">
        <v>45</v>
      </c>
      <c r="O495" s="106">
        <v>45</v>
      </c>
      <c r="P495" s="106">
        <v>45</v>
      </c>
      <c r="Q495" s="106">
        <v>45</v>
      </c>
      <c r="R495" s="106">
        <v>45</v>
      </c>
      <c r="S495" s="106">
        <v>45</v>
      </c>
      <c r="T495" s="106">
        <v>45</v>
      </c>
      <c r="U495" s="106">
        <v>45</v>
      </c>
      <c r="V495" s="106">
        <v>45</v>
      </c>
    </row>
    <row r="496" spans="8:22">
      <c r="H496" s="51">
        <v>31</v>
      </c>
      <c r="I496" s="51" t="str">
        <f t="shared" si="38"/>
        <v>幸手都市ガス_13A</v>
      </c>
      <c r="J496" s="51" t="str">
        <f t="shared" si="37"/>
        <v>31幸手都市ガス_13A</v>
      </c>
      <c r="K496" s="106">
        <v>45</v>
      </c>
      <c r="L496" s="106">
        <v>45</v>
      </c>
      <c r="M496" s="106">
        <v>45</v>
      </c>
      <c r="N496" s="106">
        <v>45</v>
      </c>
      <c r="O496" s="106">
        <v>45</v>
      </c>
      <c r="P496" s="106">
        <v>45</v>
      </c>
      <c r="Q496" s="106">
        <v>45</v>
      </c>
      <c r="R496" s="106">
        <v>45</v>
      </c>
      <c r="S496" s="106">
        <v>45</v>
      </c>
      <c r="T496" s="106">
        <v>45</v>
      </c>
      <c r="U496" s="106">
        <v>45</v>
      </c>
      <c r="V496" s="106">
        <v>45</v>
      </c>
    </row>
    <row r="497" spans="8:22">
      <c r="H497" s="51">
        <v>31</v>
      </c>
      <c r="I497" s="51" t="str">
        <f t="shared" si="38"/>
        <v>松栄ガス_13A</v>
      </c>
      <c r="J497" s="51" t="str">
        <f t="shared" si="37"/>
        <v>31松栄ガス_13A</v>
      </c>
      <c r="K497" s="106">
        <v>45</v>
      </c>
      <c r="L497" s="106">
        <v>45</v>
      </c>
      <c r="M497" s="106">
        <v>45</v>
      </c>
      <c r="N497" s="106">
        <v>45</v>
      </c>
      <c r="O497" s="106">
        <v>45</v>
      </c>
      <c r="P497" s="106">
        <v>45</v>
      </c>
      <c r="Q497" s="106">
        <v>45</v>
      </c>
      <c r="R497" s="106">
        <v>45</v>
      </c>
      <c r="S497" s="106">
        <v>45</v>
      </c>
      <c r="T497" s="106">
        <v>45</v>
      </c>
      <c r="U497" s="106">
        <v>45</v>
      </c>
      <c r="V497" s="106">
        <v>45</v>
      </c>
    </row>
    <row r="498" spans="8:22">
      <c r="H498" s="51">
        <v>31</v>
      </c>
      <c r="I498" s="51" t="str">
        <f t="shared" si="38"/>
        <v>新日本瓦斯_13A</v>
      </c>
      <c r="J498" s="51" t="str">
        <f t="shared" si="37"/>
        <v>31新日本瓦斯_13A</v>
      </c>
      <c r="K498" s="291">
        <v>45</v>
      </c>
      <c r="L498" s="291">
        <v>45</v>
      </c>
      <c r="M498" s="291">
        <v>45</v>
      </c>
      <c r="N498" s="291">
        <v>45</v>
      </c>
      <c r="O498" s="291">
        <v>45</v>
      </c>
      <c r="P498" s="291">
        <v>45</v>
      </c>
      <c r="Q498" s="291">
        <v>45</v>
      </c>
      <c r="R498" s="291">
        <v>45</v>
      </c>
      <c r="S498" s="291">
        <v>45</v>
      </c>
      <c r="T498" s="291">
        <v>45</v>
      </c>
      <c r="U498" s="291">
        <v>45</v>
      </c>
      <c r="V498" s="291">
        <v>45</v>
      </c>
    </row>
    <row r="499" spans="8:22">
      <c r="H499" s="51">
        <v>31</v>
      </c>
      <c r="I499" s="51" t="str">
        <f t="shared" si="38"/>
        <v>西武ガス_13A</v>
      </c>
      <c r="J499" s="51" t="str">
        <f t="shared" si="37"/>
        <v>31西武ガス_13A</v>
      </c>
      <c r="K499" s="291">
        <v>45</v>
      </c>
      <c r="L499" s="291">
        <v>45</v>
      </c>
      <c r="M499" s="291">
        <v>45</v>
      </c>
      <c r="N499" s="291">
        <v>45</v>
      </c>
      <c r="O499" s="291">
        <v>45</v>
      </c>
      <c r="P499" s="291">
        <v>45</v>
      </c>
      <c r="Q499" s="291">
        <v>45</v>
      </c>
      <c r="R499" s="291">
        <v>45</v>
      </c>
      <c r="S499" s="291">
        <v>45</v>
      </c>
      <c r="T499" s="291">
        <v>45</v>
      </c>
      <c r="U499" s="291">
        <v>45</v>
      </c>
      <c r="V499" s="291">
        <v>45</v>
      </c>
    </row>
    <row r="500" spans="8:22">
      <c r="H500" s="51">
        <v>31</v>
      </c>
      <c r="I500" s="51" t="str">
        <f t="shared" si="38"/>
        <v>大東ガス_13A</v>
      </c>
      <c r="J500" s="51" t="str">
        <f t="shared" si="37"/>
        <v>31大東ガス_13A</v>
      </c>
      <c r="K500" s="106">
        <v>45</v>
      </c>
      <c r="L500" s="106">
        <v>45</v>
      </c>
      <c r="M500" s="106">
        <v>45</v>
      </c>
      <c r="N500" s="106">
        <v>45</v>
      </c>
      <c r="O500" s="106">
        <v>45</v>
      </c>
      <c r="P500" s="106">
        <v>45</v>
      </c>
      <c r="Q500" s="106">
        <v>45</v>
      </c>
      <c r="R500" s="106">
        <v>45</v>
      </c>
      <c r="S500" s="106">
        <v>45</v>
      </c>
      <c r="T500" s="106">
        <v>45</v>
      </c>
      <c r="U500" s="106">
        <v>45</v>
      </c>
      <c r="V500" s="106">
        <v>45</v>
      </c>
    </row>
    <row r="501" spans="8:22">
      <c r="H501" s="51">
        <v>31</v>
      </c>
      <c r="I501" s="51" t="str">
        <f t="shared" si="38"/>
        <v>秩父ガス_13A</v>
      </c>
      <c r="J501" s="51" t="str">
        <f t="shared" si="37"/>
        <v>31秩父ガス_13A</v>
      </c>
      <c r="K501" s="106">
        <v>46.04</v>
      </c>
      <c r="L501" s="106">
        <v>46.04</v>
      </c>
      <c r="M501" s="106">
        <v>46.04</v>
      </c>
      <c r="N501" s="106">
        <v>46.04</v>
      </c>
      <c r="O501" s="106">
        <v>46.04</v>
      </c>
      <c r="P501" s="106">
        <v>46.04</v>
      </c>
      <c r="Q501" s="106">
        <v>46.04</v>
      </c>
      <c r="R501" s="106">
        <v>46.04</v>
      </c>
      <c r="S501" s="106">
        <v>46.04</v>
      </c>
      <c r="T501" s="106">
        <v>46.04</v>
      </c>
      <c r="U501" s="106">
        <v>46.04</v>
      </c>
      <c r="V501" s="106">
        <v>46.04</v>
      </c>
    </row>
    <row r="502" spans="8:22">
      <c r="H502" s="51">
        <v>31</v>
      </c>
      <c r="I502" s="51" t="str">
        <f t="shared" si="38"/>
        <v>東彩ガス_13A</v>
      </c>
      <c r="J502" s="51" t="str">
        <f t="shared" si="37"/>
        <v>31東彩ガス_13A</v>
      </c>
      <c r="K502" s="106">
        <v>45</v>
      </c>
      <c r="L502" s="106">
        <v>45</v>
      </c>
      <c r="M502" s="106">
        <v>45</v>
      </c>
      <c r="N502" s="106">
        <v>45</v>
      </c>
      <c r="O502" s="106">
        <v>45</v>
      </c>
      <c r="P502" s="106">
        <v>45</v>
      </c>
      <c r="Q502" s="106">
        <v>45</v>
      </c>
      <c r="R502" s="106">
        <v>45</v>
      </c>
      <c r="S502" s="106">
        <v>45</v>
      </c>
      <c r="T502" s="106">
        <v>45</v>
      </c>
      <c r="U502" s="106">
        <v>45</v>
      </c>
      <c r="V502" s="106">
        <v>45</v>
      </c>
    </row>
    <row r="503" spans="8:22">
      <c r="H503" s="51">
        <v>31</v>
      </c>
      <c r="I503" s="51" t="str">
        <f t="shared" si="38"/>
        <v>日高都市ガス_13A</v>
      </c>
      <c r="J503" s="51" t="str">
        <f t="shared" si="37"/>
        <v>31日高都市ガス_13A</v>
      </c>
      <c r="K503" s="106">
        <v>45</v>
      </c>
      <c r="L503" s="106">
        <v>45</v>
      </c>
      <c r="M503" s="106">
        <v>45</v>
      </c>
      <c r="N503" s="106">
        <v>45</v>
      </c>
      <c r="O503" s="106">
        <v>45</v>
      </c>
      <c r="P503" s="106">
        <v>45</v>
      </c>
      <c r="Q503" s="106">
        <v>45</v>
      </c>
      <c r="R503" s="106">
        <v>45</v>
      </c>
      <c r="S503" s="106">
        <v>45</v>
      </c>
      <c r="T503" s="106">
        <v>45</v>
      </c>
      <c r="U503" s="106">
        <v>45</v>
      </c>
      <c r="V503" s="106">
        <v>45</v>
      </c>
    </row>
    <row r="504" spans="8:22">
      <c r="H504" s="51">
        <v>31</v>
      </c>
      <c r="I504" s="51" t="str">
        <f t="shared" si="38"/>
        <v>武州ガス_13A</v>
      </c>
      <c r="J504" s="51" t="str">
        <f t="shared" si="37"/>
        <v>31武州ガス_13A</v>
      </c>
      <c r="K504" s="106">
        <v>45</v>
      </c>
      <c r="L504" s="106">
        <v>45</v>
      </c>
      <c r="M504" s="106">
        <v>45</v>
      </c>
      <c r="N504" s="106">
        <v>45</v>
      </c>
      <c r="O504" s="106">
        <v>45</v>
      </c>
      <c r="P504" s="106">
        <v>45</v>
      </c>
      <c r="Q504" s="106">
        <v>45</v>
      </c>
      <c r="R504" s="106">
        <v>45</v>
      </c>
      <c r="S504" s="106">
        <v>45</v>
      </c>
      <c r="T504" s="106">
        <v>45</v>
      </c>
      <c r="U504" s="106">
        <v>45</v>
      </c>
      <c r="V504" s="106">
        <v>45</v>
      </c>
    </row>
    <row r="505" spans="8:22">
      <c r="H505" s="51">
        <v>31</v>
      </c>
      <c r="I505" s="51" t="str">
        <f t="shared" si="38"/>
        <v>本庄ガス_13A</v>
      </c>
      <c r="J505" s="51" t="str">
        <f t="shared" si="37"/>
        <v>31本庄ガス_13A</v>
      </c>
      <c r="K505" s="291">
        <v>45</v>
      </c>
      <c r="L505" s="291">
        <v>45</v>
      </c>
      <c r="M505" s="291">
        <v>45</v>
      </c>
      <c r="N505" s="291">
        <v>45</v>
      </c>
      <c r="O505" s="291">
        <v>45</v>
      </c>
      <c r="P505" s="291">
        <v>45</v>
      </c>
      <c r="Q505" s="291">
        <v>45</v>
      </c>
      <c r="R505" s="291">
        <v>45</v>
      </c>
      <c r="S505" s="291">
        <v>45</v>
      </c>
      <c r="T505" s="291">
        <v>45</v>
      </c>
      <c r="U505" s="291">
        <v>45</v>
      </c>
      <c r="V505" s="291">
        <v>45</v>
      </c>
    </row>
    <row r="506" spans="8:22">
      <c r="H506" s="51">
        <v>31</v>
      </c>
      <c r="I506" s="51" t="str">
        <f t="shared" si="38"/>
        <v>武蔵野ガス_13A</v>
      </c>
      <c r="J506" s="51" t="str">
        <f t="shared" si="37"/>
        <v>31武蔵野ガス_13A</v>
      </c>
      <c r="K506" s="106">
        <v>45</v>
      </c>
      <c r="L506" s="106">
        <v>45</v>
      </c>
      <c r="M506" s="106">
        <v>45</v>
      </c>
      <c r="N506" s="106">
        <v>45</v>
      </c>
      <c r="O506" s="106">
        <v>45</v>
      </c>
      <c r="P506" s="106">
        <v>45</v>
      </c>
      <c r="Q506" s="106">
        <v>45</v>
      </c>
      <c r="R506" s="106">
        <v>45</v>
      </c>
      <c r="S506" s="106">
        <v>45</v>
      </c>
      <c r="T506" s="106">
        <v>45</v>
      </c>
      <c r="U506" s="106">
        <v>45</v>
      </c>
      <c r="V506" s="106">
        <v>45</v>
      </c>
    </row>
    <row r="507" spans="8:22">
      <c r="H507" s="51">
        <v>31</v>
      </c>
      <c r="I507" s="51" t="str">
        <f t="shared" si="38"/>
        <v>鷲宮ガス_13A</v>
      </c>
      <c r="J507" s="51" t="str">
        <f t="shared" si="37"/>
        <v>31鷲宮ガス_13A</v>
      </c>
      <c r="K507" s="106">
        <v>45</v>
      </c>
      <c r="L507" s="106">
        <v>45</v>
      </c>
      <c r="M507" s="106">
        <v>45</v>
      </c>
      <c r="N507" s="106">
        <v>45</v>
      </c>
      <c r="O507" s="106">
        <v>45</v>
      </c>
      <c r="P507" s="106">
        <v>45</v>
      </c>
      <c r="Q507" s="106">
        <v>45</v>
      </c>
      <c r="R507" s="106">
        <v>45</v>
      </c>
      <c r="S507" s="106">
        <v>45</v>
      </c>
      <c r="T507" s="106">
        <v>45</v>
      </c>
      <c r="U507" s="106">
        <v>45</v>
      </c>
      <c r="V507" s="106">
        <v>45</v>
      </c>
    </row>
    <row r="508" spans="8:22">
      <c r="H508" s="51">
        <v>31</v>
      </c>
      <c r="I508" s="51" t="str">
        <f t="shared" si="38"/>
        <v>入間ガス_6A</v>
      </c>
      <c r="J508" s="51" t="str">
        <f t="shared" si="37"/>
        <v>31入間ガス_6A</v>
      </c>
      <c r="K508" s="106">
        <v>0</v>
      </c>
      <c r="L508" s="106">
        <v>0</v>
      </c>
      <c r="M508" s="106">
        <v>0</v>
      </c>
      <c r="N508" s="106">
        <v>0</v>
      </c>
      <c r="O508" s="106">
        <v>0</v>
      </c>
      <c r="P508" s="106">
        <v>0</v>
      </c>
      <c r="Q508" s="106">
        <v>0</v>
      </c>
      <c r="R508" s="106">
        <v>0</v>
      </c>
      <c r="S508" s="106">
        <v>0</v>
      </c>
      <c r="T508" s="106">
        <v>0</v>
      </c>
      <c r="U508" s="106">
        <v>0</v>
      </c>
      <c r="V508" s="106">
        <v>0</v>
      </c>
    </row>
    <row r="509" spans="8:22">
      <c r="H509" s="51">
        <v>31</v>
      </c>
      <c r="I509" s="51" t="str">
        <f t="shared" si="38"/>
        <v>角栄ガス_6A</v>
      </c>
      <c r="J509" s="51" t="str">
        <f t="shared" si="37"/>
        <v>31角栄ガス_6A</v>
      </c>
      <c r="K509" s="106">
        <v>0</v>
      </c>
      <c r="L509" s="106">
        <v>0</v>
      </c>
      <c r="M509" s="106">
        <v>0</v>
      </c>
      <c r="N509" s="106">
        <v>0</v>
      </c>
      <c r="O509" s="106">
        <v>0</v>
      </c>
      <c r="P509" s="106">
        <v>0</v>
      </c>
      <c r="Q509" s="106">
        <v>0</v>
      </c>
      <c r="R509" s="106">
        <v>0</v>
      </c>
      <c r="S509" s="106">
        <v>0</v>
      </c>
      <c r="T509" s="106">
        <v>0</v>
      </c>
      <c r="U509" s="106">
        <v>0</v>
      </c>
      <c r="V509" s="106">
        <v>0</v>
      </c>
    </row>
    <row r="510" spans="8:22">
      <c r="H510" s="51">
        <v>31</v>
      </c>
      <c r="I510" s="51" t="s">
        <v>444</v>
      </c>
      <c r="J510" s="51" t="str">
        <f t="shared" si="37"/>
        <v>31新日本瓦斯_6A</v>
      </c>
      <c r="K510" s="106">
        <v>0</v>
      </c>
      <c r="L510" s="106">
        <v>0</v>
      </c>
      <c r="M510" s="106">
        <v>0</v>
      </c>
      <c r="N510" s="106">
        <v>0</v>
      </c>
      <c r="O510" s="106">
        <v>0</v>
      </c>
      <c r="P510" s="106">
        <v>0</v>
      </c>
      <c r="Q510" s="106">
        <v>0</v>
      </c>
      <c r="R510" s="106">
        <v>0</v>
      </c>
      <c r="S510" s="106">
        <v>0</v>
      </c>
      <c r="T510" s="106">
        <v>0</v>
      </c>
      <c r="U510" s="106">
        <v>0</v>
      </c>
      <c r="V510" s="106">
        <v>0</v>
      </c>
    </row>
    <row r="511" spans="8:22">
      <c r="H511" s="51">
        <v>31</v>
      </c>
      <c r="I511" s="51" t="str">
        <f>I481</f>
        <v>秩父ガス_6A</v>
      </c>
      <c r="J511" s="51" t="str">
        <f t="shared" si="37"/>
        <v>31秩父ガス_6A</v>
      </c>
      <c r="K511" s="106">
        <v>0</v>
      </c>
      <c r="L511" s="106">
        <v>0</v>
      </c>
      <c r="M511" s="106">
        <v>0</v>
      </c>
      <c r="N511" s="106">
        <v>0</v>
      </c>
      <c r="O511" s="106">
        <v>0</v>
      </c>
      <c r="P511" s="106">
        <v>0</v>
      </c>
      <c r="Q511" s="106">
        <v>0</v>
      </c>
      <c r="R511" s="106">
        <v>0</v>
      </c>
      <c r="S511" s="106">
        <v>0</v>
      </c>
      <c r="T511" s="106">
        <v>0</v>
      </c>
      <c r="U511" s="106">
        <v>0</v>
      </c>
      <c r="V511" s="106">
        <v>0</v>
      </c>
    </row>
    <row r="512" spans="8:22">
      <c r="H512" s="51">
        <v>31</v>
      </c>
      <c r="I512" s="51" t="str">
        <f>I482</f>
        <v>日高都市ガス_6A</v>
      </c>
      <c r="J512" s="51" t="str">
        <f t="shared" si="37"/>
        <v>31日高都市ガス_6A</v>
      </c>
      <c r="K512" s="106">
        <v>0</v>
      </c>
      <c r="L512" s="106">
        <v>0</v>
      </c>
      <c r="M512" s="106">
        <v>0</v>
      </c>
      <c r="N512" s="106">
        <v>0</v>
      </c>
      <c r="O512" s="106">
        <v>0</v>
      </c>
      <c r="P512" s="106">
        <v>0</v>
      </c>
      <c r="Q512" s="106">
        <v>0</v>
      </c>
      <c r="R512" s="106">
        <v>0</v>
      </c>
      <c r="S512" s="106">
        <v>0</v>
      </c>
      <c r="T512" s="106">
        <v>0</v>
      </c>
      <c r="U512" s="106">
        <v>0</v>
      </c>
      <c r="V512" s="106">
        <v>0</v>
      </c>
    </row>
    <row r="513" spans="8:22">
      <c r="H513" s="51">
        <v>31</v>
      </c>
      <c r="I513" s="51" t="str">
        <f>I483</f>
        <v>武蔵野ガス_6A</v>
      </c>
      <c r="J513" s="51" t="str">
        <f t="shared" si="37"/>
        <v>31武蔵野ガス_6A</v>
      </c>
      <c r="K513" s="106">
        <v>0</v>
      </c>
      <c r="L513" s="106">
        <v>0</v>
      </c>
      <c r="M513" s="106">
        <v>0</v>
      </c>
      <c r="N513" s="106">
        <v>0</v>
      </c>
      <c r="O513" s="106">
        <v>0</v>
      </c>
      <c r="P513" s="106">
        <v>0</v>
      </c>
      <c r="Q513" s="106">
        <v>0</v>
      </c>
      <c r="R513" s="106">
        <v>0</v>
      </c>
      <c r="S513" s="106">
        <v>0</v>
      </c>
      <c r="T513" s="106">
        <v>0</v>
      </c>
      <c r="U513" s="106">
        <v>0</v>
      </c>
      <c r="V513" s="106">
        <v>0</v>
      </c>
    </row>
    <row r="514" spans="8:22">
      <c r="H514" s="51">
        <v>31</v>
      </c>
      <c r="I514" s="51" t="str">
        <f>I484</f>
        <v>本庄ガス_12A</v>
      </c>
      <c r="J514" s="51" t="str">
        <f t="shared" si="37"/>
        <v>31本庄ガス_12A</v>
      </c>
      <c r="K514" s="106">
        <v>41.86</v>
      </c>
      <c r="L514" s="106">
        <v>41.86</v>
      </c>
      <c r="M514" s="106">
        <v>41.86</v>
      </c>
      <c r="N514" s="106">
        <v>41.86</v>
      </c>
      <c r="O514" s="106">
        <v>41.86</v>
      </c>
      <c r="P514" s="106">
        <v>41.86</v>
      </c>
      <c r="Q514" s="106">
        <v>41.86</v>
      </c>
      <c r="R514" s="106">
        <v>41.86</v>
      </c>
      <c r="S514" s="106">
        <v>41.86</v>
      </c>
      <c r="T514" s="106">
        <v>41.86</v>
      </c>
      <c r="U514" s="106">
        <v>41.86</v>
      </c>
      <c r="V514" s="106">
        <v>41.86</v>
      </c>
    </row>
    <row r="515" spans="8:22">
      <c r="H515" s="51">
        <v>31</v>
      </c>
      <c r="I515" s="51" t="str">
        <f>I485</f>
        <v>本庄ガス_調整ガス</v>
      </c>
      <c r="J515" s="51" t="str">
        <f t="shared" si="37"/>
        <v>31本庄ガス_調整ガス</v>
      </c>
      <c r="K515" s="106">
        <v>43.4</v>
      </c>
      <c r="L515" s="106">
        <v>43.4</v>
      </c>
      <c r="M515" s="106">
        <v>43.4</v>
      </c>
      <c r="N515" s="106">
        <v>43.4</v>
      </c>
      <c r="O515" s="106">
        <v>43.4</v>
      </c>
      <c r="P515" s="106">
        <v>43.4</v>
      </c>
      <c r="Q515" s="106">
        <v>43.4</v>
      </c>
      <c r="R515" s="106">
        <v>43.4</v>
      </c>
      <c r="S515" s="106">
        <v>43.4</v>
      </c>
      <c r="T515" s="106">
        <v>43.4</v>
      </c>
      <c r="U515" s="106">
        <v>43.4</v>
      </c>
      <c r="V515" s="106">
        <v>43.4</v>
      </c>
    </row>
    <row r="516" spans="8:22">
      <c r="H516" s="51">
        <v>31</v>
      </c>
      <c r="I516" s="51" t="s">
        <v>560</v>
      </c>
      <c r="J516" s="51" t="str">
        <f t="shared" si="37"/>
        <v>31堀川産業_13A</v>
      </c>
      <c r="K516" s="290">
        <v>45</v>
      </c>
      <c r="L516" s="290">
        <v>45</v>
      </c>
      <c r="M516" s="290">
        <v>45</v>
      </c>
      <c r="N516" s="290">
        <v>45</v>
      </c>
      <c r="O516" s="290">
        <v>45</v>
      </c>
      <c r="P516" s="290">
        <v>45</v>
      </c>
      <c r="Q516" s="290">
        <v>45</v>
      </c>
      <c r="R516" s="290">
        <v>45</v>
      </c>
      <c r="S516" s="290">
        <v>45</v>
      </c>
      <c r="T516" s="290">
        <v>45</v>
      </c>
      <c r="U516" s="290">
        <v>45</v>
      </c>
      <c r="V516" s="290">
        <v>45</v>
      </c>
    </row>
    <row r="517" spans="8:22">
      <c r="H517" s="51">
        <v>31</v>
      </c>
      <c r="I517" s="51" t="str">
        <f>I487</f>
        <v>日高都市ガス_6A</v>
      </c>
      <c r="J517" s="51" t="str">
        <f t="shared" si="37"/>
        <v>31日高都市ガス_6A</v>
      </c>
      <c r="K517" s="106">
        <v>9999</v>
      </c>
      <c r="L517" s="106">
        <v>9999</v>
      </c>
      <c r="M517" s="106">
        <v>9999</v>
      </c>
      <c r="N517" s="106">
        <v>9999</v>
      </c>
      <c r="O517" s="106">
        <v>9999</v>
      </c>
      <c r="P517" s="106">
        <v>9999</v>
      </c>
      <c r="Q517" s="106">
        <v>9999</v>
      </c>
      <c r="R517" s="106">
        <v>9999</v>
      </c>
      <c r="S517" s="106">
        <v>9999</v>
      </c>
      <c r="T517" s="106">
        <v>9999</v>
      </c>
      <c r="U517" s="106">
        <v>9999</v>
      </c>
      <c r="V517" s="106">
        <v>9999</v>
      </c>
    </row>
    <row r="518" spans="8:22">
      <c r="H518" s="51">
        <v>31</v>
      </c>
      <c r="I518" s="51" t="str">
        <f>I488</f>
        <v>武蔵野ガス_6A</v>
      </c>
      <c r="J518" s="51" t="str">
        <f t="shared" si="37"/>
        <v>31武蔵野ガス_6A</v>
      </c>
      <c r="K518" s="106">
        <v>9999</v>
      </c>
      <c r="L518" s="106">
        <v>9999</v>
      </c>
      <c r="M518" s="106">
        <v>9999</v>
      </c>
      <c r="N518" s="106">
        <v>9999</v>
      </c>
      <c r="O518" s="106">
        <v>9999</v>
      </c>
      <c r="P518" s="106">
        <v>9999</v>
      </c>
      <c r="Q518" s="106">
        <v>9999</v>
      </c>
      <c r="R518" s="106">
        <v>9999</v>
      </c>
      <c r="S518" s="106">
        <v>9999</v>
      </c>
      <c r="T518" s="106">
        <v>9999</v>
      </c>
      <c r="U518" s="106">
        <v>9999</v>
      </c>
      <c r="V518" s="106">
        <v>9999</v>
      </c>
    </row>
    <row r="519" spans="8:22">
      <c r="H519" s="289">
        <v>1</v>
      </c>
      <c r="I519" s="289" t="str">
        <f t="shared" ref="I519:I539" si="39">I489</f>
        <v>東京ガス_13A</v>
      </c>
      <c r="J519" s="289" t="str">
        <f t="shared" si="37"/>
        <v>1東京ガス_13A</v>
      </c>
      <c r="K519" s="292">
        <v>45</v>
      </c>
      <c r="L519" s="292">
        <v>45</v>
      </c>
      <c r="M519" s="292">
        <v>45</v>
      </c>
      <c r="N519" s="292">
        <v>45</v>
      </c>
      <c r="O519" s="292">
        <v>45</v>
      </c>
      <c r="P519" s="292">
        <v>45</v>
      </c>
      <c r="Q519" s="292">
        <v>45</v>
      </c>
      <c r="R519" s="292">
        <v>45</v>
      </c>
      <c r="S519" s="292">
        <v>45</v>
      </c>
      <c r="T519" s="292">
        <v>45</v>
      </c>
      <c r="U519" s="292">
        <v>45</v>
      </c>
      <c r="V519" s="292">
        <v>45</v>
      </c>
    </row>
    <row r="520" spans="8:22">
      <c r="H520" s="289">
        <v>1</v>
      </c>
      <c r="I520" s="289" t="str">
        <f t="shared" si="39"/>
        <v>伊奈都市ガス_13A</v>
      </c>
      <c r="J520" s="289" t="str">
        <f t="shared" si="37"/>
        <v>1伊奈都市ガス_13A</v>
      </c>
      <c r="K520" s="292">
        <v>45</v>
      </c>
      <c r="L520" s="292">
        <v>45</v>
      </c>
      <c r="M520" s="292">
        <v>45</v>
      </c>
      <c r="N520" s="292">
        <v>45</v>
      </c>
      <c r="O520" s="292">
        <v>45</v>
      </c>
      <c r="P520" s="292">
        <v>45</v>
      </c>
      <c r="Q520" s="292">
        <v>45</v>
      </c>
      <c r="R520" s="292">
        <v>45</v>
      </c>
      <c r="S520" s="292">
        <v>45</v>
      </c>
      <c r="T520" s="292">
        <v>45</v>
      </c>
      <c r="U520" s="292">
        <v>45</v>
      </c>
      <c r="V520" s="292">
        <v>45</v>
      </c>
    </row>
    <row r="521" spans="8:22">
      <c r="H521" s="289">
        <v>1</v>
      </c>
      <c r="I521" s="289" t="str">
        <f t="shared" si="39"/>
        <v>入間ガス_13A</v>
      </c>
      <c r="J521" s="289" t="str">
        <f t="shared" si="37"/>
        <v>1入間ガス_13A</v>
      </c>
      <c r="K521" s="293">
        <v>45</v>
      </c>
      <c r="L521" s="293">
        <v>45</v>
      </c>
      <c r="M521" s="293">
        <v>45</v>
      </c>
      <c r="N521" s="293">
        <v>45</v>
      </c>
      <c r="O521" s="293">
        <v>45</v>
      </c>
      <c r="P521" s="293">
        <v>45</v>
      </c>
      <c r="Q521" s="293">
        <v>45</v>
      </c>
      <c r="R521" s="293">
        <v>45</v>
      </c>
      <c r="S521" s="293">
        <v>45</v>
      </c>
      <c r="T521" s="293">
        <v>45</v>
      </c>
      <c r="U521" s="293">
        <v>45</v>
      </c>
      <c r="V521" s="293">
        <v>45</v>
      </c>
    </row>
    <row r="522" spans="8:22">
      <c r="H522" s="289">
        <v>1</v>
      </c>
      <c r="I522" s="289" t="str">
        <f t="shared" si="39"/>
        <v>太田都市ガス_13A</v>
      </c>
      <c r="J522" s="289" t="str">
        <f t="shared" si="37"/>
        <v>1太田都市ガス_13A</v>
      </c>
      <c r="K522" s="292">
        <v>45</v>
      </c>
      <c r="L522" s="292">
        <v>45</v>
      </c>
      <c r="M522" s="292">
        <v>45</v>
      </c>
      <c r="N522" s="292">
        <v>45</v>
      </c>
      <c r="O522" s="292">
        <v>45</v>
      </c>
      <c r="P522" s="292">
        <v>45</v>
      </c>
      <c r="Q522" s="292">
        <v>45</v>
      </c>
      <c r="R522" s="292">
        <v>45</v>
      </c>
      <c r="S522" s="292">
        <v>45</v>
      </c>
      <c r="T522" s="292">
        <v>45</v>
      </c>
      <c r="U522" s="292">
        <v>45</v>
      </c>
      <c r="V522" s="292">
        <v>45</v>
      </c>
    </row>
    <row r="523" spans="8:22">
      <c r="H523" s="289">
        <v>1</v>
      </c>
      <c r="I523" s="289" t="str">
        <f t="shared" si="39"/>
        <v>角栄ガス_13A</v>
      </c>
      <c r="J523" s="289" t="str">
        <f t="shared" si="37"/>
        <v>1角栄ガス_13A</v>
      </c>
      <c r="K523" s="292">
        <v>45</v>
      </c>
      <c r="L523" s="292">
        <v>45</v>
      </c>
      <c r="M523" s="292">
        <v>45</v>
      </c>
      <c r="N523" s="292">
        <v>45</v>
      </c>
      <c r="O523" s="292">
        <v>45</v>
      </c>
      <c r="P523" s="292">
        <v>45</v>
      </c>
      <c r="Q523" s="292">
        <v>45</v>
      </c>
      <c r="R523" s="292">
        <v>45</v>
      </c>
      <c r="S523" s="292">
        <v>45</v>
      </c>
      <c r="T523" s="292">
        <v>45</v>
      </c>
      <c r="U523" s="292">
        <v>45</v>
      </c>
      <c r="V523" s="292">
        <v>45</v>
      </c>
    </row>
    <row r="524" spans="8:22">
      <c r="H524" s="289">
        <v>1</v>
      </c>
      <c r="I524" s="289" t="str">
        <f t="shared" si="39"/>
        <v>埼玉ガス_13A</v>
      </c>
      <c r="J524" s="289" t="str">
        <f t="shared" si="37"/>
        <v>1埼玉ガス_13A</v>
      </c>
      <c r="K524" s="293">
        <v>45</v>
      </c>
      <c r="L524" s="293">
        <v>45</v>
      </c>
      <c r="M524" s="293">
        <v>45</v>
      </c>
      <c r="N524" s="293">
        <v>45</v>
      </c>
      <c r="O524" s="293">
        <v>45</v>
      </c>
      <c r="P524" s="293">
        <v>45</v>
      </c>
      <c r="Q524" s="293">
        <v>45</v>
      </c>
      <c r="R524" s="293">
        <v>45</v>
      </c>
      <c r="S524" s="293">
        <v>45</v>
      </c>
      <c r="T524" s="293">
        <v>45</v>
      </c>
      <c r="U524" s="293">
        <v>45</v>
      </c>
      <c r="V524" s="293">
        <v>45</v>
      </c>
    </row>
    <row r="525" spans="8:22">
      <c r="H525" s="289">
        <v>1</v>
      </c>
      <c r="I525" s="289" t="str">
        <f t="shared" si="39"/>
        <v>坂戸ガス_13A</v>
      </c>
      <c r="J525" s="289" t="str">
        <f t="shared" si="37"/>
        <v>1坂戸ガス_13A</v>
      </c>
      <c r="K525" s="292">
        <v>45</v>
      </c>
      <c r="L525" s="292">
        <v>45</v>
      </c>
      <c r="M525" s="292">
        <v>45</v>
      </c>
      <c r="N525" s="292">
        <v>45</v>
      </c>
      <c r="O525" s="292">
        <v>45</v>
      </c>
      <c r="P525" s="292">
        <v>45</v>
      </c>
      <c r="Q525" s="292">
        <v>45</v>
      </c>
      <c r="R525" s="292">
        <v>45</v>
      </c>
      <c r="S525" s="292">
        <v>45</v>
      </c>
      <c r="T525" s="292">
        <v>45</v>
      </c>
      <c r="U525" s="292">
        <v>45</v>
      </c>
      <c r="V525" s="292">
        <v>45</v>
      </c>
    </row>
    <row r="526" spans="8:22">
      <c r="H526" s="289">
        <v>1</v>
      </c>
      <c r="I526" s="289" t="str">
        <f t="shared" si="39"/>
        <v>幸手都市ガス_13A</v>
      </c>
      <c r="J526" s="289" t="str">
        <f t="shared" si="37"/>
        <v>1幸手都市ガス_13A</v>
      </c>
      <c r="K526" s="292">
        <v>45</v>
      </c>
      <c r="L526" s="292">
        <v>45</v>
      </c>
      <c r="M526" s="292">
        <v>45</v>
      </c>
      <c r="N526" s="292">
        <v>45</v>
      </c>
      <c r="O526" s="292">
        <v>45</v>
      </c>
      <c r="P526" s="292">
        <v>45</v>
      </c>
      <c r="Q526" s="292">
        <v>45</v>
      </c>
      <c r="R526" s="292">
        <v>45</v>
      </c>
      <c r="S526" s="292">
        <v>45</v>
      </c>
      <c r="T526" s="292">
        <v>45</v>
      </c>
      <c r="U526" s="292">
        <v>45</v>
      </c>
      <c r="V526" s="292">
        <v>45</v>
      </c>
    </row>
    <row r="527" spans="8:22">
      <c r="H527" s="289">
        <v>1</v>
      </c>
      <c r="I527" s="289" t="str">
        <f t="shared" si="39"/>
        <v>松栄ガス_13A</v>
      </c>
      <c r="J527" s="289" t="str">
        <f t="shared" si="37"/>
        <v>1松栄ガス_13A</v>
      </c>
      <c r="K527" s="292">
        <v>45</v>
      </c>
      <c r="L527" s="292">
        <v>45</v>
      </c>
      <c r="M527" s="292">
        <v>45</v>
      </c>
      <c r="N527" s="292">
        <v>45</v>
      </c>
      <c r="O527" s="292">
        <v>45</v>
      </c>
      <c r="P527" s="292">
        <v>45</v>
      </c>
      <c r="Q527" s="292">
        <v>45</v>
      </c>
      <c r="R527" s="292">
        <v>45</v>
      </c>
      <c r="S527" s="292">
        <v>45</v>
      </c>
      <c r="T527" s="292">
        <v>45</v>
      </c>
      <c r="U527" s="292">
        <v>45</v>
      </c>
      <c r="V527" s="292">
        <v>45</v>
      </c>
    </row>
    <row r="528" spans="8:22">
      <c r="H528" s="289">
        <v>1</v>
      </c>
      <c r="I528" s="289" t="str">
        <f t="shared" si="39"/>
        <v>新日本瓦斯_13A</v>
      </c>
      <c r="J528" s="289" t="str">
        <f t="shared" si="37"/>
        <v>1新日本瓦斯_13A</v>
      </c>
      <c r="K528" s="293">
        <v>45</v>
      </c>
      <c r="L528" s="293">
        <v>45</v>
      </c>
      <c r="M528" s="293">
        <v>45</v>
      </c>
      <c r="N528" s="293">
        <v>45</v>
      </c>
      <c r="O528" s="293">
        <v>45</v>
      </c>
      <c r="P528" s="293">
        <v>45</v>
      </c>
      <c r="Q528" s="293">
        <v>45</v>
      </c>
      <c r="R528" s="293">
        <v>45</v>
      </c>
      <c r="S528" s="293">
        <v>45</v>
      </c>
      <c r="T528" s="293">
        <v>45</v>
      </c>
      <c r="U528" s="293">
        <v>45</v>
      </c>
      <c r="V528" s="293">
        <v>45</v>
      </c>
    </row>
    <row r="529" spans="8:22">
      <c r="H529" s="289">
        <v>1</v>
      </c>
      <c r="I529" s="289" t="str">
        <f t="shared" si="39"/>
        <v>西武ガス_13A</v>
      </c>
      <c r="J529" s="289" t="str">
        <f t="shared" si="37"/>
        <v>1西武ガス_13A</v>
      </c>
      <c r="K529" s="293">
        <v>45</v>
      </c>
      <c r="L529" s="293">
        <v>45</v>
      </c>
      <c r="M529" s="293">
        <v>45</v>
      </c>
      <c r="N529" s="293">
        <v>45</v>
      </c>
      <c r="O529" s="293">
        <v>45</v>
      </c>
      <c r="P529" s="293">
        <v>45</v>
      </c>
      <c r="Q529" s="293">
        <v>45</v>
      </c>
      <c r="R529" s="293">
        <v>45</v>
      </c>
      <c r="S529" s="293">
        <v>45</v>
      </c>
      <c r="T529" s="293">
        <v>45</v>
      </c>
      <c r="U529" s="293">
        <v>45</v>
      </c>
      <c r="V529" s="293">
        <v>45</v>
      </c>
    </row>
    <row r="530" spans="8:22">
      <c r="H530" s="289">
        <v>1</v>
      </c>
      <c r="I530" s="289" t="str">
        <f t="shared" si="39"/>
        <v>大東ガス_13A</v>
      </c>
      <c r="J530" s="289" t="str">
        <f t="shared" si="37"/>
        <v>1大東ガス_13A</v>
      </c>
      <c r="K530" s="292">
        <v>45</v>
      </c>
      <c r="L530" s="292">
        <v>45</v>
      </c>
      <c r="M530" s="292">
        <v>45</v>
      </c>
      <c r="N530" s="292">
        <v>45</v>
      </c>
      <c r="O530" s="292">
        <v>45</v>
      </c>
      <c r="P530" s="292">
        <v>45</v>
      </c>
      <c r="Q530" s="292">
        <v>45</v>
      </c>
      <c r="R530" s="292">
        <v>45</v>
      </c>
      <c r="S530" s="292">
        <v>45</v>
      </c>
      <c r="T530" s="292">
        <v>45</v>
      </c>
      <c r="U530" s="292">
        <v>45</v>
      </c>
      <c r="V530" s="292">
        <v>45</v>
      </c>
    </row>
    <row r="531" spans="8:22">
      <c r="H531" s="289">
        <v>1</v>
      </c>
      <c r="I531" s="289" t="str">
        <f t="shared" si="39"/>
        <v>秩父ガス_13A</v>
      </c>
      <c r="J531" s="289" t="str">
        <f t="shared" si="37"/>
        <v>1秩父ガス_13A</v>
      </c>
      <c r="K531" s="292">
        <v>46.04</v>
      </c>
      <c r="L531" s="292">
        <v>46.04</v>
      </c>
      <c r="M531" s="292">
        <v>46.04</v>
      </c>
      <c r="N531" s="292">
        <v>46.04</v>
      </c>
      <c r="O531" s="292">
        <v>46.04</v>
      </c>
      <c r="P531" s="292">
        <v>46.04</v>
      </c>
      <c r="Q531" s="292">
        <v>46.04</v>
      </c>
      <c r="R531" s="292">
        <v>46.04</v>
      </c>
      <c r="S531" s="292">
        <v>46.04</v>
      </c>
      <c r="T531" s="292">
        <v>46.04</v>
      </c>
      <c r="U531" s="292">
        <v>46.04</v>
      </c>
      <c r="V531" s="292">
        <v>46.04</v>
      </c>
    </row>
    <row r="532" spans="8:22">
      <c r="H532" s="289">
        <v>1</v>
      </c>
      <c r="I532" s="289" t="str">
        <f t="shared" si="39"/>
        <v>東彩ガス_13A</v>
      </c>
      <c r="J532" s="289" t="str">
        <f t="shared" si="37"/>
        <v>1東彩ガス_13A</v>
      </c>
      <c r="K532" s="292">
        <v>45</v>
      </c>
      <c r="L532" s="292">
        <v>45</v>
      </c>
      <c r="M532" s="292">
        <v>45</v>
      </c>
      <c r="N532" s="292">
        <v>45</v>
      </c>
      <c r="O532" s="292">
        <v>45</v>
      </c>
      <c r="P532" s="292">
        <v>45</v>
      </c>
      <c r="Q532" s="292">
        <v>45</v>
      </c>
      <c r="R532" s="292">
        <v>45</v>
      </c>
      <c r="S532" s="292">
        <v>45</v>
      </c>
      <c r="T532" s="292">
        <v>45</v>
      </c>
      <c r="U532" s="292">
        <v>45</v>
      </c>
      <c r="V532" s="292">
        <v>45</v>
      </c>
    </row>
    <row r="533" spans="8:22">
      <c r="H533" s="289">
        <v>1</v>
      </c>
      <c r="I533" s="289" t="str">
        <f t="shared" si="39"/>
        <v>日高都市ガス_13A</v>
      </c>
      <c r="J533" s="289" t="str">
        <f t="shared" si="37"/>
        <v>1日高都市ガス_13A</v>
      </c>
      <c r="K533" s="292">
        <v>45</v>
      </c>
      <c r="L533" s="292">
        <v>45</v>
      </c>
      <c r="M533" s="292">
        <v>45</v>
      </c>
      <c r="N533" s="292">
        <v>45</v>
      </c>
      <c r="O533" s="292">
        <v>45</v>
      </c>
      <c r="P533" s="292">
        <v>45</v>
      </c>
      <c r="Q533" s="292">
        <v>45</v>
      </c>
      <c r="R533" s="292">
        <v>45</v>
      </c>
      <c r="S533" s="292">
        <v>45</v>
      </c>
      <c r="T533" s="292">
        <v>45</v>
      </c>
      <c r="U533" s="292">
        <v>45</v>
      </c>
      <c r="V533" s="292">
        <v>45</v>
      </c>
    </row>
    <row r="534" spans="8:22">
      <c r="H534" s="289">
        <v>1</v>
      </c>
      <c r="I534" s="289" t="str">
        <f t="shared" si="39"/>
        <v>武州ガス_13A</v>
      </c>
      <c r="J534" s="289" t="str">
        <f t="shared" si="37"/>
        <v>1武州ガス_13A</v>
      </c>
      <c r="K534" s="292">
        <v>45</v>
      </c>
      <c r="L534" s="292">
        <v>45</v>
      </c>
      <c r="M534" s="292">
        <v>45</v>
      </c>
      <c r="N534" s="292">
        <v>45</v>
      </c>
      <c r="O534" s="292">
        <v>45</v>
      </c>
      <c r="P534" s="292">
        <v>45</v>
      </c>
      <c r="Q534" s="292">
        <v>45</v>
      </c>
      <c r="R534" s="292">
        <v>45</v>
      </c>
      <c r="S534" s="292">
        <v>45</v>
      </c>
      <c r="T534" s="292">
        <v>45</v>
      </c>
      <c r="U534" s="292">
        <v>45</v>
      </c>
      <c r="V534" s="292">
        <v>45</v>
      </c>
    </row>
    <row r="535" spans="8:22">
      <c r="H535" s="289">
        <v>1</v>
      </c>
      <c r="I535" s="289" t="str">
        <f t="shared" si="39"/>
        <v>本庄ガス_13A</v>
      </c>
      <c r="J535" s="289" t="str">
        <f t="shared" si="37"/>
        <v>1本庄ガス_13A</v>
      </c>
      <c r="K535" s="293">
        <v>45</v>
      </c>
      <c r="L535" s="293">
        <v>45</v>
      </c>
      <c r="M535" s="293">
        <v>45</v>
      </c>
      <c r="N535" s="293">
        <v>45</v>
      </c>
      <c r="O535" s="293">
        <v>45</v>
      </c>
      <c r="P535" s="293">
        <v>45</v>
      </c>
      <c r="Q535" s="293">
        <v>45</v>
      </c>
      <c r="R535" s="293">
        <v>45</v>
      </c>
      <c r="S535" s="293">
        <v>45</v>
      </c>
      <c r="T535" s="293">
        <v>45</v>
      </c>
      <c r="U535" s="293">
        <v>45</v>
      </c>
      <c r="V535" s="293">
        <v>45</v>
      </c>
    </row>
    <row r="536" spans="8:22">
      <c r="H536" s="289">
        <v>1</v>
      </c>
      <c r="I536" s="289" t="str">
        <f t="shared" si="39"/>
        <v>武蔵野ガス_13A</v>
      </c>
      <c r="J536" s="289" t="str">
        <f t="shared" si="37"/>
        <v>1武蔵野ガス_13A</v>
      </c>
      <c r="K536" s="292">
        <v>45</v>
      </c>
      <c r="L536" s="292">
        <v>45</v>
      </c>
      <c r="M536" s="292">
        <v>45</v>
      </c>
      <c r="N536" s="292">
        <v>45</v>
      </c>
      <c r="O536" s="292">
        <v>45</v>
      </c>
      <c r="P536" s="292">
        <v>45</v>
      </c>
      <c r="Q536" s="292">
        <v>45</v>
      </c>
      <c r="R536" s="292">
        <v>45</v>
      </c>
      <c r="S536" s="292">
        <v>45</v>
      </c>
      <c r="T536" s="292">
        <v>45</v>
      </c>
      <c r="U536" s="292">
        <v>45</v>
      </c>
      <c r="V536" s="292">
        <v>45</v>
      </c>
    </row>
    <row r="537" spans="8:22">
      <c r="H537" s="289">
        <v>1</v>
      </c>
      <c r="I537" s="289" t="str">
        <f t="shared" si="39"/>
        <v>鷲宮ガス_13A</v>
      </c>
      <c r="J537" s="289" t="str">
        <f t="shared" si="37"/>
        <v>1鷲宮ガス_13A</v>
      </c>
      <c r="K537" s="292">
        <v>45</v>
      </c>
      <c r="L537" s="292">
        <v>45</v>
      </c>
      <c r="M537" s="292">
        <v>45</v>
      </c>
      <c r="N537" s="292">
        <v>45</v>
      </c>
      <c r="O537" s="292">
        <v>45</v>
      </c>
      <c r="P537" s="292">
        <v>45</v>
      </c>
      <c r="Q537" s="292">
        <v>45</v>
      </c>
      <c r="R537" s="292">
        <v>45</v>
      </c>
      <c r="S537" s="292">
        <v>45</v>
      </c>
      <c r="T537" s="292">
        <v>45</v>
      </c>
      <c r="U537" s="292">
        <v>45</v>
      </c>
      <c r="V537" s="292">
        <v>45</v>
      </c>
    </row>
    <row r="538" spans="8:22">
      <c r="H538" s="289">
        <v>1</v>
      </c>
      <c r="I538" s="289" t="str">
        <f t="shared" si="39"/>
        <v>入間ガス_6A</v>
      </c>
      <c r="J538" s="289" t="str">
        <f t="shared" si="37"/>
        <v>1入間ガス_6A</v>
      </c>
      <c r="K538" s="292">
        <v>0</v>
      </c>
      <c r="L538" s="292">
        <v>0</v>
      </c>
      <c r="M538" s="292">
        <v>0</v>
      </c>
      <c r="N538" s="292">
        <v>0</v>
      </c>
      <c r="O538" s="292">
        <v>0</v>
      </c>
      <c r="P538" s="292">
        <v>0</v>
      </c>
      <c r="Q538" s="292">
        <v>0</v>
      </c>
      <c r="R538" s="292">
        <v>0</v>
      </c>
      <c r="S538" s="292">
        <v>0</v>
      </c>
      <c r="T538" s="292">
        <v>0</v>
      </c>
      <c r="U538" s="292">
        <v>0</v>
      </c>
      <c r="V538" s="292">
        <v>0</v>
      </c>
    </row>
    <row r="539" spans="8:22">
      <c r="H539" s="289">
        <v>1</v>
      </c>
      <c r="I539" s="289" t="str">
        <f t="shared" si="39"/>
        <v>角栄ガス_6A</v>
      </c>
      <c r="J539" s="289" t="str">
        <f t="shared" si="37"/>
        <v>1角栄ガス_6A</v>
      </c>
      <c r="K539" s="292">
        <v>0</v>
      </c>
      <c r="L539" s="292">
        <v>0</v>
      </c>
      <c r="M539" s="292">
        <v>0</v>
      </c>
      <c r="N539" s="292">
        <v>0</v>
      </c>
      <c r="O539" s="292">
        <v>0</v>
      </c>
      <c r="P539" s="292">
        <v>0</v>
      </c>
      <c r="Q539" s="292">
        <v>0</v>
      </c>
      <c r="R539" s="292">
        <v>0</v>
      </c>
      <c r="S539" s="292">
        <v>0</v>
      </c>
      <c r="T539" s="292">
        <v>0</v>
      </c>
      <c r="U539" s="292">
        <v>0</v>
      </c>
      <c r="V539" s="292">
        <v>0</v>
      </c>
    </row>
    <row r="540" spans="8:22">
      <c r="H540" s="289">
        <v>1</v>
      </c>
      <c r="I540" s="289" t="s">
        <v>444</v>
      </c>
      <c r="J540" s="289" t="str">
        <f t="shared" si="37"/>
        <v>1新日本瓦斯_6A</v>
      </c>
      <c r="K540" s="292">
        <v>0</v>
      </c>
      <c r="L540" s="292">
        <v>0</v>
      </c>
      <c r="M540" s="292">
        <v>0</v>
      </c>
      <c r="N540" s="292">
        <v>0</v>
      </c>
      <c r="O540" s="292">
        <v>0</v>
      </c>
      <c r="P540" s="292">
        <v>0</v>
      </c>
      <c r="Q540" s="292">
        <v>0</v>
      </c>
      <c r="R540" s="292">
        <v>0</v>
      </c>
      <c r="S540" s="292">
        <v>0</v>
      </c>
      <c r="T540" s="292">
        <v>0</v>
      </c>
      <c r="U540" s="292">
        <v>0</v>
      </c>
      <c r="V540" s="292">
        <v>0</v>
      </c>
    </row>
    <row r="541" spans="8:22">
      <c r="H541" s="289">
        <v>1</v>
      </c>
      <c r="I541" s="289" t="str">
        <f t="shared" ref="I541:I578" si="40">I511</f>
        <v>秩父ガス_6A</v>
      </c>
      <c r="J541" s="289" t="str">
        <f t="shared" si="37"/>
        <v>1秩父ガス_6A</v>
      </c>
      <c r="K541" s="292">
        <v>0</v>
      </c>
      <c r="L541" s="292">
        <v>0</v>
      </c>
      <c r="M541" s="292">
        <v>0</v>
      </c>
      <c r="N541" s="292">
        <v>0</v>
      </c>
      <c r="O541" s="292">
        <v>0</v>
      </c>
      <c r="P541" s="292">
        <v>0</v>
      </c>
      <c r="Q541" s="292">
        <v>0</v>
      </c>
      <c r="R541" s="292">
        <v>0</v>
      </c>
      <c r="S541" s="292">
        <v>0</v>
      </c>
      <c r="T541" s="292">
        <v>0</v>
      </c>
      <c r="U541" s="292">
        <v>0</v>
      </c>
      <c r="V541" s="292">
        <v>0</v>
      </c>
    </row>
    <row r="542" spans="8:22">
      <c r="H542" s="289">
        <v>1</v>
      </c>
      <c r="I542" s="289" t="str">
        <f t="shared" si="40"/>
        <v>日高都市ガス_6A</v>
      </c>
      <c r="J542" s="289" t="str">
        <f t="shared" si="37"/>
        <v>1日高都市ガス_6A</v>
      </c>
      <c r="K542" s="292">
        <v>0</v>
      </c>
      <c r="L542" s="292">
        <v>0</v>
      </c>
      <c r="M542" s="292">
        <v>0</v>
      </c>
      <c r="N542" s="292">
        <v>0</v>
      </c>
      <c r="O542" s="292">
        <v>0</v>
      </c>
      <c r="P542" s="292">
        <v>0</v>
      </c>
      <c r="Q542" s="292">
        <v>0</v>
      </c>
      <c r="R542" s="292">
        <v>0</v>
      </c>
      <c r="S542" s="292">
        <v>0</v>
      </c>
      <c r="T542" s="292">
        <v>0</v>
      </c>
      <c r="U542" s="292">
        <v>0</v>
      </c>
      <c r="V542" s="292">
        <v>0</v>
      </c>
    </row>
    <row r="543" spans="8:22">
      <c r="H543" s="289">
        <v>1</v>
      </c>
      <c r="I543" s="289" t="str">
        <f t="shared" si="40"/>
        <v>武蔵野ガス_6A</v>
      </c>
      <c r="J543" s="289" t="str">
        <f t="shared" ref="J543:J578" si="41">CONCATENATE(H543,I543)</f>
        <v>1武蔵野ガス_6A</v>
      </c>
      <c r="K543" s="292">
        <v>0</v>
      </c>
      <c r="L543" s="292">
        <v>0</v>
      </c>
      <c r="M543" s="292">
        <v>0</v>
      </c>
      <c r="N543" s="292">
        <v>0</v>
      </c>
      <c r="O543" s="292">
        <v>0</v>
      </c>
      <c r="P543" s="292">
        <v>0</v>
      </c>
      <c r="Q543" s="292">
        <v>0</v>
      </c>
      <c r="R543" s="292">
        <v>0</v>
      </c>
      <c r="S543" s="292">
        <v>0</v>
      </c>
      <c r="T543" s="292">
        <v>0</v>
      </c>
      <c r="U543" s="292">
        <v>0</v>
      </c>
      <c r="V543" s="292">
        <v>0</v>
      </c>
    </row>
    <row r="544" spans="8:22">
      <c r="H544" s="289">
        <v>1</v>
      </c>
      <c r="I544" s="289" t="str">
        <f t="shared" si="40"/>
        <v>本庄ガス_12A</v>
      </c>
      <c r="J544" s="289" t="str">
        <f t="shared" si="41"/>
        <v>1本庄ガス_12A</v>
      </c>
      <c r="K544" s="292">
        <v>0</v>
      </c>
      <c r="L544" s="292">
        <v>0</v>
      </c>
      <c r="M544" s="292">
        <v>0</v>
      </c>
      <c r="N544" s="292">
        <v>0</v>
      </c>
      <c r="O544" s="292">
        <v>0</v>
      </c>
      <c r="P544" s="292">
        <v>0</v>
      </c>
      <c r="Q544" s="292">
        <v>0</v>
      </c>
      <c r="R544" s="292">
        <v>0</v>
      </c>
      <c r="S544" s="292">
        <v>0</v>
      </c>
      <c r="T544" s="292">
        <v>0</v>
      </c>
      <c r="U544" s="292">
        <v>0</v>
      </c>
      <c r="V544" s="292">
        <v>0</v>
      </c>
    </row>
    <row r="545" spans="8:22">
      <c r="H545" s="289">
        <v>1</v>
      </c>
      <c r="I545" s="289" t="str">
        <f t="shared" si="40"/>
        <v>本庄ガス_調整ガス</v>
      </c>
      <c r="J545" s="289" t="str">
        <f t="shared" si="41"/>
        <v>1本庄ガス_調整ガス</v>
      </c>
      <c r="K545" s="292">
        <v>0</v>
      </c>
      <c r="L545" s="292">
        <v>0</v>
      </c>
      <c r="M545" s="292">
        <v>0</v>
      </c>
      <c r="N545" s="292">
        <v>0</v>
      </c>
      <c r="O545" s="292">
        <v>0</v>
      </c>
      <c r="P545" s="292">
        <v>0</v>
      </c>
      <c r="Q545" s="292">
        <v>0</v>
      </c>
      <c r="R545" s="292">
        <v>0</v>
      </c>
      <c r="S545" s="292">
        <v>0</v>
      </c>
      <c r="T545" s="292">
        <v>0</v>
      </c>
      <c r="U545" s="292">
        <v>0</v>
      </c>
      <c r="V545" s="292">
        <v>0</v>
      </c>
    </row>
    <row r="546" spans="8:22">
      <c r="H546" s="289">
        <v>1</v>
      </c>
      <c r="I546" s="289" t="str">
        <f t="shared" si="40"/>
        <v>堀川産業_13A</v>
      </c>
      <c r="J546" s="289" t="str">
        <f t="shared" si="41"/>
        <v>1堀川産業_13A</v>
      </c>
      <c r="K546" s="294">
        <v>45</v>
      </c>
      <c r="L546" s="294">
        <v>45</v>
      </c>
      <c r="M546" s="294">
        <v>45</v>
      </c>
      <c r="N546" s="294">
        <v>45</v>
      </c>
      <c r="O546" s="294">
        <v>45</v>
      </c>
      <c r="P546" s="294">
        <v>45</v>
      </c>
      <c r="Q546" s="294">
        <v>45</v>
      </c>
      <c r="R546" s="294">
        <v>45</v>
      </c>
      <c r="S546" s="294">
        <v>45</v>
      </c>
      <c r="T546" s="294">
        <v>45</v>
      </c>
      <c r="U546" s="294">
        <v>45</v>
      </c>
      <c r="V546" s="294">
        <v>45</v>
      </c>
    </row>
    <row r="547" spans="8:22">
      <c r="H547" s="289">
        <v>1</v>
      </c>
      <c r="I547" s="289" t="str">
        <f t="shared" si="40"/>
        <v>日高都市ガス_6A</v>
      </c>
      <c r="J547" s="289" t="str">
        <f t="shared" si="41"/>
        <v>1日高都市ガス_6A</v>
      </c>
      <c r="K547" s="292">
        <v>9999</v>
      </c>
      <c r="L547" s="292">
        <v>9999</v>
      </c>
      <c r="M547" s="292">
        <v>9999</v>
      </c>
      <c r="N547" s="292">
        <v>9999</v>
      </c>
      <c r="O547" s="292">
        <v>9999</v>
      </c>
      <c r="P547" s="292">
        <v>9999</v>
      </c>
      <c r="Q547" s="292">
        <v>9999</v>
      </c>
      <c r="R547" s="292">
        <v>9999</v>
      </c>
      <c r="S547" s="292">
        <v>9999</v>
      </c>
      <c r="T547" s="292">
        <v>9999</v>
      </c>
      <c r="U547" s="292">
        <v>9999</v>
      </c>
      <c r="V547" s="292">
        <v>9999</v>
      </c>
    </row>
    <row r="548" spans="8:22">
      <c r="H548" s="289">
        <v>1</v>
      </c>
      <c r="I548" s="289" t="str">
        <f t="shared" si="40"/>
        <v>武蔵野ガス_6A</v>
      </c>
      <c r="J548" s="289" t="str">
        <f t="shared" si="41"/>
        <v>1武蔵野ガス_6A</v>
      </c>
      <c r="K548" s="292">
        <v>9999</v>
      </c>
      <c r="L548" s="292">
        <v>9999</v>
      </c>
      <c r="M548" s="292">
        <v>9999</v>
      </c>
      <c r="N548" s="292">
        <v>9999</v>
      </c>
      <c r="O548" s="292">
        <v>9999</v>
      </c>
      <c r="P548" s="292">
        <v>9999</v>
      </c>
      <c r="Q548" s="292">
        <v>9999</v>
      </c>
      <c r="R548" s="292">
        <v>9999</v>
      </c>
      <c r="S548" s="292">
        <v>9999</v>
      </c>
      <c r="T548" s="292">
        <v>9999</v>
      </c>
      <c r="U548" s="292">
        <v>9999</v>
      </c>
      <c r="V548" s="292">
        <v>9999</v>
      </c>
    </row>
    <row r="549" spans="8:22">
      <c r="H549" s="289">
        <v>2</v>
      </c>
      <c r="I549" s="289" t="str">
        <f t="shared" si="40"/>
        <v>東京ガス_13A</v>
      </c>
      <c r="J549" s="289" t="str">
        <f t="shared" si="41"/>
        <v>2東京ガス_13A</v>
      </c>
      <c r="K549" s="292">
        <v>45</v>
      </c>
      <c r="L549" s="292">
        <v>45</v>
      </c>
      <c r="M549" s="292">
        <v>45</v>
      </c>
      <c r="N549" s="292">
        <v>45</v>
      </c>
      <c r="O549" s="292">
        <v>45</v>
      </c>
      <c r="P549" s="292">
        <v>45</v>
      </c>
      <c r="Q549" s="292">
        <v>45</v>
      </c>
      <c r="R549" s="292">
        <v>45</v>
      </c>
      <c r="S549" s="292">
        <v>45</v>
      </c>
      <c r="T549" s="292">
        <v>45</v>
      </c>
      <c r="U549" s="292">
        <v>45</v>
      </c>
      <c r="V549" s="292">
        <v>45</v>
      </c>
    </row>
    <row r="550" spans="8:22">
      <c r="H550" s="289">
        <v>2</v>
      </c>
      <c r="I550" s="289" t="str">
        <f t="shared" si="40"/>
        <v>伊奈都市ガス_13A</v>
      </c>
      <c r="J550" s="289" t="str">
        <f t="shared" si="41"/>
        <v>2伊奈都市ガス_13A</v>
      </c>
      <c r="K550" s="292">
        <v>45</v>
      </c>
      <c r="L550" s="292">
        <v>45</v>
      </c>
      <c r="M550" s="292">
        <v>45</v>
      </c>
      <c r="N550" s="292">
        <v>45</v>
      </c>
      <c r="O550" s="292">
        <v>45</v>
      </c>
      <c r="P550" s="292">
        <v>45</v>
      </c>
      <c r="Q550" s="292">
        <v>45</v>
      </c>
      <c r="R550" s="292">
        <v>45</v>
      </c>
      <c r="S550" s="292">
        <v>45</v>
      </c>
      <c r="T550" s="292">
        <v>45</v>
      </c>
      <c r="U550" s="292">
        <v>45</v>
      </c>
      <c r="V550" s="292">
        <v>45</v>
      </c>
    </row>
    <row r="551" spans="8:22">
      <c r="H551" s="289">
        <v>2</v>
      </c>
      <c r="I551" s="289" t="str">
        <f t="shared" si="40"/>
        <v>入間ガス_13A</v>
      </c>
      <c r="J551" s="289" t="str">
        <f t="shared" si="41"/>
        <v>2入間ガス_13A</v>
      </c>
      <c r="K551" s="293">
        <v>45</v>
      </c>
      <c r="L551" s="293">
        <v>45</v>
      </c>
      <c r="M551" s="293">
        <v>45</v>
      </c>
      <c r="N551" s="293">
        <v>45</v>
      </c>
      <c r="O551" s="293">
        <v>45</v>
      </c>
      <c r="P551" s="293">
        <v>45</v>
      </c>
      <c r="Q551" s="293">
        <v>45</v>
      </c>
      <c r="R551" s="293">
        <v>45</v>
      </c>
      <c r="S551" s="293">
        <v>45</v>
      </c>
      <c r="T551" s="293">
        <v>45</v>
      </c>
      <c r="U551" s="293">
        <v>45</v>
      </c>
      <c r="V551" s="293">
        <v>45</v>
      </c>
    </row>
    <row r="552" spans="8:22">
      <c r="H552" s="289">
        <v>2</v>
      </c>
      <c r="I552" s="289" t="str">
        <f t="shared" si="40"/>
        <v>太田都市ガス_13A</v>
      </c>
      <c r="J552" s="289" t="str">
        <f t="shared" si="41"/>
        <v>2太田都市ガス_13A</v>
      </c>
      <c r="K552" s="292">
        <v>45</v>
      </c>
      <c r="L552" s="292">
        <v>45</v>
      </c>
      <c r="M552" s="292">
        <v>45</v>
      </c>
      <c r="N552" s="292">
        <v>45</v>
      </c>
      <c r="O552" s="292">
        <v>45</v>
      </c>
      <c r="P552" s="292">
        <v>45</v>
      </c>
      <c r="Q552" s="292">
        <v>45</v>
      </c>
      <c r="R552" s="292">
        <v>45</v>
      </c>
      <c r="S552" s="292">
        <v>45</v>
      </c>
      <c r="T552" s="292">
        <v>45</v>
      </c>
      <c r="U552" s="292">
        <v>45</v>
      </c>
      <c r="V552" s="292">
        <v>45</v>
      </c>
    </row>
    <row r="553" spans="8:22">
      <c r="H553" s="289">
        <v>2</v>
      </c>
      <c r="I553" s="289" t="str">
        <f t="shared" si="40"/>
        <v>角栄ガス_13A</v>
      </c>
      <c r="J553" s="289" t="str">
        <f t="shared" si="41"/>
        <v>2角栄ガス_13A</v>
      </c>
      <c r="K553" s="292">
        <v>45</v>
      </c>
      <c r="L553" s="292">
        <v>45</v>
      </c>
      <c r="M553" s="292">
        <v>45</v>
      </c>
      <c r="N553" s="292">
        <v>45</v>
      </c>
      <c r="O553" s="292">
        <v>45</v>
      </c>
      <c r="P553" s="292">
        <v>45</v>
      </c>
      <c r="Q553" s="292">
        <v>45</v>
      </c>
      <c r="R553" s="292">
        <v>45</v>
      </c>
      <c r="S553" s="292">
        <v>45</v>
      </c>
      <c r="T553" s="292">
        <v>45</v>
      </c>
      <c r="U553" s="292">
        <v>45</v>
      </c>
      <c r="V553" s="292">
        <v>45</v>
      </c>
    </row>
    <row r="554" spans="8:22">
      <c r="H554" s="289">
        <v>2</v>
      </c>
      <c r="I554" s="289" t="str">
        <f t="shared" si="40"/>
        <v>埼玉ガス_13A</v>
      </c>
      <c r="J554" s="289" t="str">
        <f t="shared" si="41"/>
        <v>2埼玉ガス_13A</v>
      </c>
      <c r="K554" s="293">
        <v>45</v>
      </c>
      <c r="L554" s="293">
        <v>45</v>
      </c>
      <c r="M554" s="293">
        <v>45</v>
      </c>
      <c r="N554" s="293">
        <v>45</v>
      </c>
      <c r="O554" s="293">
        <v>45</v>
      </c>
      <c r="P554" s="293">
        <v>45</v>
      </c>
      <c r="Q554" s="293">
        <v>45</v>
      </c>
      <c r="R554" s="293">
        <v>45</v>
      </c>
      <c r="S554" s="293">
        <v>45</v>
      </c>
      <c r="T554" s="293">
        <v>45</v>
      </c>
      <c r="U554" s="293">
        <v>45</v>
      </c>
      <c r="V554" s="293">
        <v>45</v>
      </c>
    </row>
    <row r="555" spans="8:22">
      <c r="H555" s="289">
        <v>2</v>
      </c>
      <c r="I555" s="289" t="str">
        <f t="shared" si="40"/>
        <v>坂戸ガス_13A</v>
      </c>
      <c r="J555" s="289" t="str">
        <f t="shared" si="41"/>
        <v>2坂戸ガス_13A</v>
      </c>
      <c r="K555" s="292">
        <v>45</v>
      </c>
      <c r="L555" s="292">
        <v>45</v>
      </c>
      <c r="M555" s="292">
        <v>45</v>
      </c>
      <c r="N555" s="292">
        <v>45</v>
      </c>
      <c r="O555" s="292">
        <v>45</v>
      </c>
      <c r="P555" s="292">
        <v>45</v>
      </c>
      <c r="Q555" s="292">
        <v>45</v>
      </c>
      <c r="R555" s="292">
        <v>45</v>
      </c>
      <c r="S555" s="292">
        <v>45</v>
      </c>
      <c r="T555" s="292">
        <v>45</v>
      </c>
      <c r="U555" s="292">
        <v>45</v>
      </c>
      <c r="V555" s="292">
        <v>45</v>
      </c>
    </row>
    <row r="556" spans="8:22">
      <c r="H556" s="289">
        <v>2</v>
      </c>
      <c r="I556" s="289" t="str">
        <f t="shared" si="40"/>
        <v>幸手都市ガス_13A</v>
      </c>
      <c r="J556" s="289" t="str">
        <f t="shared" si="41"/>
        <v>2幸手都市ガス_13A</v>
      </c>
      <c r="K556" s="292">
        <v>45</v>
      </c>
      <c r="L556" s="292">
        <v>45</v>
      </c>
      <c r="M556" s="292">
        <v>45</v>
      </c>
      <c r="N556" s="292">
        <v>45</v>
      </c>
      <c r="O556" s="292">
        <v>45</v>
      </c>
      <c r="P556" s="292">
        <v>45</v>
      </c>
      <c r="Q556" s="292">
        <v>45</v>
      </c>
      <c r="R556" s="292">
        <v>45</v>
      </c>
      <c r="S556" s="292">
        <v>45</v>
      </c>
      <c r="T556" s="292">
        <v>45</v>
      </c>
      <c r="U556" s="292">
        <v>45</v>
      </c>
      <c r="V556" s="292">
        <v>45</v>
      </c>
    </row>
    <row r="557" spans="8:22">
      <c r="H557" s="289">
        <v>2</v>
      </c>
      <c r="I557" s="289" t="str">
        <f t="shared" si="40"/>
        <v>松栄ガス_13A</v>
      </c>
      <c r="J557" s="289" t="str">
        <f t="shared" si="41"/>
        <v>2松栄ガス_13A</v>
      </c>
      <c r="K557" s="292">
        <v>45</v>
      </c>
      <c r="L557" s="292">
        <v>45</v>
      </c>
      <c r="M557" s="292">
        <v>45</v>
      </c>
      <c r="N557" s="292">
        <v>45</v>
      </c>
      <c r="O557" s="292">
        <v>45</v>
      </c>
      <c r="P557" s="292">
        <v>45</v>
      </c>
      <c r="Q557" s="292">
        <v>45</v>
      </c>
      <c r="R557" s="292">
        <v>45</v>
      </c>
      <c r="S557" s="292">
        <v>45</v>
      </c>
      <c r="T557" s="292">
        <v>45</v>
      </c>
      <c r="U557" s="292">
        <v>45</v>
      </c>
      <c r="V557" s="292">
        <v>45</v>
      </c>
    </row>
    <row r="558" spans="8:22">
      <c r="H558" s="289">
        <v>2</v>
      </c>
      <c r="I558" s="289" t="str">
        <f t="shared" si="40"/>
        <v>新日本瓦斯_13A</v>
      </c>
      <c r="J558" s="289" t="str">
        <f t="shared" si="41"/>
        <v>2新日本瓦斯_13A</v>
      </c>
      <c r="K558" s="293">
        <v>45</v>
      </c>
      <c r="L558" s="293">
        <v>45</v>
      </c>
      <c r="M558" s="293">
        <v>45</v>
      </c>
      <c r="N558" s="293">
        <v>45</v>
      </c>
      <c r="O558" s="293">
        <v>45</v>
      </c>
      <c r="P558" s="293">
        <v>45</v>
      </c>
      <c r="Q558" s="293">
        <v>45</v>
      </c>
      <c r="R558" s="293">
        <v>45</v>
      </c>
      <c r="S558" s="293">
        <v>45</v>
      </c>
      <c r="T558" s="293">
        <v>45</v>
      </c>
      <c r="U558" s="293">
        <v>45</v>
      </c>
      <c r="V558" s="293">
        <v>45</v>
      </c>
    </row>
    <row r="559" spans="8:22">
      <c r="H559" s="289">
        <v>2</v>
      </c>
      <c r="I559" s="289" t="str">
        <f t="shared" si="40"/>
        <v>西武ガス_13A</v>
      </c>
      <c r="J559" s="289" t="str">
        <f t="shared" si="41"/>
        <v>2西武ガス_13A</v>
      </c>
      <c r="K559" s="293">
        <v>45</v>
      </c>
      <c r="L559" s="293">
        <v>45</v>
      </c>
      <c r="M559" s="293">
        <v>45</v>
      </c>
      <c r="N559" s="293">
        <v>45</v>
      </c>
      <c r="O559" s="293">
        <v>45</v>
      </c>
      <c r="P559" s="293">
        <v>45</v>
      </c>
      <c r="Q559" s="293">
        <v>45</v>
      </c>
      <c r="R559" s="293">
        <v>45</v>
      </c>
      <c r="S559" s="293">
        <v>45</v>
      </c>
      <c r="T559" s="293">
        <v>45</v>
      </c>
      <c r="U559" s="293">
        <v>45</v>
      </c>
      <c r="V559" s="293">
        <v>45</v>
      </c>
    </row>
    <row r="560" spans="8:22">
      <c r="H560" s="289">
        <v>2</v>
      </c>
      <c r="I560" s="289" t="str">
        <f t="shared" si="40"/>
        <v>大東ガス_13A</v>
      </c>
      <c r="J560" s="289" t="str">
        <f t="shared" si="41"/>
        <v>2大東ガス_13A</v>
      </c>
      <c r="K560" s="292">
        <v>45</v>
      </c>
      <c r="L560" s="292">
        <v>45</v>
      </c>
      <c r="M560" s="292">
        <v>45</v>
      </c>
      <c r="N560" s="292">
        <v>45</v>
      </c>
      <c r="O560" s="292">
        <v>45</v>
      </c>
      <c r="P560" s="292">
        <v>45</v>
      </c>
      <c r="Q560" s="292">
        <v>45</v>
      </c>
      <c r="R560" s="292">
        <v>45</v>
      </c>
      <c r="S560" s="292">
        <v>45</v>
      </c>
      <c r="T560" s="292">
        <v>45</v>
      </c>
      <c r="U560" s="292">
        <v>45</v>
      </c>
      <c r="V560" s="292">
        <v>45</v>
      </c>
    </row>
    <row r="561" spans="8:22">
      <c r="H561" s="289">
        <v>2</v>
      </c>
      <c r="I561" s="289" t="str">
        <f t="shared" si="40"/>
        <v>秩父ガス_13A</v>
      </c>
      <c r="J561" s="289" t="str">
        <f t="shared" si="41"/>
        <v>2秩父ガス_13A</v>
      </c>
      <c r="K561" s="292">
        <v>46.04</v>
      </c>
      <c r="L561" s="292">
        <v>46.04</v>
      </c>
      <c r="M561" s="292">
        <v>46.04</v>
      </c>
      <c r="N561" s="292">
        <v>46.04</v>
      </c>
      <c r="O561" s="292">
        <v>46.04</v>
      </c>
      <c r="P561" s="292">
        <v>46.04</v>
      </c>
      <c r="Q561" s="292">
        <v>46.04</v>
      </c>
      <c r="R561" s="292">
        <v>46.04</v>
      </c>
      <c r="S561" s="292">
        <v>46.04</v>
      </c>
      <c r="T561" s="292">
        <v>46.04</v>
      </c>
      <c r="U561" s="292">
        <v>46.04</v>
      </c>
      <c r="V561" s="292">
        <v>46.04</v>
      </c>
    </row>
    <row r="562" spans="8:22">
      <c r="H562" s="289">
        <v>2</v>
      </c>
      <c r="I562" s="289" t="str">
        <f t="shared" si="40"/>
        <v>東彩ガス_13A</v>
      </c>
      <c r="J562" s="289" t="str">
        <f t="shared" si="41"/>
        <v>2東彩ガス_13A</v>
      </c>
      <c r="K562" s="292">
        <v>45</v>
      </c>
      <c r="L562" s="292">
        <v>45</v>
      </c>
      <c r="M562" s="292">
        <v>45</v>
      </c>
      <c r="N562" s="292">
        <v>45</v>
      </c>
      <c r="O562" s="292">
        <v>45</v>
      </c>
      <c r="P562" s="292">
        <v>45</v>
      </c>
      <c r="Q562" s="292">
        <v>45</v>
      </c>
      <c r="R562" s="292">
        <v>45</v>
      </c>
      <c r="S562" s="292">
        <v>45</v>
      </c>
      <c r="T562" s="292">
        <v>45</v>
      </c>
      <c r="U562" s="292">
        <v>45</v>
      </c>
      <c r="V562" s="292">
        <v>45</v>
      </c>
    </row>
    <row r="563" spans="8:22">
      <c r="H563" s="289">
        <v>2</v>
      </c>
      <c r="I563" s="289" t="str">
        <f t="shared" si="40"/>
        <v>日高都市ガス_13A</v>
      </c>
      <c r="J563" s="289" t="str">
        <f t="shared" si="41"/>
        <v>2日高都市ガス_13A</v>
      </c>
      <c r="K563" s="292">
        <v>45</v>
      </c>
      <c r="L563" s="292">
        <v>45</v>
      </c>
      <c r="M563" s="292">
        <v>45</v>
      </c>
      <c r="N563" s="292">
        <v>45</v>
      </c>
      <c r="O563" s="292">
        <v>45</v>
      </c>
      <c r="P563" s="292">
        <v>45</v>
      </c>
      <c r="Q563" s="292">
        <v>45</v>
      </c>
      <c r="R563" s="292">
        <v>45</v>
      </c>
      <c r="S563" s="292">
        <v>45</v>
      </c>
      <c r="T563" s="292">
        <v>45</v>
      </c>
      <c r="U563" s="292">
        <v>45</v>
      </c>
      <c r="V563" s="292">
        <v>45</v>
      </c>
    </row>
    <row r="564" spans="8:22">
      <c r="H564" s="289">
        <v>2</v>
      </c>
      <c r="I564" s="289" t="str">
        <f t="shared" si="40"/>
        <v>武州ガス_13A</v>
      </c>
      <c r="J564" s="289" t="str">
        <f t="shared" si="41"/>
        <v>2武州ガス_13A</v>
      </c>
      <c r="K564" s="292">
        <v>45</v>
      </c>
      <c r="L564" s="292">
        <v>45</v>
      </c>
      <c r="M564" s="292">
        <v>45</v>
      </c>
      <c r="N564" s="292">
        <v>45</v>
      </c>
      <c r="O564" s="292">
        <v>45</v>
      </c>
      <c r="P564" s="292">
        <v>45</v>
      </c>
      <c r="Q564" s="292">
        <v>45</v>
      </c>
      <c r="R564" s="292">
        <v>45</v>
      </c>
      <c r="S564" s="292">
        <v>45</v>
      </c>
      <c r="T564" s="292">
        <v>45</v>
      </c>
      <c r="U564" s="292">
        <v>45</v>
      </c>
      <c r="V564" s="292">
        <v>45</v>
      </c>
    </row>
    <row r="565" spans="8:22">
      <c r="H565" s="289">
        <v>2</v>
      </c>
      <c r="I565" s="289" t="str">
        <f t="shared" si="40"/>
        <v>本庄ガス_13A</v>
      </c>
      <c r="J565" s="289" t="str">
        <f t="shared" si="41"/>
        <v>2本庄ガス_13A</v>
      </c>
      <c r="K565" s="293">
        <v>45</v>
      </c>
      <c r="L565" s="293">
        <v>45</v>
      </c>
      <c r="M565" s="293">
        <v>45</v>
      </c>
      <c r="N565" s="293">
        <v>45</v>
      </c>
      <c r="O565" s="293">
        <v>45</v>
      </c>
      <c r="P565" s="293">
        <v>45</v>
      </c>
      <c r="Q565" s="293">
        <v>45</v>
      </c>
      <c r="R565" s="293">
        <v>45</v>
      </c>
      <c r="S565" s="293">
        <v>45</v>
      </c>
      <c r="T565" s="293">
        <v>45</v>
      </c>
      <c r="U565" s="293">
        <v>45</v>
      </c>
      <c r="V565" s="293">
        <v>45</v>
      </c>
    </row>
    <row r="566" spans="8:22">
      <c r="H566" s="289">
        <v>2</v>
      </c>
      <c r="I566" s="289" t="str">
        <f t="shared" si="40"/>
        <v>武蔵野ガス_13A</v>
      </c>
      <c r="J566" s="289" t="str">
        <f t="shared" si="41"/>
        <v>2武蔵野ガス_13A</v>
      </c>
      <c r="K566" s="292">
        <v>45</v>
      </c>
      <c r="L566" s="292">
        <v>45</v>
      </c>
      <c r="M566" s="292">
        <v>45</v>
      </c>
      <c r="N566" s="292">
        <v>45</v>
      </c>
      <c r="O566" s="292">
        <v>45</v>
      </c>
      <c r="P566" s="292">
        <v>45</v>
      </c>
      <c r="Q566" s="292">
        <v>45</v>
      </c>
      <c r="R566" s="292">
        <v>45</v>
      </c>
      <c r="S566" s="292">
        <v>45</v>
      </c>
      <c r="T566" s="292">
        <v>45</v>
      </c>
      <c r="U566" s="292">
        <v>45</v>
      </c>
      <c r="V566" s="292">
        <v>45</v>
      </c>
    </row>
    <row r="567" spans="8:22">
      <c r="H567" s="289">
        <v>2</v>
      </c>
      <c r="I567" s="289" t="str">
        <f t="shared" si="40"/>
        <v>鷲宮ガス_13A</v>
      </c>
      <c r="J567" s="289" t="str">
        <f t="shared" si="41"/>
        <v>2鷲宮ガス_13A</v>
      </c>
      <c r="K567" s="292">
        <v>45</v>
      </c>
      <c r="L567" s="292">
        <v>45</v>
      </c>
      <c r="M567" s="292">
        <v>45</v>
      </c>
      <c r="N567" s="292">
        <v>45</v>
      </c>
      <c r="O567" s="292">
        <v>45</v>
      </c>
      <c r="P567" s="292">
        <v>45</v>
      </c>
      <c r="Q567" s="292">
        <v>45</v>
      </c>
      <c r="R567" s="292">
        <v>45</v>
      </c>
      <c r="S567" s="292">
        <v>45</v>
      </c>
      <c r="T567" s="292">
        <v>45</v>
      </c>
      <c r="U567" s="292">
        <v>45</v>
      </c>
      <c r="V567" s="292">
        <v>45</v>
      </c>
    </row>
    <row r="568" spans="8:22">
      <c r="H568" s="289">
        <v>2</v>
      </c>
      <c r="I568" s="289" t="str">
        <f t="shared" si="40"/>
        <v>入間ガス_6A</v>
      </c>
      <c r="J568" s="289" t="str">
        <f t="shared" si="41"/>
        <v>2入間ガス_6A</v>
      </c>
      <c r="K568" s="292">
        <v>0</v>
      </c>
      <c r="L568" s="292">
        <v>0</v>
      </c>
      <c r="M568" s="292">
        <v>0</v>
      </c>
      <c r="N568" s="292">
        <v>0</v>
      </c>
      <c r="O568" s="292">
        <v>0</v>
      </c>
      <c r="P568" s="292">
        <v>0</v>
      </c>
      <c r="Q568" s="292">
        <v>0</v>
      </c>
      <c r="R568" s="292">
        <v>0</v>
      </c>
      <c r="S568" s="292">
        <v>0</v>
      </c>
      <c r="T568" s="292">
        <v>0</v>
      </c>
      <c r="U568" s="292">
        <v>0</v>
      </c>
      <c r="V568" s="292">
        <v>0</v>
      </c>
    </row>
    <row r="569" spans="8:22">
      <c r="H569" s="289">
        <v>2</v>
      </c>
      <c r="I569" s="289" t="str">
        <f t="shared" si="40"/>
        <v>角栄ガス_6A</v>
      </c>
      <c r="J569" s="289" t="str">
        <f t="shared" si="41"/>
        <v>2角栄ガス_6A</v>
      </c>
      <c r="K569" s="292">
        <v>0</v>
      </c>
      <c r="L569" s="292">
        <v>0</v>
      </c>
      <c r="M569" s="292">
        <v>0</v>
      </c>
      <c r="N569" s="292">
        <v>0</v>
      </c>
      <c r="O569" s="292">
        <v>0</v>
      </c>
      <c r="P569" s="292">
        <v>0</v>
      </c>
      <c r="Q569" s="292">
        <v>0</v>
      </c>
      <c r="R569" s="292">
        <v>0</v>
      </c>
      <c r="S569" s="292">
        <v>0</v>
      </c>
      <c r="T569" s="292">
        <v>0</v>
      </c>
      <c r="U569" s="292">
        <v>0</v>
      </c>
      <c r="V569" s="292">
        <v>0</v>
      </c>
    </row>
    <row r="570" spans="8:22">
      <c r="H570" s="289">
        <v>2</v>
      </c>
      <c r="I570" s="289" t="str">
        <f t="shared" si="40"/>
        <v>新日本瓦斯_6A</v>
      </c>
      <c r="J570" s="289" t="str">
        <f t="shared" si="41"/>
        <v>2新日本瓦斯_6A</v>
      </c>
      <c r="K570" s="292">
        <v>0</v>
      </c>
      <c r="L570" s="292">
        <v>0</v>
      </c>
      <c r="M570" s="292">
        <v>0</v>
      </c>
      <c r="N570" s="292">
        <v>0</v>
      </c>
      <c r="O570" s="292">
        <v>0</v>
      </c>
      <c r="P570" s="292">
        <v>0</v>
      </c>
      <c r="Q570" s="292">
        <v>0</v>
      </c>
      <c r="R570" s="292">
        <v>0</v>
      </c>
      <c r="S570" s="292">
        <v>0</v>
      </c>
      <c r="T570" s="292">
        <v>0</v>
      </c>
      <c r="U570" s="292">
        <v>0</v>
      </c>
      <c r="V570" s="292">
        <v>0</v>
      </c>
    </row>
    <row r="571" spans="8:22">
      <c r="H571" s="289">
        <v>2</v>
      </c>
      <c r="I571" s="289" t="str">
        <f t="shared" si="40"/>
        <v>秩父ガス_6A</v>
      </c>
      <c r="J571" s="289" t="str">
        <f t="shared" si="41"/>
        <v>2秩父ガス_6A</v>
      </c>
      <c r="K571" s="292">
        <v>0</v>
      </c>
      <c r="L571" s="292">
        <v>0</v>
      </c>
      <c r="M571" s="292">
        <v>0</v>
      </c>
      <c r="N571" s="292">
        <v>0</v>
      </c>
      <c r="O571" s="292">
        <v>0</v>
      </c>
      <c r="P571" s="292">
        <v>0</v>
      </c>
      <c r="Q571" s="292">
        <v>0</v>
      </c>
      <c r="R571" s="292">
        <v>0</v>
      </c>
      <c r="S571" s="292">
        <v>0</v>
      </c>
      <c r="T571" s="292">
        <v>0</v>
      </c>
      <c r="U571" s="292">
        <v>0</v>
      </c>
      <c r="V571" s="292">
        <v>0</v>
      </c>
    </row>
    <row r="572" spans="8:22">
      <c r="H572" s="289">
        <v>2</v>
      </c>
      <c r="I572" s="289" t="str">
        <f t="shared" si="40"/>
        <v>日高都市ガス_6A</v>
      </c>
      <c r="J572" s="289" t="str">
        <f t="shared" si="41"/>
        <v>2日高都市ガス_6A</v>
      </c>
      <c r="K572" s="292">
        <v>0</v>
      </c>
      <c r="L572" s="292">
        <v>0</v>
      </c>
      <c r="M572" s="292">
        <v>0</v>
      </c>
      <c r="N572" s="292">
        <v>0</v>
      </c>
      <c r="O572" s="292">
        <v>0</v>
      </c>
      <c r="P572" s="292">
        <v>0</v>
      </c>
      <c r="Q572" s="292">
        <v>0</v>
      </c>
      <c r="R572" s="292">
        <v>0</v>
      </c>
      <c r="S572" s="292">
        <v>0</v>
      </c>
      <c r="T572" s="292">
        <v>0</v>
      </c>
      <c r="U572" s="292">
        <v>0</v>
      </c>
      <c r="V572" s="292">
        <v>0</v>
      </c>
    </row>
    <row r="573" spans="8:22">
      <c r="H573" s="289">
        <v>2</v>
      </c>
      <c r="I573" s="289" t="str">
        <f t="shared" si="40"/>
        <v>武蔵野ガス_6A</v>
      </c>
      <c r="J573" s="289" t="str">
        <f t="shared" si="41"/>
        <v>2武蔵野ガス_6A</v>
      </c>
      <c r="K573" s="292">
        <v>0</v>
      </c>
      <c r="L573" s="292">
        <v>0</v>
      </c>
      <c r="M573" s="292">
        <v>0</v>
      </c>
      <c r="N573" s="292">
        <v>0</v>
      </c>
      <c r="O573" s="292">
        <v>0</v>
      </c>
      <c r="P573" s="292">
        <v>0</v>
      </c>
      <c r="Q573" s="292">
        <v>0</v>
      </c>
      <c r="R573" s="292">
        <v>0</v>
      </c>
      <c r="S573" s="292">
        <v>0</v>
      </c>
      <c r="T573" s="292">
        <v>0</v>
      </c>
      <c r="U573" s="292">
        <v>0</v>
      </c>
      <c r="V573" s="292">
        <v>0</v>
      </c>
    </row>
    <row r="574" spans="8:22">
      <c r="H574" s="289">
        <v>2</v>
      </c>
      <c r="I574" s="289" t="str">
        <f t="shared" si="40"/>
        <v>本庄ガス_12A</v>
      </c>
      <c r="J574" s="289" t="str">
        <f t="shared" si="41"/>
        <v>2本庄ガス_12A</v>
      </c>
      <c r="K574" s="292">
        <v>0</v>
      </c>
      <c r="L574" s="292">
        <v>0</v>
      </c>
      <c r="M574" s="292">
        <v>0</v>
      </c>
      <c r="N574" s="292">
        <v>0</v>
      </c>
      <c r="O574" s="292">
        <v>0</v>
      </c>
      <c r="P574" s="292">
        <v>0</v>
      </c>
      <c r="Q574" s="292">
        <v>0</v>
      </c>
      <c r="R574" s="292">
        <v>0</v>
      </c>
      <c r="S574" s="292">
        <v>0</v>
      </c>
      <c r="T574" s="292">
        <v>0</v>
      </c>
      <c r="U574" s="292">
        <v>0</v>
      </c>
      <c r="V574" s="292">
        <v>0</v>
      </c>
    </row>
    <row r="575" spans="8:22">
      <c r="H575" s="289">
        <v>2</v>
      </c>
      <c r="I575" s="289" t="str">
        <f t="shared" si="40"/>
        <v>本庄ガス_調整ガス</v>
      </c>
      <c r="J575" s="289" t="str">
        <f t="shared" si="41"/>
        <v>2本庄ガス_調整ガス</v>
      </c>
      <c r="K575" s="292">
        <v>0</v>
      </c>
      <c r="L575" s="292">
        <v>0</v>
      </c>
      <c r="M575" s="292">
        <v>0</v>
      </c>
      <c r="N575" s="292">
        <v>0</v>
      </c>
      <c r="O575" s="292">
        <v>0</v>
      </c>
      <c r="P575" s="292">
        <v>0</v>
      </c>
      <c r="Q575" s="292">
        <v>0</v>
      </c>
      <c r="R575" s="292">
        <v>0</v>
      </c>
      <c r="S575" s="292">
        <v>0</v>
      </c>
      <c r="T575" s="292">
        <v>0</v>
      </c>
      <c r="U575" s="292">
        <v>0</v>
      </c>
      <c r="V575" s="292">
        <v>0</v>
      </c>
    </row>
    <row r="576" spans="8:22">
      <c r="H576" s="289">
        <v>2</v>
      </c>
      <c r="I576" s="289" t="str">
        <f t="shared" si="40"/>
        <v>堀川産業_13A</v>
      </c>
      <c r="J576" s="289" t="str">
        <f t="shared" si="41"/>
        <v>2堀川産業_13A</v>
      </c>
      <c r="K576" s="294">
        <v>45</v>
      </c>
      <c r="L576" s="294">
        <v>45</v>
      </c>
      <c r="M576" s="294">
        <v>45</v>
      </c>
      <c r="N576" s="294">
        <v>45</v>
      </c>
      <c r="O576" s="294">
        <v>45</v>
      </c>
      <c r="P576" s="294">
        <v>45</v>
      </c>
      <c r="Q576" s="294">
        <v>45</v>
      </c>
      <c r="R576" s="294">
        <v>45</v>
      </c>
      <c r="S576" s="294">
        <v>45</v>
      </c>
      <c r="T576" s="294">
        <v>45</v>
      </c>
      <c r="U576" s="294">
        <v>45</v>
      </c>
      <c r="V576" s="294">
        <v>45</v>
      </c>
    </row>
    <row r="577" spans="8:22">
      <c r="H577" s="289">
        <v>2</v>
      </c>
      <c r="I577" s="289" t="str">
        <f t="shared" si="40"/>
        <v>日高都市ガス_6A</v>
      </c>
      <c r="J577" s="289" t="str">
        <f t="shared" si="41"/>
        <v>2日高都市ガス_6A</v>
      </c>
      <c r="K577" s="292">
        <v>9999</v>
      </c>
      <c r="L577" s="292">
        <v>9999</v>
      </c>
      <c r="M577" s="292">
        <v>9999</v>
      </c>
      <c r="N577" s="292">
        <v>9999</v>
      </c>
      <c r="O577" s="292">
        <v>9999</v>
      </c>
      <c r="P577" s="292">
        <v>9999</v>
      </c>
      <c r="Q577" s="292">
        <v>9999</v>
      </c>
      <c r="R577" s="292">
        <v>9999</v>
      </c>
      <c r="S577" s="292">
        <v>9999</v>
      </c>
      <c r="T577" s="292">
        <v>9999</v>
      </c>
      <c r="U577" s="292">
        <v>9999</v>
      </c>
      <c r="V577" s="292">
        <v>9999</v>
      </c>
    </row>
    <row r="578" spans="8:22">
      <c r="H578" s="289">
        <v>2</v>
      </c>
      <c r="I578" s="289" t="str">
        <f t="shared" si="40"/>
        <v>武蔵野ガス_6A</v>
      </c>
      <c r="J578" s="289" t="str">
        <f t="shared" si="41"/>
        <v>2武蔵野ガス_6A</v>
      </c>
      <c r="K578" s="292">
        <v>9999</v>
      </c>
      <c r="L578" s="292">
        <v>9999</v>
      </c>
      <c r="M578" s="292">
        <v>9999</v>
      </c>
      <c r="N578" s="292">
        <v>9999</v>
      </c>
      <c r="O578" s="292">
        <v>9999</v>
      </c>
      <c r="P578" s="292">
        <v>9999</v>
      </c>
      <c r="Q578" s="292">
        <v>9999</v>
      </c>
      <c r="R578" s="292">
        <v>9999</v>
      </c>
      <c r="S578" s="292">
        <v>9999</v>
      </c>
      <c r="T578" s="292">
        <v>9999</v>
      </c>
      <c r="U578" s="292">
        <v>9999</v>
      </c>
      <c r="V578" s="292">
        <v>9999</v>
      </c>
    </row>
    <row r="579" spans="8:22">
      <c r="K579" s="106"/>
      <c r="L579" s="106"/>
      <c r="M579" s="106"/>
      <c r="N579" s="106"/>
      <c r="O579" s="106"/>
      <c r="P579" s="106"/>
      <c r="Q579" s="106"/>
      <c r="R579" s="106"/>
      <c r="S579" s="106"/>
      <c r="T579" s="106"/>
      <c r="U579" s="106"/>
      <c r="V579" s="106"/>
    </row>
    <row r="580" spans="8:22">
      <c r="K580" s="106"/>
      <c r="L580" s="106"/>
      <c r="M580" s="106"/>
      <c r="N580" s="106"/>
      <c r="O580" s="106"/>
      <c r="P580" s="106"/>
      <c r="Q580" s="106"/>
      <c r="R580" s="106"/>
      <c r="S580" s="106"/>
      <c r="T580" s="106"/>
      <c r="U580" s="106"/>
      <c r="V580" s="106"/>
    </row>
    <row r="581" spans="8:22">
      <c r="K581" s="291"/>
      <c r="L581" s="291"/>
      <c r="M581" s="291"/>
      <c r="N581" s="291"/>
      <c r="O581" s="291"/>
      <c r="P581" s="291"/>
      <c r="Q581" s="291"/>
      <c r="R581" s="291"/>
      <c r="S581" s="291"/>
      <c r="T581" s="291"/>
      <c r="U581" s="291"/>
      <c r="V581" s="291"/>
    </row>
    <row r="582" spans="8:22">
      <c r="K582" s="106"/>
      <c r="L582" s="106"/>
      <c r="M582" s="106"/>
      <c r="N582" s="106"/>
      <c r="O582" s="106"/>
      <c r="P582" s="106"/>
      <c r="Q582" s="106"/>
      <c r="R582" s="106"/>
      <c r="S582" s="106"/>
      <c r="T582" s="106"/>
      <c r="U582" s="106"/>
      <c r="V582" s="106"/>
    </row>
    <row r="583" spans="8:22">
      <c r="K583" s="106"/>
      <c r="L583" s="106"/>
      <c r="M583" s="106"/>
      <c r="N583" s="106"/>
      <c r="O583" s="106"/>
      <c r="P583" s="106"/>
      <c r="Q583" s="106"/>
      <c r="R583" s="106"/>
      <c r="S583" s="106"/>
      <c r="T583" s="106"/>
      <c r="U583" s="106"/>
      <c r="V583" s="106"/>
    </row>
    <row r="584" spans="8:22">
      <c r="K584" s="291"/>
      <c r="L584" s="291"/>
      <c r="M584" s="291"/>
      <c r="N584" s="291"/>
      <c r="O584" s="291"/>
      <c r="P584" s="291"/>
      <c r="Q584" s="291"/>
      <c r="R584" s="291"/>
      <c r="S584" s="291"/>
      <c r="T584" s="291"/>
      <c r="U584" s="291"/>
      <c r="V584" s="291"/>
    </row>
    <row r="585" spans="8:22">
      <c r="K585" s="106"/>
      <c r="L585" s="106"/>
      <c r="M585" s="106"/>
      <c r="N585" s="106"/>
      <c r="O585" s="106"/>
      <c r="P585" s="106"/>
      <c r="Q585" s="106"/>
      <c r="R585" s="106"/>
      <c r="S585" s="106"/>
      <c r="T585" s="106"/>
      <c r="U585" s="106"/>
      <c r="V585" s="106"/>
    </row>
    <row r="586" spans="8:22">
      <c r="K586" s="106"/>
      <c r="L586" s="106"/>
      <c r="M586" s="106"/>
      <c r="N586" s="106"/>
      <c r="O586" s="106"/>
      <c r="P586" s="106"/>
      <c r="Q586" s="106"/>
      <c r="R586" s="106"/>
      <c r="S586" s="106"/>
      <c r="T586" s="106"/>
      <c r="U586" s="106"/>
      <c r="V586" s="106"/>
    </row>
    <row r="587" spans="8:22">
      <c r="K587" s="106"/>
      <c r="L587" s="106"/>
      <c r="M587" s="106"/>
      <c r="N587" s="106"/>
      <c r="O587" s="106"/>
      <c r="P587" s="106"/>
      <c r="Q587" s="106"/>
      <c r="R587" s="106"/>
      <c r="S587" s="106"/>
      <c r="T587" s="106"/>
      <c r="U587" s="106"/>
      <c r="V587" s="106"/>
    </row>
    <row r="588" spans="8:22">
      <c r="K588" s="291"/>
      <c r="L588" s="291"/>
      <c r="M588" s="291"/>
      <c r="N588" s="291"/>
      <c r="O588" s="291"/>
      <c r="P588" s="291"/>
      <c r="Q588" s="291"/>
      <c r="R588" s="291"/>
      <c r="S588" s="291"/>
      <c r="T588" s="291"/>
      <c r="U588" s="291"/>
      <c r="V588" s="291"/>
    </row>
    <row r="589" spans="8:22">
      <c r="K589" s="291"/>
      <c r="L589" s="291"/>
      <c r="M589" s="291"/>
      <c r="N589" s="291"/>
      <c r="O589" s="291"/>
      <c r="P589" s="291"/>
      <c r="Q589" s="291"/>
      <c r="R589" s="291"/>
      <c r="S589" s="291"/>
      <c r="T589" s="291"/>
      <c r="U589" s="291"/>
      <c r="V589" s="291"/>
    </row>
    <row r="590" spans="8:22">
      <c r="K590" s="106"/>
      <c r="L590" s="106"/>
      <c r="M590" s="106"/>
      <c r="N590" s="106"/>
      <c r="O590" s="106"/>
      <c r="P590" s="106"/>
      <c r="Q590" s="106"/>
      <c r="R590" s="106"/>
      <c r="S590" s="106"/>
      <c r="T590" s="106"/>
      <c r="U590" s="106"/>
      <c r="V590" s="106"/>
    </row>
    <row r="591" spans="8:22">
      <c r="K591" s="106"/>
      <c r="L591" s="106"/>
      <c r="M591" s="106"/>
      <c r="N591" s="106"/>
      <c r="O591" s="106"/>
      <c r="P591" s="106"/>
      <c r="Q591" s="106"/>
      <c r="R591" s="106"/>
      <c r="S591" s="106"/>
      <c r="T591" s="106"/>
      <c r="U591" s="106"/>
      <c r="V591" s="106"/>
    </row>
    <row r="592" spans="8:22">
      <c r="K592" s="106"/>
      <c r="L592" s="106"/>
      <c r="M592" s="106"/>
      <c r="N592" s="106"/>
      <c r="O592" s="106"/>
      <c r="P592" s="106"/>
      <c r="Q592" s="106"/>
      <c r="R592" s="106"/>
      <c r="S592" s="106"/>
      <c r="T592" s="106"/>
      <c r="U592" s="106"/>
      <c r="V592" s="106"/>
    </row>
    <row r="593" spans="11:22">
      <c r="K593" s="106"/>
      <c r="L593" s="106"/>
      <c r="M593" s="106"/>
      <c r="N593" s="106"/>
      <c r="O593" s="106"/>
      <c r="P593" s="106"/>
      <c r="Q593" s="106"/>
      <c r="R593" s="106"/>
      <c r="S593" s="106"/>
      <c r="T593" s="106"/>
      <c r="U593" s="106"/>
      <c r="V593" s="106"/>
    </row>
    <row r="594" spans="11:22">
      <c r="K594" s="106"/>
      <c r="L594" s="106"/>
      <c r="M594" s="106"/>
      <c r="N594" s="106"/>
      <c r="O594" s="106"/>
      <c r="P594" s="106"/>
      <c r="Q594" s="106"/>
      <c r="R594" s="106"/>
      <c r="S594" s="106"/>
      <c r="T594" s="106"/>
      <c r="U594" s="106"/>
      <c r="V594" s="106"/>
    </row>
    <row r="595" spans="11:22">
      <c r="K595" s="291"/>
      <c r="L595" s="291"/>
      <c r="M595" s="291"/>
      <c r="N595" s="291"/>
      <c r="O595" s="291"/>
      <c r="P595" s="291"/>
      <c r="Q595" s="291"/>
      <c r="R595" s="291"/>
      <c r="S595" s="291"/>
      <c r="T595" s="291"/>
      <c r="U595" s="291"/>
      <c r="V595" s="291"/>
    </row>
    <row r="596" spans="11:22">
      <c r="K596" s="106"/>
      <c r="L596" s="106"/>
      <c r="M596" s="106"/>
      <c r="N596" s="106"/>
      <c r="O596" s="106"/>
      <c r="P596" s="106"/>
      <c r="Q596" s="106"/>
      <c r="R596" s="106"/>
      <c r="S596" s="106"/>
      <c r="T596" s="106"/>
      <c r="U596" s="106"/>
      <c r="V596" s="106"/>
    </row>
    <row r="597" spans="11:22">
      <c r="K597" s="106"/>
      <c r="L597" s="106"/>
      <c r="M597" s="106"/>
      <c r="N597" s="106"/>
      <c r="O597" s="106"/>
      <c r="P597" s="106"/>
      <c r="Q597" s="106"/>
      <c r="R597" s="106"/>
      <c r="S597" s="106"/>
      <c r="T597" s="106"/>
      <c r="U597" s="106"/>
      <c r="V597" s="106"/>
    </row>
    <row r="598" spans="11:22">
      <c r="K598" s="106"/>
      <c r="L598" s="106"/>
      <c r="M598" s="106"/>
      <c r="N598" s="106"/>
      <c r="O598" s="106"/>
      <c r="P598" s="106"/>
      <c r="Q598" s="106"/>
      <c r="R598" s="106"/>
      <c r="S598" s="106"/>
      <c r="T598" s="106"/>
      <c r="U598" s="106"/>
      <c r="V598" s="106"/>
    </row>
    <row r="599" spans="11:22">
      <c r="K599" s="106"/>
      <c r="L599" s="106"/>
      <c r="M599" s="106"/>
      <c r="N599" s="106"/>
      <c r="O599" s="106"/>
      <c r="P599" s="106"/>
      <c r="Q599" s="106"/>
      <c r="R599" s="106"/>
      <c r="S599" s="106"/>
      <c r="T599" s="106"/>
      <c r="U599" s="106"/>
      <c r="V599" s="106"/>
    </row>
    <row r="600" spans="11:22">
      <c r="K600" s="106"/>
      <c r="L600" s="106"/>
      <c r="M600" s="106"/>
      <c r="N600" s="106"/>
      <c r="O600" s="106"/>
      <c r="P600" s="106"/>
      <c r="Q600" s="106"/>
      <c r="R600" s="106"/>
      <c r="S600" s="106"/>
      <c r="T600" s="106"/>
      <c r="U600" s="106"/>
      <c r="V600" s="106"/>
    </row>
    <row r="601" spans="11:22">
      <c r="K601" s="106"/>
      <c r="L601" s="106"/>
      <c r="M601" s="106"/>
      <c r="N601" s="106"/>
      <c r="O601" s="106"/>
      <c r="P601" s="106"/>
      <c r="Q601" s="106"/>
      <c r="R601" s="106"/>
      <c r="S601" s="106"/>
      <c r="T601" s="106"/>
      <c r="U601" s="106"/>
      <c r="V601" s="106"/>
    </row>
    <row r="602" spans="11:22">
      <c r="K602" s="106"/>
      <c r="L602" s="106"/>
      <c r="M602" s="106"/>
      <c r="N602" s="106"/>
      <c r="O602" s="106"/>
      <c r="P602" s="106"/>
      <c r="Q602" s="106"/>
      <c r="R602" s="106"/>
      <c r="S602" s="106"/>
      <c r="T602" s="106"/>
      <c r="U602" s="106"/>
      <c r="V602" s="106"/>
    </row>
    <row r="603" spans="11:22">
      <c r="K603" s="106"/>
      <c r="L603" s="106"/>
      <c r="M603" s="106"/>
      <c r="N603" s="106"/>
      <c r="O603" s="106"/>
      <c r="P603" s="106"/>
      <c r="Q603" s="106"/>
      <c r="R603" s="106"/>
      <c r="S603" s="106"/>
      <c r="T603" s="106"/>
      <c r="U603" s="106"/>
      <c r="V603" s="106"/>
    </row>
    <row r="604" spans="11:22">
      <c r="K604" s="106"/>
      <c r="L604" s="106"/>
      <c r="M604" s="106"/>
      <c r="N604" s="106"/>
      <c r="O604" s="106"/>
      <c r="P604" s="106"/>
      <c r="Q604" s="106"/>
      <c r="R604" s="106"/>
      <c r="S604" s="106"/>
      <c r="T604" s="106"/>
      <c r="U604" s="106"/>
      <c r="V604" s="106"/>
    </row>
    <row r="605" spans="11:22">
      <c r="K605" s="106"/>
      <c r="L605" s="106"/>
      <c r="M605" s="106"/>
      <c r="N605" s="106"/>
      <c r="O605" s="106"/>
      <c r="P605" s="106"/>
      <c r="Q605" s="106"/>
      <c r="R605" s="106"/>
      <c r="S605" s="106"/>
      <c r="T605" s="106"/>
      <c r="U605" s="106"/>
      <c r="V605" s="106"/>
    </row>
    <row r="606" spans="11:22">
      <c r="K606" s="290"/>
      <c r="L606" s="290"/>
      <c r="M606" s="290"/>
      <c r="N606" s="290"/>
      <c r="O606" s="290"/>
      <c r="P606" s="290"/>
      <c r="Q606" s="290"/>
      <c r="R606" s="290"/>
      <c r="S606" s="290"/>
      <c r="T606" s="290"/>
      <c r="U606" s="290"/>
      <c r="V606" s="290"/>
    </row>
    <row r="607" spans="11:22">
      <c r="K607" s="106"/>
      <c r="L607" s="106"/>
      <c r="M607" s="106"/>
      <c r="N607" s="106"/>
      <c r="O607" s="106"/>
      <c r="P607" s="106"/>
      <c r="Q607" s="106"/>
      <c r="R607" s="106"/>
      <c r="S607" s="106"/>
      <c r="T607" s="106"/>
      <c r="U607" s="106"/>
      <c r="V607" s="106"/>
    </row>
    <row r="608" spans="11:22">
      <c r="K608" s="106"/>
      <c r="L608" s="106"/>
      <c r="M608" s="106"/>
      <c r="N608" s="106"/>
      <c r="O608" s="106"/>
      <c r="P608" s="106"/>
      <c r="Q608" s="106"/>
      <c r="R608" s="106"/>
      <c r="S608" s="106"/>
      <c r="T608" s="106"/>
      <c r="U608" s="106"/>
      <c r="V608" s="106"/>
    </row>
    <row r="609" spans="11:22">
      <c r="K609" s="106"/>
      <c r="L609" s="106"/>
      <c r="M609" s="106"/>
      <c r="N609" s="106"/>
      <c r="O609" s="106"/>
      <c r="P609" s="106"/>
      <c r="Q609" s="106"/>
      <c r="R609" s="106"/>
      <c r="S609" s="106"/>
      <c r="T609" s="106"/>
      <c r="U609" s="106"/>
      <c r="V609" s="106"/>
    </row>
    <row r="610" spans="11:22">
      <c r="K610" s="106"/>
      <c r="L610" s="106"/>
      <c r="M610" s="106"/>
      <c r="N610" s="106"/>
      <c r="O610" s="106"/>
      <c r="P610" s="106"/>
      <c r="Q610" s="106"/>
      <c r="R610" s="106"/>
      <c r="S610" s="106"/>
      <c r="T610" s="106"/>
      <c r="U610" s="106"/>
      <c r="V610" s="106"/>
    </row>
    <row r="611" spans="11:22">
      <c r="K611" s="291"/>
      <c r="L611" s="291"/>
      <c r="M611" s="291"/>
      <c r="N611" s="291"/>
      <c r="O611" s="291"/>
      <c r="P611" s="291"/>
      <c r="Q611" s="291"/>
      <c r="R611" s="291"/>
      <c r="S611" s="291"/>
      <c r="T611" s="291"/>
      <c r="U611" s="291"/>
      <c r="V611" s="291"/>
    </row>
    <row r="612" spans="11:22">
      <c r="K612" s="106"/>
      <c r="L612" s="106"/>
      <c r="M612" s="106"/>
      <c r="N612" s="106"/>
      <c r="O612" s="106"/>
      <c r="P612" s="106"/>
      <c r="Q612" s="106"/>
      <c r="R612" s="106"/>
      <c r="S612" s="106"/>
      <c r="T612" s="106"/>
      <c r="U612" s="106"/>
      <c r="V612" s="106"/>
    </row>
    <row r="613" spans="11:22">
      <c r="K613" s="106"/>
      <c r="L613" s="106"/>
      <c r="M613" s="106"/>
      <c r="N613" s="106"/>
      <c r="O613" s="106"/>
      <c r="P613" s="106"/>
      <c r="Q613" s="106"/>
      <c r="R613" s="106"/>
      <c r="S613" s="106"/>
      <c r="T613" s="106"/>
      <c r="U613" s="106"/>
      <c r="V613" s="106"/>
    </row>
    <row r="614" spans="11:22">
      <c r="K614" s="291"/>
      <c r="L614" s="291"/>
      <c r="M614" s="291"/>
      <c r="N614" s="291"/>
      <c r="O614" s="291"/>
      <c r="P614" s="291"/>
      <c r="Q614" s="291"/>
      <c r="R614" s="291"/>
      <c r="S614" s="291"/>
      <c r="T614" s="291"/>
      <c r="U614" s="291"/>
      <c r="V614" s="291"/>
    </row>
    <row r="615" spans="11:22">
      <c r="K615" s="106"/>
      <c r="L615" s="106"/>
      <c r="M615" s="106"/>
      <c r="N615" s="106"/>
      <c r="O615" s="106"/>
      <c r="P615" s="106"/>
      <c r="Q615" s="106"/>
      <c r="R615" s="106"/>
      <c r="S615" s="106"/>
      <c r="T615" s="106"/>
      <c r="U615" s="106"/>
      <c r="V615" s="106"/>
    </row>
    <row r="616" spans="11:22">
      <c r="K616" s="106"/>
      <c r="L616" s="106"/>
      <c r="M616" s="106"/>
      <c r="N616" s="106"/>
      <c r="O616" s="106"/>
      <c r="P616" s="106"/>
      <c r="Q616" s="106"/>
      <c r="R616" s="106"/>
      <c r="S616" s="106"/>
      <c r="T616" s="106"/>
      <c r="U616" s="106"/>
      <c r="V616" s="106"/>
    </row>
    <row r="617" spans="11:22">
      <c r="K617" s="106"/>
      <c r="L617" s="106"/>
      <c r="M617" s="106"/>
      <c r="N617" s="106"/>
      <c r="O617" s="106"/>
      <c r="P617" s="106"/>
      <c r="Q617" s="106"/>
      <c r="R617" s="106"/>
      <c r="S617" s="106"/>
      <c r="T617" s="106"/>
      <c r="U617" s="106"/>
      <c r="V617" s="106"/>
    </row>
    <row r="618" spans="11:22">
      <c r="K618" s="291"/>
      <c r="L618" s="291"/>
      <c r="M618" s="291"/>
      <c r="N618" s="291"/>
      <c r="O618" s="291"/>
      <c r="P618" s="291"/>
      <c r="Q618" s="291"/>
      <c r="R618" s="291"/>
      <c r="S618" s="291"/>
      <c r="T618" s="291"/>
      <c r="U618" s="291"/>
      <c r="V618" s="291"/>
    </row>
    <row r="619" spans="11:22">
      <c r="K619" s="291"/>
      <c r="L619" s="291"/>
      <c r="M619" s="291"/>
      <c r="N619" s="291"/>
      <c r="O619" s="291"/>
      <c r="P619" s="291"/>
      <c r="Q619" s="291"/>
      <c r="R619" s="291"/>
      <c r="S619" s="291"/>
      <c r="T619" s="291"/>
      <c r="U619" s="291"/>
      <c r="V619" s="291"/>
    </row>
    <row r="620" spans="11:22">
      <c r="K620" s="106"/>
      <c r="L620" s="106"/>
      <c r="M620" s="106"/>
      <c r="N620" s="106"/>
      <c r="O620" s="106"/>
      <c r="P620" s="106"/>
      <c r="Q620" s="106"/>
      <c r="R620" s="106"/>
      <c r="S620" s="106"/>
      <c r="T620" s="106"/>
      <c r="U620" s="106"/>
      <c r="V620" s="106"/>
    </row>
    <row r="621" spans="11:22">
      <c r="K621" s="106"/>
      <c r="L621" s="106"/>
      <c r="M621" s="106"/>
      <c r="N621" s="106"/>
      <c r="O621" s="106"/>
      <c r="P621" s="106"/>
      <c r="Q621" s="106"/>
      <c r="R621" s="106"/>
      <c r="S621" s="106"/>
      <c r="T621" s="106"/>
      <c r="U621" s="106"/>
      <c r="V621" s="106"/>
    </row>
    <row r="622" spans="11:22">
      <c r="K622" s="106"/>
      <c r="L622" s="106"/>
      <c r="M622" s="106"/>
      <c r="N622" s="106"/>
      <c r="O622" s="106"/>
      <c r="P622" s="106"/>
      <c r="Q622" s="106"/>
      <c r="R622" s="106"/>
      <c r="S622" s="106"/>
      <c r="T622" s="106"/>
      <c r="U622" s="106"/>
      <c r="V622" s="106"/>
    </row>
    <row r="623" spans="11:22">
      <c r="K623" s="106"/>
      <c r="L623" s="106"/>
      <c r="M623" s="106"/>
      <c r="N623" s="106"/>
      <c r="O623" s="106"/>
      <c r="P623" s="106"/>
      <c r="Q623" s="106"/>
      <c r="R623" s="106"/>
      <c r="S623" s="106"/>
      <c r="T623" s="106"/>
      <c r="U623" s="106"/>
      <c r="V623" s="106"/>
    </row>
    <row r="624" spans="11:22">
      <c r="K624" s="106"/>
      <c r="L624" s="106"/>
      <c r="M624" s="106"/>
      <c r="N624" s="106"/>
      <c r="O624" s="106"/>
      <c r="P624" s="106"/>
      <c r="Q624" s="106"/>
      <c r="R624" s="106"/>
      <c r="S624" s="106"/>
      <c r="T624" s="106"/>
      <c r="U624" s="106"/>
      <c r="V624" s="106"/>
    </row>
    <row r="625" spans="11:22">
      <c r="K625" s="291"/>
      <c r="L625" s="291"/>
      <c r="M625" s="291"/>
      <c r="N625" s="291"/>
      <c r="O625" s="291"/>
      <c r="P625" s="291"/>
      <c r="Q625" s="291"/>
      <c r="R625" s="291"/>
      <c r="S625" s="291"/>
      <c r="T625" s="291"/>
      <c r="U625" s="291"/>
      <c r="V625" s="291"/>
    </row>
    <row r="626" spans="11:22">
      <c r="K626" s="106"/>
      <c r="L626" s="106"/>
      <c r="M626" s="106"/>
      <c r="N626" s="106"/>
      <c r="O626" s="106"/>
      <c r="P626" s="106"/>
      <c r="Q626" s="106"/>
      <c r="R626" s="106"/>
      <c r="S626" s="106"/>
      <c r="T626" s="106"/>
      <c r="U626" s="106"/>
      <c r="V626" s="106"/>
    </row>
    <row r="627" spans="11:22">
      <c r="K627" s="106"/>
      <c r="L627" s="106"/>
      <c r="M627" s="106"/>
      <c r="N627" s="106"/>
      <c r="O627" s="106"/>
      <c r="P627" s="106"/>
      <c r="Q627" s="106"/>
      <c r="R627" s="106"/>
      <c r="S627" s="106"/>
      <c r="T627" s="106"/>
      <c r="U627" s="106"/>
      <c r="V627" s="106"/>
    </row>
    <row r="628" spans="11:22">
      <c r="K628" s="106"/>
      <c r="L628" s="106"/>
      <c r="M628" s="106"/>
      <c r="N628" s="106"/>
      <c r="O628" s="106"/>
      <c r="P628" s="106"/>
      <c r="Q628" s="106"/>
      <c r="R628" s="106"/>
      <c r="S628" s="106"/>
      <c r="T628" s="106"/>
      <c r="U628" s="106"/>
      <c r="V628" s="106"/>
    </row>
    <row r="629" spans="11:22">
      <c r="K629" s="106"/>
      <c r="L629" s="106"/>
      <c r="M629" s="106"/>
      <c r="N629" s="106"/>
      <c r="O629" s="106"/>
      <c r="P629" s="106"/>
      <c r="Q629" s="106"/>
      <c r="R629" s="106"/>
      <c r="S629" s="106"/>
      <c r="T629" s="106"/>
      <c r="U629" s="106"/>
      <c r="V629" s="106"/>
    </row>
    <row r="630" spans="11:22">
      <c r="K630" s="106"/>
      <c r="L630" s="106"/>
      <c r="M630" s="106"/>
      <c r="N630" s="106"/>
      <c r="O630" s="106"/>
      <c r="P630" s="106"/>
      <c r="Q630" s="106"/>
      <c r="R630" s="106"/>
      <c r="S630" s="106"/>
      <c r="T630" s="106"/>
      <c r="U630" s="106"/>
      <c r="V630" s="106"/>
    </row>
    <row r="631" spans="11:22">
      <c r="K631" s="106"/>
      <c r="L631" s="106"/>
      <c r="M631" s="106"/>
      <c r="N631" s="106"/>
      <c r="O631" s="106"/>
      <c r="P631" s="106"/>
      <c r="Q631" s="106"/>
      <c r="R631" s="106"/>
      <c r="S631" s="106"/>
      <c r="T631" s="106"/>
      <c r="U631" s="106"/>
      <c r="V631" s="106"/>
    </row>
    <row r="632" spans="11:22">
      <c r="K632" s="106"/>
      <c r="L632" s="106"/>
      <c r="M632" s="106"/>
      <c r="N632" s="106"/>
      <c r="O632" s="106"/>
      <c r="P632" s="106"/>
      <c r="Q632" s="106"/>
      <c r="R632" s="106"/>
      <c r="S632" s="106"/>
      <c r="T632" s="106"/>
      <c r="U632" s="106"/>
      <c r="V632" s="106"/>
    </row>
    <row r="633" spans="11:22">
      <c r="K633" s="106"/>
      <c r="L633" s="106"/>
      <c r="M633" s="106"/>
      <c r="N633" s="106"/>
      <c r="O633" s="106"/>
      <c r="P633" s="106"/>
      <c r="Q633" s="106"/>
      <c r="R633" s="106"/>
      <c r="S633" s="106"/>
      <c r="T633" s="106"/>
      <c r="U633" s="106"/>
      <c r="V633" s="106"/>
    </row>
    <row r="634" spans="11:22">
      <c r="K634" s="106"/>
      <c r="L634" s="106"/>
      <c r="M634" s="106"/>
      <c r="N634" s="106"/>
      <c r="O634" s="106"/>
      <c r="P634" s="106"/>
      <c r="Q634" s="106"/>
      <c r="R634" s="106"/>
      <c r="S634" s="106"/>
      <c r="T634" s="106"/>
      <c r="U634" s="106"/>
      <c r="V634" s="106"/>
    </row>
    <row r="635" spans="11:22">
      <c r="K635" s="106"/>
      <c r="L635" s="106"/>
      <c r="M635" s="106"/>
      <c r="N635" s="106"/>
      <c r="O635" s="106"/>
      <c r="P635" s="106"/>
      <c r="Q635" s="106"/>
      <c r="R635" s="106"/>
      <c r="S635" s="106"/>
      <c r="T635" s="106"/>
      <c r="U635" s="106"/>
      <c r="V635" s="106"/>
    </row>
    <row r="636" spans="11:22">
      <c r="K636" s="290"/>
      <c r="L636" s="290"/>
      <c r="M636" s="290"/>
      <c r="N636" s="290"/>
      <c r="O636" s="290"/>
      <c r="P636" s="290"/>
      <c r="Q636" s="290"/>
      <c r="R636" s="290"/>
      <c r="S636" s="290"/>
      <c r="T636" s="290"/>
      <c r="U636" s="290"/>
      <c r="V636" s="290"/>
    </row>
    <row r="637" spans="11:22">
      <c r="K637" s="106"/>
      <c r="L637" s="106"/>
      <c r="M637" s="106"/>
      <c r="N637" s="106"/>
      <c r="O637" s="106"/>
      <c r="P637" s="106"/>
      <c r="Q637" s="106"/>
      <c r="R637" s="106"/>
      <c r="S637" s="106"/>
      <c r="T637" s="106"/>
      <c r="U637" s="106"/>
      <c r="V637" s="106"/>
    </row>
    <row r="638" spans="11:22">
      <c r="K638" s="106"/>
      <c r="L638" s="106"/>
      <c r="M638" s="106"/>
      <c r="N638" s="106"/>
      <c r="O638" s="106"/>
      <c r="P638" s="106"/>
      <c r="Q638" s="106"/>
      <c r="R638" s="106"/>
      <c r="S638" s="106"/>
      <c r="T638" s="106"/>
      <c r="U638" s="106"/>
      <c r="V638" s="106"/>
    </row>
  </sheetData>
  <sheetCalcPr fullCalcOnLoad="1"/>
  <phoneticPr fontId="2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view="pageBreakPreview" zoomScale="70" zoomScaleNormal="100" zoomScaleSheetLayoutView="70" workbookViewId="0">
      <pane xSplit="5" ySplit="7" topLeftCell="F8" activePane="bottomRight" state="frozen"/>
      <selection activeCell="P12" sqref="P12"/>
      <selection pane="topRight" activeCell="P12" sqref="P12"/>
      <selection pane="bottomLeft" activeCell="P12" sqref="P12"/>
      <selection pane="bottomRight" activeCell="G34" sqref="G34"/>
    </sheetView>
  </sheetViews>
  <sheetFormatPr defaultColWidth="5.6640625" defaultRowHeight="13.2"/>
  <cols>
    <col min="1" max="1" width="8.6640625" style="1" customWidth="1"/>
    <col min="2" max="2" width="20.6640625" style="1" customWidth="1"/>
    <col min="3" max="4" width="15.6640625" style="1" customWidth="1"/>
    <col min="5" max="5" width="8.6640625" style="1" customWidth="1"/>
    <col min="6" max="21" width="10.6640625" style="1" customWidth="1"/>
    <col min="22" max="22" width="6.6640625" style="1" customWidth="1"/>
    <col min="23" max="16384" width="5.6640625" style="1"/>
  </cols>
  <sheetData>
    <row r="1" spans="1:22">
      <c r="A1" s="2" t="s">
        <v>531</v>
      </c>
      <c r="B1" s="2"/>
    </row>
    <row r="3" spans="1:22">
      <c r="A3" s="1" t="s">
        <v>404</v>
      </c>
    </row>
    <row r="4" spans="1:22" ht="13.8" thickBot="1"/>
    <row r="5" spans="1:22" ht="13.5" customHeight="1">
      <c r="A5" s="398" t="s">
        <v>516</v>
      </c>
      <c r="B5" s="403" t="s">
        <v>25</v>
      </c>
      <c r="C5" s="49" t="s">
        <v>116</v>
      </c>
      <c r="D5" s="49"/>
      <c r="E5" s="401" t="s">
        <v>32</v>
      </c>
      <c r="F5" s="49" t="s">
        <v>117</v>
      </c>
      <c r="G5" s="49"/>
      <c r="H5" s="49"/>
      <c r="I5" s="49"/>
      <c r="J5" s="49"/>
      <c r="K5" s="49"/>
      <c r="L5" s="49"/>
      <c r="M5" s="49"/>
      <c r="N5" s="49"/>
      <c r="O5" s="49"/>
      <c r="P5" s="49"/>
      <c r="Q5" s="49"/>
      <c r="R5" s="49"/>
      <c r="S5" s="49"/>
      <c r="T5" s="56"/>
      <c r="U5" s="50"/>
      <c r="V5" s="50"/>
    </row>
    <row r="6" spans="1:22">
      <c r="A6" s="399"/>
      <c r="B6" s="404"/>
      <c r="C6" s="396" t="s">
        <v>185</v>
      </c>
      <c r="D6" s="396" t="s">
        <v>27</v>
      </c>
      <c r="E6" s="402"/>
      <c r="F6" s="53" t="str">
        <f>CONCATENATE("令和",その１!C36,"年")</f>
        <v>令和年</v>
      </c>
      <c r="G6" s="54"/>
      <c r="H6" s="54"/>
      <c r="I6" s="54"/>
      <c r="J6" s="54"/>
      <c r="K6" s="54"/>
      <c r="L6" s="54"/>
      <c r="M6" s="54"/>
      <c r="N6" s="55"/>
      <c r="O6" s="53" t="str">
        <f>CONCATENATE("令和",その１!C36+1,"年")</f>
        <v>令和1年</v>
      </c>
      <c r="P6" s="54"/>
      <c r="Q6" s="54"/>
      <c r="R6" s="59" t="s">
        <v>33</v>
      </c>
      <c r="S6" s="60" t="s">
        <v>166</v>
      </c>
      <c r="T6" s="60"/>
      <c r="U6" s="88" t="s">
        <v>33</v>
      </c>
      <c r="V6" s="89"/>
    </row>
    <row r="7" spans="1:22">
      <c r="A7" s="400"/>
      <c r="B7" s="405"/>
      <c r="C7" s="397"/>
      <c r="D7" s="397"/>
      <c r="E7" s="397"/>
      <c r="F7" s="48" t="s">
        <v>152</v>
      </c>
      <c r="G7" s="48" t="s">
        <v>153</v>
      </c>
      <c r="H7" s="48" t="s">
        <v>154</v>
      </c>
      <c r="I7" s="48" t="s">
        <v>155</v>
      </c>
      <c r="J7" s="48" t="s">
        <v>156</v>
      </c>
      <c r="K7" s="48" t="s">
        <v>157</v>
      </c>
      <c r="L7" s="48" t="s">
        <v>158</v>
      </c>
      <c r="M7" s="48" t="s">
        <v>159</v>
      </c>
      <c r="N7" s="48" t="s">
        <v>160</v>
      </c>
      <c r="O7" s="48" t="s">
        <v>161</v>
      </c>
      <c r="P7" s="48" t="s">
        <v>162</v>
      </c>
      <c r="Q7" s="57" t="s">
        <v>163</v>
      </c>
      <c r="R7" s="52" t="s">
        <v>34</v>
      </c>
      <c r="S7" s="58" t="s">
        <v>167</v>
      </c>
      <c r="T7" s="57" t="s">
        <v>168</v>
      </c>
      <c r="U7" s="90" t="s">
        <v>169</v>
      </c>
      <c r="V7" s="91"/>
    </row>
    <row r="8" spans="1:22" ht="20.100000000000001" customHeight="1">
      <c r="A8" s="285" t="s">
        <v>515</v>
      </c>
      <c r="B8" s="280" t="s">
        <v>170</v>
      </c>
      <c r="C8" s="120">
        <v>45</v>
      </c>
      <c r="D8" s="66" t="s">
        <v>173</v>
      </c>
      <c r="E8" s="81" t="s">
        <v>186</v>
      </c>
      <c r="F8" s="61">
        <f>その４!IE41</f>
        <v>0</v>
      </c>
      <c r="G8" s="61">
        <f>その４!IF41</f>
        <v>0</v>
      </c>
      <c r="H8" s="61">
        <f>その４!IG41</f>
        <v>0</v>
      </c>
      <c r="I8" s="61">
        <f>その４!IH41</f>
        <v>0</v>
      </c>
      <c r="J8" s="61">
        <f>その４!II41</f>
        <v>0</v>
      </c>
      <c r="K8" s="61">
        <f>その４!IJ41</f>
        <v>0</v>
      </c>
      <c r="L8" s="61">
        <f>その４!IK41</f>
        <v>0</v>
      </c>
      <c r="M8" s="61">
        <f>その４!IL41</f>
        <v>0</v>
      </c>
      <c r="N8" s="61">
        <f>その４!IM41</f>
        <v>0</v>
      </c>
      <c r="O8" s="61">
        <f>その４!IN41</f>
        <v>0</v>
      </c>
      <c r="P8" s="61">
        <f>その４!IO41</f>
        <v>0</v>
      </c>
      <c r="Q8" s="61">
        <f>その４!IP41</f>
        <v>0</v>
      </c>
      <c r="R8" s="61">
        <f>SUM(F8:Q8)</f>
        <v>0</v>
      </c>
      <c r="S8" s="61">
        <v>0.96665500000000004</v>
      </c>
      <c r="T8" s="62">
        <v>1E-3</v>
      </c>
      <c r="U8" s="62">
        <f>R8*S8*T8</f>
        <v>0</v>
      </c>
      <c r="V8" s="84" t="s">
        <v>388</v>
      </c>
    </row>
    <row r="9" spans="1:22" ht="20.100000000000001" customHeight="1">
      <c r="A9" s="118"/>
      <c r="B9" s="281"/>
      <c r="C9" s="121"/>
      <c r="D9" s="78"/>
      <c r="E9" s="82" t="s">
        <v>187</v>
      </c>
      <c r="F9" s="79">
        <f>その４!IE42</f>
        <v>0</v>
      </c>
      <c r="G9" s="79">
        <f>その４!IF42</f>
        <v>0</v>
      </c>
      <c r="H9" s="79">
        <f>その４!IG42</f>
        <v>0</v>
      </c>
      <c r="I9" s="79">
        <f>その４!IH42</f>
        <v>0</v>
      </c>
      <c r="J9" s="79">
        <f>その４!II42</f>
        <v>0</v>
      </c>
      <c r="K9" s="79">
        <f>その４!IJ42</f>
        <v>0</v>
      </c>
      <c r="L9" s="79">
        <f>その４!IK42</f>
        <v>0</v>
      </c>
      <c r="M9" s="79">
        <f>その４!IL42</f>
        <v>0</v>
      </c>
      <c r="N9" s="79">
        <f>その４!IM42</f>
        <v>0</v>
      </c>
      <c r="O9" s="79">
        <f>その４!IN42</f>
        <v>0</v>
      </c>
      <c r="P9" s="79">
        <f>その４!IO42</f>
        <v>0</v>
      </c>
      <c r="Q9" s="79">
        <f>その４!IP42</f>
        <v>0</v>
      </c>
      <c r="R9" s="79">
        <f>SUM(F9:Q9)</f>
        <v>0</v>
      </c>
      <c r="S9" s="79">
        <v>1</v>
      </c>
      <c r="T9" s="80">
        <v>1E-3</v>
      </c>
      <c r="U9" s="80">
        <f>R9*S9*T9</f>
        <v>0</v>
      </c>
      <c r="V9" s="85" t="s">
        <v>388</v>
      </c>
    </row>
    <row r="10" spans="1:22" ht="20.100000000000001" customHeight="1">
      <c r="A10" s="118"/>
      <c r="B10" s="281"/>
      <c r="C10" s="121"/>
      <c r="D10" s="67" t="s">
        <v>174</v>
      </c>
      <c r="E10" s="83" t="s">
        <v>186</v>
      </c>
      <c r="F10" s="63">
        <f>その４!IE43</f>
        <v>0</v>
      </c>
      <c r="G10" s="63">
        <f>その４!IF43</f>
        <v>0</v>
      </c>
      <c r="H10" s="63">
        <f>その４!IG43</f>
        <v>0</v>
      </c>
      <c r="I10" s="63">
        <f>その４!IH43</f>
        <v>0</v>
      </c>
      <c r="J10" s="63">
        <f>その４!II43</f>
        <v>0</v>
      </c>
      <c r="K10" s="63">
        <f>その４!IJ43</f>
        <v>0</v>
      </c>
      <c r="L10" s="63">
        <f>その４!IK43</f>
        <v>0</v>
      </c>
      <c r="M10" s="63">
        <f>その４!IL43</f>
        <v>0</v>
      </c>
      <c r="N10" s="63">
        <f>その４!IM43</f>
        <v>0</v>
      </c>
      <c r="O10" s="63">
        <f>その４!IN43</f>
        <v>0</v>
      </c>
      <c r="P10" s="63">
        <f>その４!IO43</f>
        <v>0</v>
      </c>
      <c r="Q10" s="63">
        <f>その４!IP43</f>
        <v>0</v>
      </c>
      <c r="R10" s="79">
        <f>SUM(F10:Q10)</f>
        <v>0</v>
      </c>
      <c r="S10" s="63">
        <v>0.95712200000000003</v>
      </c>
      <c r="T10" s="64">
        <v>1E-3</v>
      </c>
      <c r="U10" s="64">
        <f>R10*S10*T10</f>
        <v>0</v>
      </c>
      <c r="V10" s="86" t="s">
        <v>388</v>
      </c>
    </row>
    <row r="11" spans="1:22" ht="20.100000000000001" customHeight="1">
      <c r="A11" s="118"/>
      <c r="B11" s="281"/>
      <c r="C11" s="121"/>
      <c r="D11" s="67"/>
      <c r="E11" s="83" t="s">
        <v>187</v>
      </c>
      <c r="F11" s="63">
        <f>その４!IE44</f>
        <v>0</v>
      </c>
      <c r="G11" s="63">
        <f>その４!IF44</f>
        <v>0</v>
      </c>
      <c r="H11" s="63">
        <f>その４!IG44</f>
        <v>0</v>
      </c>
      <c r="I11" s="63">
        <f>その４!IH44</f>
        <v>0</v>
      </c>
      <c r="J11" s="63">
        <f>その４!II44</f>
        <v>0</v>
      </c>
      <c r="K11" s="63">
        <f>その４!IJ44</f>
        <v>0</v>
      </c>
      <c r="L11" s="63">
        <f>その４!IK44</f>
        <v>0</v>
      </c>
      <c r="M11" s="63">
        <f>その４!IL44</f>
        <v>0</v>
      </c>
      <c r="N11" s="63">
        <f>その４!IM44</f>
        <v>0</v>
      </c>
      <c r="O11" s="63">
        <f>その４!IN44</f>
        <v>0</v>
      </c>
      <c r="P11" s="63">
        <f>その４!IO44</f>
        <v>0</v>
      </c>
      <c r="Q11" s="63">
        <f>その４!IP44</f>
        <v>0</v>
      </c>
      <c r="R11" s="79">
        <f>SUM(F11:Q11)</f>
        <v>0</v>
      </c>
      <c r="S11" s="63">
        <v>1</v>
      </c>
      <c r="T11" s="64">
        <v>1E-3</v>
      </c>
      <c r="U11" s="64">
        <f>R11*S11*T11</f>
        <v>0</v>
      </c>
      <c r="V11" s="86" t="s">
        <v>388</v>
      </c>
    </row>
    <row r="12" spans="1:22" ht="20.100000000000001" customHeight="1">
      <c r="A12" s="118"/>
      <c r="B12" s="281"/>
      <c r="C12" s="78"/>
      <c r="D12" s="68" t="s">
        <v>175</v>
      </c>
      <c r="E12" s="83"/>
      <c r="F12" s="83" t="s">
        <v>188</v>
      </c>
      <c r="G12" s="83" t="s">
        <v>188</v>
      </c>
      <c r="H12" s="83" t="s">
        <v>188</v>
      </c>
      <c r="I12" s="83" t="s">
        <v>188</v>
      </c>
      <c r="J12" s="83" t="s">
        <v>188</v>
      </c>
      <c r="K12" s="83" t="s">
        <v>188</v>
      </c>
      <c r="L12" s="83" t="s">
        <v>188</v>
      </c>
      <c r="M12" s="83" t="s">
        <v>188</v>
      </c>
      <c r="N12" s="83" t="s">
        <v>188</v>
      </c>
      <c r="O12" s="83" t="s">
        <v>188</v>
      </c>
      <c r="P12" s="83" t="s">
        <v>188</v>
      </c>
      <c r="Q12" s="83" t="s">
        <v>188</v>
      </c>
      <c r="R12" s="83" t="s">
        <v>188</v>
      </c>
      <c r="S12" s="83" t="s">
        <v>188</v>
      </c>
      <c r="T12" s="83" t="s">
        <v>188</v>
      </c>
      <c r="U12" s="64">
        <f>ROUND(U8+U9,0)+ROUND(U10+U11,0)</f>
        <v>0</v>
      </c>
      <c r="V12" s="86" t="s">
        <v>388</v>
      </c>
    </row>
    <row r="13" spans="1:22" ht="20.100000000000001" customHeight="1">
      <c r="A13" s="118"/>
      <c r="B13" s="281"/>
      <c r="C13" s="122">
        <v>43.12</v>
      </c>
      <c r="D13" s="67" t="s">
        <v>173</v>
      </c>
      <c r="E13" s="83" t="s">
        <v>186</v>
      </c>
      <c r="F13" s="63">
        <f>その４!IE45</f>
        <v>0</v>
      </c>
      <c r="G13" s="63">
        <f>その４!IF45</f>
        <v>0</v>
      </c>
      <c r="H13" s="63">
        <f>その４!IG45</f>
        <v>0</v>
      </c>
      <c r="I13" s="63">
        <f>その４!IH45</f>
        <v>0</v>
      </c>
      <c r="J13" s="63">
        <f>その４!II45</f>
        <v>0</v>
      </c>
      <c r="K13" s="63">
        <f>その４!IJ45</f>
        <v>0</v>
      </c>
      <c r="L13" s="63">
        <f>その４!IK45</f>
        <v>0</v>
      </c>
      <c r="M13" s="63">
        <f>その４!IL45</f>
        <v>0</v>
      </c>
      <c r="N13" s="63">
        <f>その４!IM45</f>
        <v>0</v>
      </c>
      <c r="O13" s="63">
        <f>その４!IN45</f>
        <v>0</v>
      </c>
      <c r="P13" s="63">
        <f>その４!IO45</f>
        <v>0</v>
      </c>
      <c r="Q13" s="63">
        <f>その４!IP45</f>
        <v>0</v>
      </c>
      <c r="R13" s="79">
        <f>SUM(F13:Q13)</f>
        <v>0</v>
      </c>
      <c r="S13" s="63">
        <v>0.96665500000000004</v>
      </c>
      <c r="T13" s="64">
        <v>1E-3</v>
      </c>
      <c r="U13" s="64">
        <f>R13*S13*T13</f>
        <v>0</v>
      </c>
      <c r="V13" s="86" t="s">
        <v>388</v>
      </c>
    </row>
    <row r="14" spans="1:22" ht="20.100000000000001" customHeight="1">
      <c r="A14" s="118"/>
      <c r="B14" s="281"/>
      <c r="C14" s="121"/>
      <c r="D14" s="78"/>
      <c r="E14" s="82" t="s">
        <v>187</v>
      </c>
      <c r="F14" s="79">
        <f>その４!IE46</f>
        <v>0</v>
      </c>
      <c r="G14" s="79">
        <f>その４!IF46</f>
        <v>0</v>
      </c>
      <c r="H14" s="79">
        <f>その４!IG46</f>
        <v>0</v>
      </c>
      <c r="I14" s="79">
        <f>その４!IH46</f>
        <v>0</v>
      </c>
      <c r="J14" s="79">
        <f>その４!II46</f>
        <v>0</v>
      </c>
      <c r="K14" s="79">
        <f>その４!IJ46</f>
        <v>0</v>
      </c>
      <c r="L14" s="79">
        <f>その４!IK46</f>
        <v>0</v>
      </c>
      <c r="M14" s="79">
        <f>その４!IL46</f>
        <v>0</v>
      </c>
      <c r="N14" s="79">
        <f>その４!IM46</f>
        <v>0</v>
      </c>
      <c r="O14" s="79">
        <f>その４!IN46</f>
        <v>0</v>
      </c>
      <c r="P14" s="79">
        <f>その４!IO46</f>
        <v>0</v>
      </c>
      <c r="Q14" s="79">
        <f>その４!IP46</f>
        <v>0</v>
      </c>
      <c r="R14" s="79">
        <f>SUM(F14:Q14)</f>
        <v>0</v>
      </c>
      <c r="S14" s="79">
        <v>1</v>
      </c>
      <c r="T14" s="80">
        <v>1E-3</v>
      </c>
      <c r="U14" s="80">
        <f>R14*S14*T14</f>
        <v>0</v>
      </c>
      <c r="V14" s="85" t="s">
        <v>388</v>
      </c>
    </row>
    <row r="15" spans="1:22" ht="20.100000000000001" customHeight="1">
      <c r="A15" s="118"/>
      <c r="B15" s="281"/>
      <c r="C15" s="121"/>
      <c r="D15" s="67" t="s">
        <v>174</v>
      </c>
      <c r="E15" s="83" t="s">
        <v>186</v>
      </c>
      <c r="F15" s="63">
        <f>その４!IE47</f>
        <v>0</v>
      </c>
      <c r="G15" s="63">
        <f>その４!IF47</f>
        <v>0</v>
      </c>
      <c r="H15" s="63">
        <f>その４!IG47</f>
        <v>0</v>
      </c>
      <c r="I15" s="63">
        <f>その４!IH47</f>
        <v>0</v>
      </c>
      <c r="J15" s="63">
        <f>その４!II47</f>
        <v>0</v>
      </c>
      <c r="K15" s="63">
        <f>その４!IJ47</f>
        <v>0</v>
      </c>
      <c r="L15" s="63">
        <f>その４!IK47</f>
        <v>0</v>
      </c>
      <c r="M15" s="63">
        <f>その４!IL47</f>
        <v>0</v>
      </c>
      <c r="N15" s="63">
        <f>その４!IM47</f>
        <v>0</v>
      </c>
      <c r="O15" s="63">
        <f>その４!IN47</f>
        <v>0</v>
      </c>
      <c r="P15" s="63">
        <f>その４!IO47</f>
        <v>0</v>
      </c>
      <c r="Q15" s="63">
        <f>その４!IP47</f>
        <v>0</v>
      </c>
      <c r="R15" s="79">
        <f>SUM(F15:Q15)</f>
        <v>0</v>
      </c>
      <c r="S15" s="63">
        <v>0.95712200000000003</v>
      </c>
      <c r="T15" s="64">
        <v>1E-3</v>
      </c>
      <c r="U15" s="64">
        <f>R15*S15*T15</f>
        <v>0</v>
      </c>
      <c r="V15" s="86" t="s">
        <v>388</v>
      </c>
    </row>
    <row r="16" spans="1:22" ht="20.100000000000001" customHeight="1">
      <c r="A16" s="118"/>
      <c r="B16" s="281"/>
      <c r="C16" s="121"/>
      <c r="D16" s="67"/>
      <c r="E16" s="83" t="s">
        <v>187</v>
      </c>
      <c r="F16" s="63">
        <f>その４!IE48</f>
        <v>0</v>
      </c>
      <c r="G16" s="63">
        <f>その４!IF48</f>
        <v>0</v>
      </c>
      <c r="H16" s="63">
        <f>その４!IG48</f>
        <v>0</v>
      </c>
      <c r="I16" s="63">
        <f>その４!IH48</f>
        <v>0</v>
      </c>
      <c r="J16" s="63">
        <f>その４!II48</f>
        <v>0</v>
      </c>
      <c r="K16" s="63">
        <f>その４!IJ48</f>
        <v>0</v>
      </c>
      <c r="L16" s="63">
        <f>その４!IK48</f>
        <v>0</v>
      </c>
      <c r="M16" s="63">
        <f>その４!IL48</f>
        <v>0</v>
      </c>
      <c r="N16" s="63">
        <f>その４!IM48</f>
        <v>0</v>
      </c>
      <c r="O16" s="63">
        <f>その４!IN48</f>
        <v>0</v>
      </c>
      <c r="P16" s="63">
        <f>その４!IO48</f>
        <v>0</v>
      </c>
      <c r="Q16" s="63">
        <f>その４!IP48</f>
        <v>0</v>
      </c>
      <c r="R16" s="79">
        <f>SUM(F16:Q16)</f>
        <v>0</v>
      </c>
      <c r="S16" s="63">
        <v>1</v>
      </c>
      <c r="T16" s="64">
        <v>1E-3</v>
      </c>
      <c r="U16" s="64">
        <f>R16*S16*T16</f>
        <v>0</v>
      </c>
      <c r="V16" s="86" t="s">
        <v>388</v>
      </c>
    </row>
    <row r="17" spans="1:22" ht="20.100000000000001" customHeight="1">
      <c r="A17" s="118"/>
      <c r="B17" s="281"/>
      <c r="C17" s="78"/>
      <c r="D17" s="68" t="s">
        <v>175</v>
      </c>
      <c r="E17" s="83" t="s">
        <v>187</v>
      </c>
      <c r="F17" s="83" t="s">
        <v>188</v>
      </c>
      <c r="G17" s="83" t="s">
        <v>188</v>
      </c>
      <c r="H17" s="83" t="s">
        <v>188</v>
      </c>
      <c r="I17" s="83" t="s">
        <v>188</v>
      </c>
      <c r="J17" s="83" t="s">
        <v>188</v>
      </c>
      <c r="K17" s="83" t="s">
        <v>188</v>
      </c>
      <c r="L17" s="83" t="s">
        <v>188</v>
      </c>
      <c r="M17" s="83" t="s">
        <v>188</v>
      </c>
      <c r="N17" s="83" t="s">
        <v>188</v>
      </c>
      <c r="O17" s="83" t="s">
        <v>188</v>
      </c>
      <c r="P17" s="83" t="s">
        <v>188</v>
      </c>
      <c r="Q17" s="83" t="s">
        <v>188</v>
      </c>
      <c r="R17" s="83" t="s">
        <v>188</v>
      </c>
      <c r="S17" s="83" t="s">
        <v>188</v>
      </c>
      <c r="T17" s="83" t="s">
        <v>188</v>
      </c>
      <c r="U17" s="64">
        <f>ROUND(U13+U14,0)+ROUND(U15+U16,0)</f>
        <v>0</v>
      </c>
      <c r="V17" s="86" t="s">
        <v>388</v>
      </c>
    </row>
    <row r="18" spans="1:22" ht="20.100000000000001" customHeight="1">
      <c r="A18" s="118"/>
      <c r="B18" s="281"/>
      <c r="C18" s="122">
        <v>46.04</v>
      </c>
      <c r="D18" s="67" t="s">
        <v>173</v>
      </c>
      <c r="E18" s="83" t="s">
        <v>186</v>
      </c>
      <c r="F18" s="63">
        <f>その４!IE49</f>
        <v>0</v>
      </c>
      <c r="G18" s="63">
        <f>その４!IF49</f>
        <v>0</v>
      </c>
      <c r="H18" s="63">
        <f>その４!IG49</f>
        <v>0</v>
      </c>
      <c r="I18" s="63">
        <f>その４!IH49</f>
        <v>0</v>
      </c>
      <c r="J18" s="63">
        <f>その４!II49</f>
        <v>0</v>
      </c>
      <c r="K18" s="63">
        <f>その４!IJ49</f>
        <v>0</v>
      </c>
      <c r="L18" s="63">
        <f>その４!IK49</f>
        <v>0</v>
      </c>
      <c r="M18" s="63">
        <f>その４!IL49</f>
        <v>0</v>
      </c>
      <c r="N18" s="63">
        <f>その４!IM49</f>
        <v>0</v>
      </c>
      <c r="O18" s="63">
        <f>その４!IN49</f>
        <v>0</v>
      </c>
      <c r="P18" s="63">
        <f>その４!IO49</f>
        <v>0</v>
      </c>
      <c r="Q18" s="63">
        <f>その４!IP49</f>
        <v>0</v>
      </c>
      <c r="R18" s="79">
        <f>SUM(F18:Q18)</f>
        <v>0</v>
      </c>
      <c r="S18" s="63">
        <v>0.96665500000000004</v>
      </c>
      <c r="T18" s="64">
        <v>1E-3</v>
      </c>
      <c r="U18" s="64">
        <f>R18*S18*T18</f>
        <v>0</v>
      </c>
      <c r="V18" s="86" t="s">
        <v>388</v>
      </c>
    </row>
    <row r="19" spans="1:22" ht="20.100000000000001" customHeight="1">
      <c r="A19" s="118"/>
      <c r="B19" s="281"/>
      <c r="C19" s="121"/>
      <c r="D19" s="78"/>
      <c r="E19" s="82" t="s">
        <v>187</v>
      </c>
      <c r="F19" s="79">
        <f>その４!IE50</f>
        <v>0</v>
      </c>
      <c r="G19" s="79">
        <f>その４!IF50</f>
        <v>0</v>
      </c>
      <c r="H19" s="79">
        <f>その４!IG50</f>
        <v>0</v>
      </c>
      <c r="I19" s="79">
        <f>その４!IH50</f>
        <v>0</v>
      </c>
      <c r="J19" s="79">
        <f>その４!II50</f>
        <v>0</v>
      </c>
      <c r="K19" s="79">
        <f>その４!IJ50</f>
        <v>0</v>
      </c>
      <c r="L19" s="79">
        <f>その４!IK50</f>
        <v>0</v>
      </c>
      <c r="M19" s="79">
        <f>その４!IL50</f>
        <v>0</v>
      </c>
      <c r="N19" s="79">
        <f>その４!IM50</f>
        <v>0</v>
      </c>
      <c r="O19" s="79">
        <f>その４!IN50</f>
        <v>0</v>
      </c>
      <c r="P19" s="79">
        <f>その４!IO50</f>
        <v>0</v>
      </c>
      <c r="Q19" s="79">
        <f>その４!IP50</f>
        <v>0</v>
      </c>
      <c r="R19" s="79">
        <f>SUM(F19:Q19)</f>
        <v>0</v>
      </c>
      <c r="S19" s="79">
        <v>1</v>
      </c>
      <c r="T19" s="80">
        <v>1E-3</v>
      </c>
      <c r="U19" s="80">
        <f>R19*S19*T19</f>
        <v>0</v>
      </c>
      <c r="V19" s="85" t="s">
        <v>388</v>
      </c>
    </row>
    <row r="20" spans="1:22" ht="20.100000000000001" customHeight="1">
      <c r="A20" s="118"/>
      <c r="B20" s="281"/>
      <c r="C20" s="121"/>
      <c r="D20" s="67" t="s">
        <v>174</v>
      </c>
      <c r="E20" s="83" t="s">
        <v>186</v>
      </c>
      <c r="F20" s="63">
        <f>その４!IE51</f>
        <v>0</v>
      </c>
      <c r="G20" s="63">
        <f>その４!IF51</f>
        <v>0</v>
      </c>
      <c r="H20" s="63">
        <f>その４!IG51</f>
        <v>0</v>
      </c>
      <c r="I20" s="63">
        <f>その４!IH51</f>
        <v>0</v>
      </c>
      <c r="J20" s="63">
        <f>その４!II51</f>
        <v>0</v>
      </c>
      <c r="K20" s="63">
        <f>その４!IJ51</f>
        <v>0</v>
      </c>
      <c r="L20" s="63">
        <f>その４!IK51</f>
        <v>0</v>
      </c>
      <c r="M20" s="63">
        <f>その４!IL51</f>
        <v>0</v>
      </c>
      <c r="N20" s="63">
        <f>その４!IM51</f>
        <v>0</v>
      </c>
      <c r="O20" s="63">
        <f>その４!IN51</f>
        <v>0</v>
      </c>
      <c r="P20" s="63">
        <f>その４!IO51</f>
        <v>0</v>
      </c>
      <c r="Q20" s="63">
        <f>その４!IP51</f>
        <v>0</v>
      </c>
      <c r="R20" s="79">
        <f>SUM(F20:Q20)</f>
        <v>0</v>
      </c>
      <c r="S20" s="63">
        <v>0.95712200000000003</v>
      </c>
      <c r="T20" s="64">
        <v>1E-3</v>
      </c>
      <c r="U20" s="64">
        <f>R20*S20*T20</f>
        <v>0</v>
      </c>
      <c r="V20" s="86" t="s">
        <v>388</v>
      </c>
    </row>
    <row r="21" spans="1:22" ht="20.100000000000001" customHeight="1">
      <c r="A21" s="118"/>
      <c r="B21" s="281"/>
      <c r="C21" s="121"/>
      <c r="D21" s="67"/>
      <c r="E21" s="83" t="s">
        <v>187</v>
      </c>
      <c r="F21" s="63">
        <f>その４!IE52</f>
        <v>0</v>
      </c>
      <c r="G21" s="63">
        <f>その４!IF52</f>
        <v>0</v>
      </c>
      <c r="H21" s="63">
        <f>その４!IG52</f>
        <v>0</v>
      </c>
      <c r="I21" s="63">
        <f>その４!IH52</f>
        <v>0</v>
      </c>
      <c r="J21" s="63">
        <f>その４!II52</f>
        <v>0</v>
      </c>
      <c r="K21" s="63">
        <f>その４!IJ52</f>
        <v>0</v>
      </c>
      <c r="L21" s="63">
        <f>その４!IK52</f>
        <v>0</v>
      </c>
      <c r="M21" s="63">
        <f>その４!IL52</f>
        <v>0</v>
      </c>
      <c r="N21" s="63">
        <f>その４!IM52</f>
        <v>0</v>
      </c>
      <c r="O21" s="63">
        <f>その４!IN52</f>
        <v>0</v>
      </c>
      <c r="P21" s="63">
        <f>その４!IO52</f>
        <v>0</v>
      </c>
      <c r="Q21" s="63">
        <f>その４!IP52</f>
        <v>0</v>
      </c>
      <c r="R21" s="79">
        <f>SUM(F21:Q21)</f>
        <v>0</v>
      </c>
      <c r="S21" s="63">
        <v>1</v>
      </c>
      <c r="T21" s="64">
        <v>1E-3</v>
      </c>
      <c r="U21" s="64">
        <f>R21*S21*T21</f>
        <v>0</v>
      </c>
      <c r="V21" s="86" t="s">
        <v>388</v>
      </c>
    </row>
    <row r="22" spans="1:22" ht="20.100000000000001" customHeight="1">
      <c r="A22" s="118"/>
      <c r="B22" s="282"/>
      <c r="C22" s="78"/>
      <c r="D22" s="68" t="s">
        <v>175</v>
      </c>
      <c r="E22" s="83" t="s">
        <v>187</v>
      </c>
      <c r="F22" s="83" t="s">
        <v>188</v>
      </c>
      <c r="G22" s="83" t="s">
        <v>188</v>
      </c>
      <c r="H22" s="83" t="s">
        <v>188</v>
      </c>
      <c r="I22" s="83" t="s">
        <v>188</v>
      </c>
      <c r="J22" s="83" t="s">
        <v>188</v>
      </c>
      <c r="K22" s="83" t="s">
        <v>188</v>
      </c>
      <c r="L22" s="83" t="s">
        <v>188</v>
      </c>
      <c r="M22" s="83" t="s">
        <v>188</v>
      </c>
      <c r="N22" s="83" t="s">
        <v>188</v>
      </c>
      <c r="O22" s="83" t="s">
        <v>188</v>
      </c>
      <c r="P22" s="83" t="s">
        <v>188</v>
      </c>
      <c r="Q22" s="83" t="s">
        <v>188</v>
      </c>
      <c r="R22" s="83" t="s">
        <v>188</v>
      </c>
      <c r="S22" s="83" t="s">
        <v>188</v>
      </c>
      <c r="T22" s="83" t="s">
        <v>188</v>
      </c>
      <c r="U22" s="64">
        <f>ROUND(U18+U19,0)+ROUND(U20+U21,0)</f>
        <v>0</v>
      </c>
      <c r="V22" s="86" t="s">
        <v>388</v>
      </c>
    </row>
    <row r="23" spans="1:22" ht="20.100000000000001" customHeight="1">
      <c r="A23" s="118"/>
      <c r="B23" s="283" t="s">
        <v>176</v>
      </c>
      <c r="C23" s="122">
        <v>41.86</v>
      </c>
      <c r="D23" s="67" t="s">
        <v>173</v>
      </c>
      <c r="E23" s="83" t="s">
        <v>186</v>
      </c>
      <c r="F23" s="63">
        <f>その４!IE53</f>
        <v>0</v>
      </c>
      <c r="G23" s="63">
        <f>その４!IF53</f>
        <v>0</v>
      </c>
      <c r="H23" s="63">
        <f>その４!IG53</f>
        <v>0</v>
      </c>
      <c r="I23" s="63">
        <f>その４!IH53</f>
        <v>0</v>
      </c>
      <c r="J23" s="63">
        <f>その４!II53</f>
        <v>0</v>
      </c>
      <c r="K23" s="63">
        <f>その４!IJ53</f>
        <v>0</v>
      </c>
      <c r="L23" s="63">
        <f>その４!IK53</f>
        <v>0</v>
      </c>
      <c r="M23" s="63">
        <f>その４!IL53</f>
        <v>0</v>
      </c>
      <c r="N23" s="63">
        <f>その４!IM53</f>
        <v>0</v>
      </c>
      <c r="O23" s="63">
        <f>その４!IN53</f>
        <v>0</v>
      </c>
      <c r="P23" s="63">
        <f>その４!IO53</f>
        <v>0</v>
      </c>
      <c r="Q23" s="63">
        <f>その４!IP53</f>
        <v>0</v>
      </c>
      <c r="R23" s="79">
        <f>SUM(F23:Q23)</f>
        <v>0</v>
      </c>
      <c r="S23" s="63">
        <v>0.96665500000000004</v>
      </c>
      <c r="T23" s="64">
        <v>1E-3</v>
      </c>
      <c r="U23" s="64">
        <f>R23*S23*T23</f>
        <v>0</v>
      </c>
      <c r="V23" s="86" t="s">
        <v>388</v>
      </c>
    </row>
    <row r="24" spans="1:22" ht="20.100000000000001" customHeight="1">
      <c r="A24" s="118"/>
      <c r="B24" s="281"/>
      <c r="C24" s="121"/>
      <c r="D24" s="78"/>
      <c r="E24" s="82" t="s">
        <v>187</v>
      </c>
      <c r="F24" s="79">
        <f>その４!IE54</f>
        <v>0</v>
      </c>
      <c r="G24" s="79">
        <f>その４!IF54</f>
        <v>0</v>
      </c>
      <c r="H24" s="79">
        <f>その４!IG54</f>
        <v>0</v>
      </c>
      <c r="I24" s="79">
        <f>その４!IH54</f>
        <v>0</v>
      </c>
      <c r="J24" s="79">
        <f>その４!II54</f>
        <v>0</v>
      </c>
      <c r="K24" s="79">
        <f>その４!IJ54</f>
        <v>0</v>
      </c>
      <c r="L24" s="79">
        <f>その４!IK54</f>
        <v>0</v>
      </c>
      <c r="M24" s="79">
        <f>その４!IL54</f>
        <v>0</v>
      </c>
      <c r="N24" s="79">
        <f>その４!IM54</f>
        <v>0</v>
      </c>
      <c r="O24" s="79">
        <f>その４!IN54</f>
        <v>0</v>
      </c>
      <c r="P24" s="79">
        <f>その４!IO54</f>
        <v>0</v>
      </c>
      <c r="Q24" s="79">
        <f>その４!IP54</f>
        <v>0</v>
      </c>
      <c r="R24" s="79">
        <f>SUM(F24:Q24)</f>
        <v>0</v>
      </c>
      <c r="S24" s="79">
        <v>1</v>
      </c>
      <c r="T24" s="80">
        <v>1E-3</v>
      </c>
      <c r="U24" s="80">
        <f>R24*S24*T24</f>
        <v>0</v>
      </c>
      <c r="V24" s="85" t="s">
        <v>388</v>
      </c>
    </row>
    <row r="25" spans="1:22" ht="20.100000000000001" customHeight="1">
      <c r="A25" s="118"/>
      <c r="B25" s="281"/>
      <c r="C25" s="121"/>
      <c r="D25" s="67" t="s">
        <v>174</v>
      </c>
      <c r="E25" s="83" t="s">
        <v>186</v>
      </c>
      <c r="F25" s="63">
        <f>その４!IE55</f>
        <v>0</v>
      </c>
      <c r="G25" s="63">
        <f>その４!IF55</f>
        <v>0</v>
      </c>
      <c r="H25" s="63">
        <f>その４!IG55</f>
        <v>0</v>
      </c>
      <c r="I25" s="63">
        <f>その４!IH55</f>
        <v>0</v>
      </c>
      <c r="J25" s="63">
        <f>その４!II55</f>
        <v>0</v>
      </c>
      <c r="K25" s="63">
        <f>その４!IJ55</f>
        <v>0</v>
      </c>
      <c r="L25" s="63">
        <f>その４!IK55</f>
        <v>0</v>
      </c>
      <c r="M25" s="63">
        <f>その４!IL55</f>
        <v>0</v>
      </c>
      <c r="N25" s="63">
        <f>その４!IM55</f>
        <v>0</v>
      </c>
      <c r="O25" s="63">
        <f>その４!IN55</f>
        <v>0</v>
      </c>
      <c r="P25" s="63">
        <f>その４!IO55</f>
        <v>0</v>
      </c>
      <c r="Q25" s="63">
        <f>その４!IP55</f>
        <v>0</v>
      </c>
      <c r="R25" s="79">
        <f>SUM(F25:Q25)</f>
        <v>0</v>
      </c>
      <c r="S25" s="63">
        <v>0.95712200000000003</v>
      </c>
      <c r="T25" s="64">
        <v>1E-3</v>
      </c>
      <c r="U25" s="64">
        <f>R25*S25*T25</f>
        <v>0</v>
      </c>
      <c r="V25" s="86" t="s">
        <v>388</v>
      </c>
    </row>
    <row r="26" spans="1:22" ht="20.100000000000001" customHeight="1">
      <c r="A26" s="118"/>
      <c r="B26" s="281"/>
      <c r="C26" s="121"/>
      <c r="D26" s="67"/>
      <c r="E26" s="83" t="s">
        <v>187</v>
      </c>
      <c r="F26" s="63">
        <f>その４!IE56</f>
        <v>0</v>
      </c>
      <c r="G26" s="63">
        <f>その４!IF56</f>
        <v>0</v>
      </c>
      <c r="H26" s="63">
        <f>その４!IG56</f>
        <v>0</v>
      </c>
      <c r="I26" s="63">
        <f>その４!IH56</f>
        <v>0</v>
      </c>
      <c r="J26" s="63">
        <f>その４!II56</f>
        <v>0</v>
      </c>
      <c r="K26" s="63">
        <f>その４!IJ56</f>
        <v>0</v>
      </c>
      <c r="L26" s="63">
        <f>その４!IK56</f>
        <v>0</v>
      </c>
      <c r="M26" s="63">
        <f>その４!IL56</f>
        <v>0</v>
      </c>
      <c r="N26" s="63">
        <f>その４!IM56</f>
        <v>0</v>
      </c>
      <c r="O26" s="63">
        <f>その４!IN56</f>
        <v>0</v>
      </c>
      <c r="P26" s="63">
        <f>その４!IO56</f>
        <v>0</v>
      </c>
      <c r="Q26" s="63">
        <f>その４!IP56</f>
        <v>0</v>
      </c>
      <c r="R26" s="79">
        <f>SUM(F26:Q26)</f>
        <v>0</v>
      </c>
      <c r="S26" s="63">
        <v>1</v>
      </c>
      <c r="T26" s="64">
        <v>1E-3</v>
      </c>
      <c r="U26" s="64">
        <f>R26*S26*T26</f>
        <v>0</v>
      </c>
      <c r="V26" s="86" t="s">
        <v>388</v>
      </c>
    </row>
    <row r="27" spans="1:22" ht="20.100000000000001" customHeight="1">
      <c r="A27" s="118"/>
      <c r="B27" s="282"/>
      <c r="C27" s="78"/>
      <c r="D27" s="68" t="s">
        <v>175</v>
      </c>
      <c r="E27" s="83" t="s">
        <v>187</v>
      </c>
      <c r="F27" s="83" t="s">
        <v>188</v>
      </c>
      <c r="G27" s="83" t="s">
        <v>188</v>
      </c>
      <c r="H27" s="83" t="s">
        <v>188</v>
      </c>
      <c r="I27" s="83" t="s">
        <v>188</v>
      </c>
      <c r="J27" s="83" t="s">
        <v>188</v>
      </c>
      <c r="K27" s="83" t="s">
        <v>188</v>
      </c>
      <c r="L27" s="83" t="s">
        <v>188</v>
      </c>
      <c r="M27" s="83" t="s">
        <v>188</v>
      </c>
      <c r="N27" s="83" t="s">
        <v>188</v>
      </c>
      <c r="O27" s="83" t="s">
        <v>188</v>
      </c>
      <c r="P27" s="83" t="s">
        <v>188</v>
      </c>
      <c r="Q27" s="83" t="s">
        <v>188</v>
      </c>
      <c r="R27" s="83" t="s">
        <v>188</v>
      </c>
      <c r="S27" s="83" t="s">
        <v>188</v>
      </c>
      <c r="T27" s="83" t="s">
        <v>188</v>
      </c>
      <c r="U27" s="64">
        <f>ROUND(U23+U24,0)+ROUND(U25+U26,0)</f>
        <v>0</v>
      </c>
      <c r="V27" s="86" t="s">
        <v>388</v>
      </c>
    </row>
    <row r="28" spans="1:22" ht="20.100000000000001" customHeight="1">
      <c r="A28" s="118"/>
      <c r="B28" s="283" t="s">
        <v>177</v>
      </c>
      <c r="C28" s="122">
        <v>29.3</v>
      </c>
      <c r="D28" s="67" t="s">
        <v>173</v>
      </c>
      <c r="E28" s="83" t="s">
        <v>186</v>
      </c>
      <c r="F28" s="63">
        <f>その４!IE57</f>
        <v>0</v>
      </c>
      <c r="G28" s="63">
        <f>その４!IF57</f>
        <v>0</v>
      </c>
      <c r="H28" s="63">
        <f>その４!IG57</f>
        <v>0</v>
      </c>
      <c r="I28" s="63">
        <f>その４!IH57</f>
        <v>0</v>
      </c>
      <c r="J28" s="63">
        <f>その４!II57</f>
        <v>0</v>
      </c>
      <c r="K28" s="63">
        <f>その４!IJ57</f>
        <v>0</v>
      </c>
      <c r="L28" s="63">
        <f>その４!IK57</f>
        <v>0</v>
      </c>
      <c r="M28" s="63">
        <f>その４!IL57</f>
        <v>0</v>
      </c>
      <c r="N28" s="63">
        <f>その４!IM57</f>
        <v>0</v>
      </c>
      <c r="O28" s="63">
        <f>その４!IN57</f>
        <v>0</v>
      </c>
      <c r="P28" s="63">
        <f>その４!IO57</f>
        <v>0</v>
      </c>
      <c r="Q28" s="63">
        <f>その４!IP57</f>
        <v>0</v>
      </c>
      <c r="R28" s="79">
        <f>SUM(F28:Q28)</f>
        <v>0</v>
      </c>
      <c r="S28" s="63">
        <v>0.96665500000000004</v>
      </c>
      <c r="T28" s="64">
        <v>1E-3</v>
      </c>
      <c r="U28" s="64">
        <f>R28*S28*T28</f>
        <v>0</v>
      </c>
      <c r="V28" s="86" t="s">
        <v>388</v>
      </c>
    </row>
    <row r="29" spans="1:22" ht="20.100000000000001" customHeight="1">
      <c r="A29" s="118"/>
      <c r="B29" s="281"/>
      <c r="C29" s="121"/>
      <c r="D29" s="78"/>
      <c r="E29" s="82" t="s">
        <v>187</v>
      </c>
      <c r="F29" s="79">
        <f>その４!IE58</f>
        <v>0</v>
      </c>
      <c r="G29" s="79">
        <f>その４!IF58</f>
        <v>0</v>
      </c>
      <c r="H29" s="79">
        <f>その４!IG58</f>
        <v>0</v>
      </c>
      <c r="I29" s="79">
        <f>その４!IH58</f>
        <v>0</v>
      </c>
      <c r="J29" s="79">
        <f>その４!II58</f>
        <v>0</v>
      </c>
      <c r="K29" s="79">
        <f>その４!IJ58</f>
        <v>0</v>
      </c>
      <c r="L29" s="79">
        <f>その４!IK58</f>
        <v>0</v>
      </c>
      <c r="M29" s="79">
        <f>その４!IL58</f>
        <v>0</v>
      </c>
      <c r="N29" s="79">
        <f>その４!IM58</f>
        <v>0</v>
      </c>
      <c r="O29" s="79">
        <f>その４!IN58</f>
        <v>0</v>
      </c>
      <c r="P29" s="79">
        <f>その４!IO58</f>
        <v>0</v>
      </c>
      <c r="Q29" s="79">
        <f>その４!IP58</f>
        <v>0</v>
      </c>
      <c r="R29" s="79">
        <f>SUM(F29:Q29)</f>
        <v>0</v>
      </c>
      <c r="S29" s="79">
        <v>1</v>
      </c>
      <c r="T29" s="80">
        <v>1E-3</v>
      </c>
      <c r="U29" s="80">
        <f>R29*S29*T29</f>
        <v>0</v>
      </c>
      <c r="V29" s="85" t="s">
        <v>388</v>
      </c>
    </row>
    <row r="30" spans="1:22" ht="20.100000000000001" customHeight="1">
      <c r="A30" s="118"/>
      <c r="B30" s="281"/>
      <c r="C30" s="121"/>
      <c r="D30" s="67" t="s">
        <v>174</v>
      </c>
      <c r="E30" s="83" t="s">
        <v>186</v>
      </c>
      <c r="F30" s="63">
        <f>その４!IE59</f>
        <v>0</v>
      </c>
      <c r="G30" s="63">
        <f>その４!IF59</f>
        <v>0</v>
      </c>
      <c r="H30" s="63">
        <f>その４!IG59</f>
        <v>0</v>
      </c>
      <c r="I30" s="63">
        <f>その４!IH59</f>
        <v>0</v>
      </c>
      <c r="J30" s="63">
        <f>その４!II59</f>
        <v>0</v>
      </c>
      <c r="K30" s="63">
        <f>その４!IJ59</f>
        <v>0</v>
      </c>
      <c r="L30" s="63">
        <f>その４!IK59</f>
        <v>0</v>
      </c>
      <c r="M30" s="63">
        <f>その４!IL59</f>
        <v>0</v>
      </c>
      <c r="N30" s="63">
        <f>その４!IM59</f>
        <v>0</v>
      </c>
      <c r="O30" s="63">
        <f>その４!IN59</f>
        <v>0</v>
      </c>
      <c r="P30" s="63">
        <f>その４!IO59</f>
        <v>0</v>
      </c>
      <c r="Q30" s="63">
        <f>その４!IP59</f>
        <v>0</v>
      </c>
      <c r="R30" s="79">
        <f>SUM(F30:Q30)</f>
        <v>0</v>
      </c>
      <c r="S30" s="63">
        <v>0.95712200000000003</v>
      </c>
      <c r="T30" s="64">
        <v>1E-3</v>
      </c>
      <c r="U30" s="64">
        <f>R30*S30*T30</f>
        <v>0</v>
      </c>
      <c r="V30" s="86" t="s">
        <v>388</v>
      </c>
    </row>
    <row r="31" spans="1:22" ht="20.100000000000001" customHeight="1">
      <c r="A31" s="118"/>
      <c r="B31" s="281"/>
      <c r="C31" s="121"/>
      <c r="D31" s="67"/>
      <c r="E31" s="83" t="s">
        <v>187</v>
      </c>
      <c r="F31" s="63">
        <f>その４!IE60</f>
        <v>0</v>
      </c>
      <c r="G31" s="63">
        <f>その４!IF60</f>
        <v>0</v>
      </c>
      <c r="H31" s="63">
        <f>その４!IG60</f>
        <v>0</v>
      </c>
      <c r="I31" s="63">
        <f>その４!IH60</f>
        <v>0</v>
      </c>
      <c r="J31" s="63">
        <f>その４!II60</f>
        <v>0</v>
      </c>
      <c r="K31" s="63">
        <f>その４!IJ60</f>
        <v>0</v>
      </c>
      <c r="L31" s="63">
        <f>その４!IK60</f>
        <v>0</v>
      </c>
      <c r="M31" s="63">
        <f>その４!IL60</f>
        <v>0</v>
      </c>
      <c r="N31" s="63">
        <f>その４!IM60</f>
        <v>0</v>
      </c>
      <c r="O31" s="63">
        <f>その４!IN60</f>
        <v>0</v>
      </c>
      <c r="P31" s="63">
        <f>その４!IO60</f>
        <v>0</v>
      </c>
      <c r="Q31" s="63">
        <f>その４!IP60</f>
        <v>0</v>
      </c>
      <c r="R31" s="79">
        <f>SUM(F31:Q31)</f>
        <v>0</v>
      </c>
      <c r="S31" s="63">
        <v>1</v>
      </c>
      <c r="T31" s="64">
        <v>1E-3</v>
      </c>
      <c r="U31" s="64">
        <f>R31*S31*T31</f>
        <v>0</v>
      </c>
      <c r="V31" s="86" t="s">
        <v>388</v>
      </c>
    </row>
    <row r="32" spans="1:22" ht="20.100000000000001" customHeight="1">
      <c r="A32" s="118"/>
      <c r="B32" s="282"/>
      <c r="C32" s="78"/>
      <c r="D32" s="68" t="s">
        <v>175</v>
      </c>
      <c r="E32" s="83" t="s">
        <v>187</v>
      </c>
      <c r="F32" s="83" t="s">
        <v>188</v>
      </c>
      <c r="G32" s="83" t="s">
        <v>188</v>
      </c>
      <c r="H32" s="83" t="s">
        <v>188</v>
      </c>
      <c r="I32" s="83" t="s">
        <v>188</v>
      </c>
      <c r="J32" s="83" t="s">
        <v>188</v>
      </c>
      <c r="K32" s="83" t="s">
        <v>188</v>
      </c>
      <c r="L32" s="83" t="s">
        <v>188</v>
      </c>
      <c r="M32" s="83" t="s">
        <v>188</v>
      </c>
      <c r="N32" s="83" t="s">
        <v>188</v>
      </c>
      <c r="O32" s="83" t="s">
        <v>188</v>
      </c>
      <c r="P32" s="83" t="s">
        <v>188</v>
      </c>
      <c r="Q32" s="83" t="s">
        <v>188</v>
      </c>
      <c r="R32" s="83" t="s">
        <v>188</v>
      </c>
      <c r="S32" s="83" t="s">
        <v>188</v>
      </c>
      <c r="T32" s="83" t="s">
        <v>188</v>
      </c>
      <c r="U32" s="64">
        <f>ROUND(U28+U29,0)+ROUND(U30+U31,0)</f>
        <v>0</v>
      </c>
      <c r="V32" s="86" t="s">
        <v>388</v>
      </c>
    </row>
    <row r="33" spans="1:22" ht="20.100000000000001" customHeight="1">
      <c r="A33" s="118"/>
      <c r="B33" s="288" t="s">
        <v>378</v>
      </c>
      <c r="C33" s="130" t="str">
        <f>IF(U38=0,"",ROUND(U39*1000/U38,1))</f>
        <v/>
      </c>
      <c r="D33" s="67" t="s">
        <v>361</v>
      </c>
      <c r="E33" s="83" t="s">
        <v>368</v>
      </c>
      <c r="F33" s="63">
        <f>その１!E43</f>
        <v>0</v>
      </c>
      <c r="G33" s="63">
        <f>その１!F43</f>
        <v>0</v>
      </c>
      <c r="H33" s="63">
        <f>その１!G43</f>
        <v>0</v>
      </c>
      <c r="I33" s="63">
        <f>その１!H43</f>
        <v>0</v>
      </c>
      <c r="J33" s="63">
        <f>その１!I43</f>
        <v>0</v>
      </c>
      <c r="K33" s="63">
        <f>その１!J43</f>
        <v>0</v>
      </c>
      <c r="L33" s="63">
        <f>その１!K43</f>
        <v>0</v>
      </c>
      <c r="M33" s="63">
        <f>その１!L43</f>
        <v>0</v>
      </c>
      <c r="N33" s="63">
        <f>その１!M43</f>
        <v>0</v>
      </c>
      <c r="O33" s="63">
        <f>その１!N43</f>
        <v>0</v>
      </c>
      <c r="P33" s="63">
        <f>その１!O43</f>
        <v>0</v>
      </c>
      <c r="Q33" s="63">
        <f>その１!P43</f>
        <v>0</v>
      </c>
      <c r="R33" s="63"/>
      <c r="S33" s="63"/>
      <c r="T33" s="64"/>
      <c r="U33" s="127" t="s">
        <v>386</v>
      </c>
      <c r="V33" s="86"/>
    </row>
    <row r="34" spans="1:22" ht="20.100000000000001" customHeight="1">
      <c r="A34" s="118"/>
      <c r="B34" s="281">
        <f>その１!A43</f>
        <v>0</v>
      </c>
      <c r="C34" s="128" t="s">
        <v>385</v>
      </c>
      <c r="D34" s="67" t="s">
        <v>173</v>
      </c>
      <c r="E34" s="83" t="s">
        <v>366</v>
      </c>
      <c r="F34" s="79">
        <f>その４!IE61</f>
        <v>0</v>
      </c>
      <c r="G34" s="79">
        <f>その４!IF61</f>
        <v>0</v>
      </c>
      <c r="H34" s="79">
        <f>その４!IG61</f>
        <v>0</v>
      </c>
      <c r="I34" s="79">
        <f>その４!IH61</f>
        <v>0</v>
      </c>
      <c r="J34" s="79">
        <f>その４!II61</f>
        <v>0</v>
      </c>
      <c r="K34" s="79">
        <f>その４!IJ61</f>
        <v>0</v>
      </c>
      <c r="L34" s="79">
        <f>その４!IK61</f>
        <v>0</v>
      </c>
      <c r="M34" s="79">
        <f>その４!IL61</f>
        <v>0</v>
      </c>
      <c r="N34" s="79">
        <f>その４!IM61</f>
        <v>0</v>
      </c>
      <c r="O34" s="79">
        <f>その４!IN61</f>
        <v>0</v>
      </c>
      <c r="P34" s="79">
        <f>その４!IO61</f>
        <v>0</v>
      </c>
      <c r="Q34" s="79">
        <f>その４!IP61</f>
        <v>0</v>
      </c>
      <c r="R34" s="79"/>
      <c r="S34" s="79"/>
      <c r="T34" s="80"/>
      <c r="U34" s="129" t="s">
        <v>386</v>
      </c>
      <c r="V34" s="85"/>
    </row>
    <row r="35" spans="1:22" ht="20.100000000000001" customHeight="1">
      <c r="A35" s="118"/>
      <c r="B35" s="281"/>
      <c r="C35" s="121"/>
      <c r="D35" s="78"/>
      <c r="E35" s="82" t="s">
        <v>367</v>
      </c>
      <c r="F35" s="79">
        <f>その４!IE62</f>
        <v>0</v>
      </c>
      <c r="G35" s="79">
        <f>その４!IF62</f>
        <v>0</v>
      </c>
      <c r="H35" s="79">
        <f>その４!IG62</f>
        <v>0</v>
      </c>
      <c r="I35" s="79">
        <f>その４!IH62</f>
        <v>0</v>
      </c>
      <c r="J35" s="79">
        <f>その４!II62</f>
        <v>0</v>
      </c>
      <c r="K35" s="79">
        <f>その４!IJ62</f>
        <v>0</v>
      </c>
      <c r="L35" s="79">
        <f>その４!IK62</f>
        <v>0</v>
      </c>
      <c r="M35" s="79">
        <f>その４!IL62</f>
        <v>0</v>
      </c>
      <c r="N35" s="79">
        <f>その４!IM62</f>
        <v>0</v>
      </c>
      <c r="O35" s="79">
        <f>その４!IN62</f>
        <v>0</v>
      </c>
      <c r="P35" s="79">
        <f>その４!IO62</f>
        <v>0</v>
      </c>
      <c r="Q35" s="79">
        <f>その４!IP62</f>
        <v>0</v>
      </c>
      <c r="R35" s="79"/>
      <c r="S35" s="79"/>
      <c r="T35" s="80"/>
      <c r="U35" s="129" t="s">
        <v>386</v>
      </c>
      <c r="V35" s="85"/>
    </row>
    <row r="36" spans="1:22" ht="20.100000000000001" customHeight="1">
      <c r="A36" s="118"/>
      <c r="B36" s="281"/>
      <c r="C36" s="121"/>
      <c r="D36" s="67" t="s">
        <v>174</v>
      </c>
      <c r="E36" s="83" t="s">
        <v>366</v>
      </c>
      <c r="F36" s="79">
        <f>その４!IE63</f>
        <v>0</v>
      </c>
      <c r="G36" s="79">
        <f>その４!IF63</f>
        <v>0</v>
      </c>
      <c r="H36" s="79">
        <f>その４!IG63</f>
        <v>0</v>
      </c>
      <c r="I36" s="79">
        <f>その４!IH63</f>
        <v>0</v>
      </c>
      <c r="J36" s="79">
        <f>その４!II63</f>
        <v>0</v>
      </c>
      <c r="K36" s="79">
        <f>その４!IJ63</f>
        <v>0</v>
      </c>
      <c r="L36" s="79">
        <f>その４!IK63</f>
        <v>0</v>
      </c>
      <c r="M36" s="79">
        <f>その４!IL63</f>
        <v>0</v>
      </c>
      <c r="N36" s="79">
        <f>その４!IM63</f>
        <v>0</v>
      </c>
      <c r="O36" s="79">
        <f>その４!IN63</f>
        <v>0</v>
      </c>
      <c r="P36" s="79">
        <f>その４!IO63</f>
        <v>0</v>
      </c>
      <c r="Q36" s="79">
        <f>その４!IP63</f>
        <v>0</v>
      </c>
      <c r="R36" s="63"/>
      <c r="S36" s="63"/>
      <c r="T36" s="64"/>
      <c r="U36" s="127" t="s">
        <v>386</v>
      </c>
      <c r="V36" s="86"/>
    </row>
    <row r="37" spans="1:22" ht="20.100000000000001" customHeight="1">
      <c r="A37" s="118"/>
      <c r="B37" s="281"/>
      <c r="C37" s="121"/>
      <c r="D37" s="67"/>
      <c r="E37" s="83" t="s">
        <v>367</v>
      </c>
      <c r="F37" s="79">
        <f>その４!IE64</f>
        <v>0</v>
      </c>
      <c r="G37" s="79">
        <f>その４!IF64</f>
        <v>0</v>
      </c>
      <c r="H37" s="79">
        <f>その４!IG64</f>
        <v>0</v>
      </c>
      <c r="I37" s="79">
        <f>その４!IH64</f>
        <v>0</v>
      </c>
      <c r="J37" s="79">
        <f>その４!II64</f>
        <v>0</v>
      </c>
      <c r="K37" s="79">
        <f>その４!IJ64</f>
        <v>0</v>
      </c>
      <c r="L37" s="79">
        <f>その４!IK64</f>
        <v>0</v>
      </c>
      <c r="M37" s="79">
        <f>その４!IL64</f>
        <v>0</v>
      </c>
      <c r="N37" s="79">
        <f>その４!IM64</f>
        <v>0</v>
      </c>
      <c r="O37" s="79">
        <f>その４!IN64</f>
        <v>0</v>
      </c>
      <c r="P37" s="79">
        <f>その４!IO64</f>
        <v>0</v>
      </c>
      <c r="Q37" s="79">
        <f>その４!IP64</f>
        <v>0</v>
      </c>
      <c r="R37" s="63"/>
      <c r="S37" s="63"/>
      <c r="T37" s="64"/>
      <c r="U37" s="127" t="s">
        <v>386</v>
      </c>
      <c r="V37" s="86"/>
    </row>
    <row r="38" spans="1:22" ht="20.100000000000001" customHeight="1">
      <c r="A38" s="118"/>
      <c r="B38" s="281"/>
      <c r="C38" s="121"/>
      <c r="D38" s="68" t="s">
        <v>175</v>
      </c>
      <c r="E38" s="83" t="s">
        <v>389</v>
      </c>
      <c r="F38" s="63">
        <f>ROUND((F34*0.966655+F35+F36*0.957122+F37)/1000,1)</f>
        <v>0</v>
      </c>
      <c r="G38" s="63">
        <f t="shared" ref="G38:Q38" si="0">ROUND((G34*0.966655+G35+G36*0.957122+G37)/1000,1)</f>
        <v>0</v>
      </c>
      <c r="H38" s="63">
        <f t="shared" si="0"/>
        <v>0</v>
      </c>
      <c r="I38" s="63">
        <f t="shared" si="0"/>
        <v>0</v>
      </c>
      <c r="J38" s="63">
        <f t="shared" si="0"/>
        <v>0</v>
      </c>
      <c r="K38" s="63">
        <f t="shared" si="0"/>
        <v>0</v>
      </c>
      <c r="L38" s="63">
        <f t="shared" si="0"/>
        <v>0</v>
      </c>
      <c r="M38" s="63">
        <f t="shared" si="0"/>
        <v>0</v>
      </c>
      <c r="N38" s="63">
        <f t="shared" si="0"/>
        <v>0</v>
      </c>
      <c r="O38" s="63">
        <f t="shared" si="0"/>
        <v>0</v>
      </c>
      <c r="P38" s="63">
        <f t="shared" si="0"/>
        <v>0</v>
      </c>
      <c r="Q38" s="63">
        <f t="shared" si="0"/>
        <v>0</v>
      </c>
      <c r="R38" s="83"/>
      <c r="S38" s="83"/>
      <c r="T38" s="83"/>
      <c r="U38" s="64">
        <f>SUM(F38:Q38)</f>
        <v>0</v>
      </c>
      <c r="V38" s="86" t="s">
        <v>388</v>
      </c>
    </row>
    <row r="39" spans="1:22" ht="20.100000000000001" customHeight="1">
      <c r="A39" s="118"/>
      <c r="B39" s="281"/>
      <c r="C39" s="121"/>
      <c r="D39" s="68" t="s">
        <v>379</v>
      </c>
      <c r="E39" s="83" t="s">
        <v>382</v>
      </c>
      <c r="F39" s="63">
        <f>F38*F33</f>
        <v>0</v>
      </c>
      <c r="G39" s="63">
        <f t="shared" ref="G39:Q39" si="1">G38*G33</f>
        <v>0</v>
      </c>
      <c r="H39" s="63">
        <f t="shared" si="1"/>
        <v>0</v>
      </c>
      <c r="I39" s="63">
        <f t="shared" si="1"/>
        <v>0</v>
      </c>
      <c r="J39" s="63">
        <f t="shared" si="1"/>
        <v>0</v>
      </c>
      <c r="K39" s="63">
        <f t="shared" si="1"/>
        <v>0</v>
      </c>
      <c r="L39" s="63">
        <f t="shared" si="1"/>
        <v>0</v>
      </c>
      <c r="M39" s="63">
        <f t="shared" si="1"/>
        <v>0</v>
      </c>
      <c r="N39" s="63">
        <f t="shared" si="1"/>
        <v>0</v>
      </c>
      <c r="O39" s="63">
        <f t="shared" si="1"/>
        <v>0</v>
      </c>
      <c r="P39" s="63">
        <f t="shared" si="1"/>
        <v>0</v>
      </c>
      <c r="Q39" s="63">
        <f t="shared" si="1"/>
        <v>0</v>
      </c>
      <c r="R39" s="83"/>
      <c r="S39" s="83"/>
      <c r="T39" s="83"/>
      <c r="U39" s="64">
        <f>SUM(F39:Q39)</f>
        <v>0</v>
      </c>
      <c r="V39" s="86" t="s">
        <v>382</v>
      </c>
    </row>
    <row r="40" spans="1:22" ht="20.100000000000001" customHeight="1">
      <c r="A40" s="118"/>
      <c r="B40" s="281"/>
      <c r="C40" s="121"/>
      <c r="D40" s="68" t="s">
        <v>380</v>
      </c>
      <c r="E40" s="83" t="s">
        <v>383</v>
      </c>
      <c r="F40" s="63">
        <f>F38*F33*0.0258</f>
        <v>0</v>
      </c>
      <c r="G40" s="63">
        <f t="shared" ref="G40:Q40" si="2">G38*G33*0.0258</f>
        <v>0</v>
      </c>
      <c r="H40" s="63">
        <f t="shared" si="2"/>
        <v>0</v>
      </c>
      <c r="I40" s="63">
        <f t="shared" si="2"/>
        <v>0</v>
      </c>
      <c r="J40" s="63">
        <f t="shared" si="2"/>
        <v>0</v>
      </c>
      <c r="K40" s="63">
        <f t="shared" si="2"/>
        <v>0</v>
      </c>
      <c r="L40" s="63">
        <f t="shared" si="2"/>
        <v>0</v>
      </c>
      <c r="M40" s="63">
        <f t="shared" si="2"/>
        <v>0</v>
      </c>
      <c r="N40" s="63">
        <f t="shared" si="2"/>
        <v>0</v>
      </c>
      <c r="O40" s="63">
        <f t="shared" si="2"/>
        <v>0</v>
      </c>
      <c r="P40" s="63">
        <f t="shared" si="2"/>
        <v>0</v>
      </c>
      <c r="Q40" s="63">
        <f t="shared" si="2"/>
        <v>0</v>
      </c>
      <c r="R40" s="83"/>
      <c r="S40" s="83"/>
      <c r="T40" s="83"/>
      <c r="U40" s="64">
        <f>SUM(F40:Q40)</f>
        <v>0</v>
      </c>
      <c r="V40" s="86" t="s">
        <v>383</v>
      </c>
    </row>
    <row r="41" spans="1:22" ht="20.100000000000001" customHeight="1">
      <c r="A41" s="118"/>
      <c r="B41" s="282"/>
      <c r="C41" s="78"/>
      <c r="D41" s="68" t="s">
        <v>381</v>
      </c>
      <c r="E41" s="83" t="s">
        <v>384</v>
      </c>
      <c r="F41" s="63">
        <f>F38*F33*0.0136*44/12</f>
        <v>0</v>
      </c>
      <c r="G41" s="63">
        <f t="shared" ref="G41:Q41" si="3">G38*G33*0.0136*44/12</f>
        <v>0</v>
      </c>
      <c r="H41" s="63">
        <f t="shared" si="3"/>
        <v>0</v>
      </c>
      <c r="I41" s="63">
        <f t="shared" si="3"/>
        <v>0</v>
      </c>
      <c r="J41" s="63">
        <f t="shared" si="3"/>
        <v>0</v>
      </c>
      <c r="K41" s="63">
        <f t="shared" si="3"/>
        <v>0</v>
      </c>
      <c r="L41" s="63">
        <f t="shared" si="3"/>
        <v>0</v>
      </c>
      <c r="M41" s="63">
        <f t="shared" si="3"/>
        <v>0</v>
      </c>
      <c r="N41" s="63">
        <f t="shared" si="3"/>
        <v>0</v>
      </c>
      <c r="O41" s="63">
        <f t="shared" si="3"/>
        <v>0</v>
      </c>
      <c r="P41" s="63">
        <f t="shared" si="3"/>
        <v>0</v>
      </c>
      <c r="Q41" s="63">
        <f t="shared" si="3"/>
        <v>0</v>
      </c>
      <c r="R41" s="83"/>
      <c r="S41" s="83"/>
      <c r="T41" s="83"/>
      <c r="U41" s="64">
        <f>SUM(F41:Q41)</f>
        <v>0</v>
      </c>
      <c r="V41" s="86" t="s">
        <v>384</v>
      </c>
    </row>
    <row r="42" spans="1:22" ht="20.100000000000001" customHeight="1">
      <c r="A42" s="118"/>
      <c r="B42" s="288" t="s">
        <v>419</v>
      </c>
      <c r="C42" s="130" t="str">
        <f>IF(U47=0,"",ROUND(U48*1000/U47,1))</f>
        <v/>
      </c>
      <c r="D42" s="67" t="s">
        <v>324</v>
      </c>
      <c r="E42" s="83" t="s">
        <v>362</v>
      </c>
      <c r="F42" s="63">
        <f>その１!E44</f>
        <v>0</v>
      </c>
      <c r="G42" s="63">
        <f>その１!F44</f>
        <v>0</v>
      </c>
      <c r="H42" s="63">
        <f>その１!G44</f>
        <v>0</v>
      </c>
      <c r="I42" s="63">
        <f>その１!H44</f>
        <v>0</v>
      </c>
      <c r="J42" s="63">
        <f>その１!I44</f>
        <v>0</v>
      </c>
      <c r="K42" s="63">
        <f>その１!J44</f>
        <v>0</v>
      </c>
      <c r="L42" s="63">
        <f>その１!K44</f>
        <v>0</v>
      </c>
      <c r="M42" s="63">
        <f>その１!L44</f>
        <v>0</v>
      </c>
      <c r="N42" s="63">
        <f>その１!M44</f>
        <v>0</v>
      </c>
      <c r="O42" s="63">
        <f>その１!N44</f>
        <v>0</v>
      </c>
      <c r="P42" s="63">
        <f>その１!O44</f>
        <v>0</v>
      </c>
      <c r="Q42" s="63">
        <f>その１!P44</f>
        <v>0</v>
      </c>
      <c r="R42" s="63"/>
      <c r="S42" s="63"/>
      <c r="T42" s="64"/>
      <c r="U42" s="127" t="s">
        <v>386</v>
      </c>
      <c r="V42" s="86"/>
    </row>
    <row r="43" spans="1:22" ht="20.100000000000001" customHeight="1">
      <c r="A43" s="118"/>
      <c r="B43" s="281">
        <f>その１!A44</f>
        <v>0</v>
      </c>
      <c r="C43" s="128" t="s">
        <v>385</v>
      </c>
      <c r="D43" s="67" t="s">
        <v>173</v>
      </c>
      <c r="E43" s="83" t="s">
        <v>186</v>
      </c>
      <c r="F43" s="79">
        <f>その４!IE65</f>
        <v>0</v>
      </c>
      <c r="G43" s="79">
        <f>その４!IF65</f>
        <v>0</v>
      </c>
      <c r="H43" s="79">
        <f>その４!IG65</f>
        <v>0</v>
      </c>
      <c r="I43" s="79">
        <f>その４!IH65</f>
        <v>0</v>
      </c>
      <c r="J43" s="79">
        <f>その４!II65</f>
        <v>0</v>
      </c>
      <c r="K43" s="79">
        <f>その４!IJ65</f>
        <v>0</v>
      </c>
      <c r="L43" s="79">
        <f>その４!IK65</f>
        <v>0</v>
      </c>
      <c r="M43" s="79">
        <f>その４!IL65</f>
        <v>0</v>
      </c>
      <c r="N43" s="79">
        <f>その４!IM65</f>
        <v>0</v>
      </c>
      <c r="O43" s="79">
        <f>その４!IN65</f>
        <v>0</v>
      </c>
      <c r="P43" s="79">
        <f>その４!IO65</f>
        <v>0</v>
      </c>
      <c r="Q43" s="79">
        <f>その４!IP65</f>
        <v>0</v>
      </c>
      <c r="R43" s="79"/>
      <c r="S43" s="79"/>
      <c r="T43" s="80"/>
      <c r="U43" s="129" t="s">
        <v>386</v>
      </c>
      <c r="V43" s="85"/>
    </row>
    <row r="44" spans="1:22" ht="20.100000000000001" customHeight="1">
      <c r="A44" s="118"/>
      <c r="B44" s="281"/>
      <c r="C44" s="121"/>
      <c r="D44" s="78"/>
      <c r="E44" s="82" t="s">
        <v>187</v>
      </c>
      <c r="F44" s="79">
        <f>その４!IE66</f>
        <v>0</v>
      </c>
      <c r="G44" s="79">
        <f>その４!IF66</f>
        <v>0</v>
      </c>
      <c r="H44" s="79">
        <f>その４!IG66</f>
        <v>0</v>
      </c>
      <c r="I44" s="79">
        <f>その４!IH66</f>
        <v>0</v>
      </c>
      <c r="J44" s="79">
        <f>その４!II66</f>
        <v>0</v>
      </c>
      <c r="K44" s="79">
        <f>その４!IJ66</f>
        <v>0</v>
      </c>
      <c r="L44" s="79">
        <f>その４!IK66</f>
        <v>0</v>
      </c>
      <c r="M44" s="79">
        <f>その４!IL66</f>
        <v>0</v>
      </c>
      <c r="N44" s="79">
        <f>その４!IM66</f>
        <v>0</v>
      </c>
      <c r="O44" s="79">
        <f>その４!IN66</f>
        <v>0</v>
      </c>
      <c r="P44" s="79">
        <f>その４!IO66</f>
        <v>0</v>
      </c>
      <c r="Q44" s="79">
        <f>その４!IP66</f>
        <v>0</v>
      </c>
      <c r="R44" s="79"/>
      <c r="S44" s="79"/>
      <c r="T44" s="80"/>
      <c r="U44" s="129" t="s">
        <v>386</v>
      </c>
      <c r="V44" s="85"/>
    </row>
    <row r="45" spans="1:22" ht="20.100000000000001" customHeight="1">
      <c r="A45" s="118"/>
      <c r="B45" s="281"/>
      <c r="C45" s="121"/>
      <c r="D45" s="67" t="s">
        <v>174</v>
      </c>
      <c r="E45" s="83" t="s">
        <v>186</v>
      </c>
      <c r="F45" s="79">
        <f>その４!IE67</f>
        <v>0</v>
      </c>
      <c r="G45" s="79">
        <f>その４!IF67</f>
        <v>0</v>
      </c>
      <c r="H45" s="79">
        <f>その４!IG67</f>
        <v>0</v>
      </c>
      <c r="I45" s="79">
        <f>その４!IH67</f>
        <v>0</v>
      </c>
      <c r="J45" s="79">
        <f>その４!II67</f>
        <v>0</v>
      </c>
      <c r="K45" s="79">
        <f>その４!IJ67</f>
        <v>0</v>
      </c>
      <c r="L45" s="79">
        <f>その４!IK67</f>
        <v>0</v>
      </c>
      <c r="M45" s="79">
        <f>その４!IL67</f>
        <v>0</v>
      </c>
      <c r="N45" s="79">
        <f>その４!IM67</f>
        <v>0</v>
      </c>
      <c r="O45" s="79">
        <f>その４!IN67</f>
        <v>0</v>
      </c>
      <c r="P45" s="79">
        <f>その４!IO67</f>
        <v>0</v>
      </c>
      <c r="Q45" s="79">
        <f>その４!IP67</f>
        <v>0</v>
      </c>
      <c r="R45" s="63"/>
      <c r="S45" s="63"/>
      <c r="T45" s="64"/>
      <c r="U45" s="127" t="s">
        <v>386</v>
      </c>
      <c r="V45" s="86"/>
    </row>
    <row r="46" spans="1:22" ht="20.100000000000001" customHeight="1">
      <c r="A46" s="118"/>
      <c r="B46" s="281"/>
      <c r="C46" s="121"/>
      <c r="D46" s="67"/>
      <c r="E46" s="83" t="s">
        <v>187</v>
      </c>
      <c r="F46" s="79">
        <f>その４!IE68</f>
        <v>0</v>
      </c>
      <c r="G46" s="79">
        <f>その４!IF68</f>
        <v>0</v>
      </c>
      <c r="H46" s="79">
        <f>その４!IG68</f>
        <v>0</v>
      </c>
      <c r="I46" s="79">
        <f>その４!IH68</f>
        <v>0</v>
      </c>
      <c r="J46" s="79">
        <f>その４!II68</f>
        <v>0</v>
      </c>
      <c r="K46" s="79">
        <f>その４!IJ68</f>
        <v>0</v>
      </c>
      <c r="L46" s="79">
        <f>その４!IK68</f>
        <v>0</v>
      </c>
      <c r="M46" s="79">
        <f>その４!IL68</f>
        <v>0</v>
      </c>
      <c r="N46" s="79">
        <f>その４!IM68</f>
        <v>0</v>
      </c>
      <c r="O46" s="79">
        <f>その４!IN68</f>
        <v>0</v>
      </c>
      <c r="P46" s="79">
        <f>その４!IO68</f>
        <v>0</v>
      </c>
      <c r="Q46" s="79">
        <f>その４!IP68</f>
        <v>0</v>
      </c>
      <c r="R46" s="63"/>
      <c r="S46" s="63"/>
      <c r="T46" s="64"/>
      <c r="U46" s="127" t="s">
        <v>386</v>
      </c>
      <c r="V46" s="86"/>
    </row>
    <row r="47" spans="1:22" ht="20.100000000000001" customHeight="1">
      <c r="A47" s="118"/>
      <c r="B47" s="281"/>
      <c r="C47" s="121"/>
      <c r="D47" s="68" t="s">
        <v>175</v>
      </c>
      <c r="E47" s="83" t="s">
        <v>387</v>
      </c>
      <c r="F47" s="63">
        <f t="shared" ref="F47:Q47" si="4">ROUND((F43*0.966655+F44+F45*0.957122+F46)/1000,1)</f>
        <v>0</v>
      </c>
      <c r="G47" s="63">
        <f t="shared" si="4"/>
        <v>0</v>
      </c>
      <c r="H47" s="63">
        <f t="shared" si="4"/>
        <v>0</v>
      </c>
      <c r="I47" s="63">
        <f t="shared" si="4"/>
        <v>0</v>
      </c>
      <c r="J47" s="63">
        <f t="shared" si="4"/>
        <v>0</v>
      </c>
      <c r="K47" s="63">
        <f t="shared" si="4"/>
        <v>0</v>
      </c>
      <c r="L47" s="63">
        <f t="shared" si="4"/>
        <v>0</v>
      </c>
      <c r="M47" s="63">
        <f t="shared" si="4"/>
        <v>0</v>
      </c>
      <c r="N47" s="63">
        <f t="shared" si="4"/>
        <v>0</v>
      </c>
      <c r="O47" s="63">
        <f t="shared" si="4"/>
        <v>0</v>
      </c>
      <c r="P47" s="63">
        <f t="shared" si="4"/>
        <v>0</v>
      </c>
      <c r="Q47" s="63">
        <f t="shared" si="4"/>
        <v>0</v>
      </c>
      <c r="R47" s="83"/>
      <c r="S47" s="83"/>
      <c r="T47" s="83"/>
      <c r="U47" s="64">
        <f>SUM(F47:Q47)</f>
        <v>0</v>
      </c>
      <c r="V47" s="86" t="s">
        <v>388</v>
      </c>
    </row>
    <row r="48" spans="1:22" ht="20.100000000000001" customHeight="1">
      <c r="A48" s="118"/>
      <c r="B48" s="281"/>
      <c r="C48" s="121"/>
      <c r="D48" s="68" t="s">
        <v>379</v>
      </c>
      <c r="E48" s="83" t="s">
        <v>382</v>
      </c>
      <c r="F48" s="63">
        <f t="shared" ref="F48:Q48" si="5">F47*F42</f>
        <v>0</v>
      </c>
      <c r="G48" s="63">
        <f t="shared" si="5"/>
        <v>0</v>
      </c>
      <c r="H48" s="63">
        <f t="shared" si="5"/>
        <v>0</v>
      </c>
      <c r="I48" s="63">
        <f t="shared" si="5"/>
        <v>0</v>
      </c>
      <c r="J48" s="63">
        <f t="shared" si="5"/>
        <v>0</v>
      </c>
      <c r="K48" s="63">
        <f t="shared" si="5"/>
        <v>0</v>
      </c>
      <c r="L48" s="63">
        <f t="shared" si="5"/>
        <v>0</v>
      </c>
      <c r="M48" s="63">
        <f t="shared" si="5"/>
        <v>0</v>
      </c>
      <c r="N48" s="63">
        <f t="shared" si="5"/>
        <v>0</v>
      </c>
      <c r="O48" s="63">
        <f t="shared" si="5"/>
        <v>0</v>
      </c>
      <c r="P48" s="63">
        <f t="shared" si="5"/>
        <v>0</v>
      </c>
      <c r="Q48" s="63">
        <f t="shared" si="5"/>
        <v>0</v>
      </c>
      <c r="R48" s="83"/>
      <c r="S48" s="83"/>
      <c r="T48" s="83"/>
      <c r="U48" s="64">
        <f>SUM(F48:Q48)</f>
        <v>0</v>
      </c>
      <c r="V48" s="86" t="s">
        <v>382</v>
      </c>
    </row>
    <row r="49" spans="1:22" ht="20.100000000000001" customHeight="1">
      <c r="A49" s="118"/>
      <c r="B49" s="281"/>
      <c r="C49" s="121"/>
      <c r="D49" s="68" t="s">
        <v>380</v>
      </c>
      <c r="E49" s="83" t="s">
        <v>383</v>
      </c>
      <c r="F49" s="63">
        <f>F47*F42*0.0258</f>
        <v>0</v>
      </c>
      <c r="G49" s="63">
        <f t="shared" ref="G49:Q49" si="6">G47*G42*0.0258</f>
        <v>0</v>
      </c>
      <c r="H49" s="63">
        <f t="shared" si="6"/>
        <v>0</v>
      </c>
      <c r="I49" s="63">
        <f t="shared" si="6"/>
        <v>0</v>
      </c>
      <c r="J49" s="63">
        <f t="shared" si="6"/>
        <v>0</v>
      </c>
      <c r="K49" s="63">
        <f t="shared" si="6"/>
        <v>0</v>
      </c>
      <c r="L49" s="63">
        <f t="shared" si="6"/>
        <v>0</v>
      </c>
      <c r="M49" s="63">
        <f t="shared" si="6"/>
        <v>0</v>
      </c>
      <c r="N49" s="63">
        <f t="shared" si="6"/>
        <v>0</v>
      </c>
      <c r="O49" s="63">
        <f t="shared" si="6"/>
        <v>0</v>
      </c>
      <c r="P49" s="63">
        <f t="shared" si="6"/>
        <v>0</v>
      </c>
      <c r="Q49" s="63">
        <f t="shared" si="6"/>
        <v>0</v>
      </c>
      <c r="R49" s="83"/>
      <c r="S49" s="83"/>
      <c r="T49" s="83"/>
      <c r="U49" s="64">
        <f>SUM(F49:Q49)</f>
        <v>0</v>
      </c>
      <c r="V49" s="86" t="s">
        <v>383</v>
      </c>
    </row>
    <row r="50" spans="1:22" ht="20.100000000000001" customHeight="1" thickBot="1">
      <c r="A50" s="119"/>
      <c r="B50" s="284"/>
      <c r="C50" s="123"/>
      <c r="D50" s="92" t="s">
        <v>381</v>
      </c>
      <c r="E50" s="93" t="s">
        <v>384</v>
      </c>
      <c r="F50" s="131">
        <f>F47*F42*0.0136*44/12</f>
        <v>0</v>
      </c>
      <c r="G50" s="131">
        <f t="shared" ref="G50:Q50" si="7">G47*G42*0.0136*44/12</f>
        <v>0</v>
      </c>
      <c r="H50" s="131">
        <f t="shared" si="7"/>
        <v>0</v>
      </c>
      <c r="I50" s="131">
        <f t="shared" si="7"/>
        <v>0</v>
      </c>
      <c r="J50" s="131">
        <f t="shared" si="7"/>
        <v>0</v>
      </c>
      <c r="K50" s="131">
        <f t="shared" si="7"/>
        <v>0</v>
      </c>
      <c r="L50" s="131">
        <f t="shared" si="7"/>
        <v>0</v>
      </c>
      <c r="M50" s="131">
        <f t="shared" si="7"/>
        <v>0</v>
      </c>
      <c r="N50" s="131">
        <f t="shared" si="7"/>
        <v>0</v>
      </c>
      <c r="O50" s="131">
        <f t="shared" si="7"/>
        <v>0</v>
      </c>
      <c r="P50" s="131">
        <f t="shared" si="7"/>
        <v>0</v>
      </c>
      <c r="Q50" s="131">
        <f t="shared" si="7"/>
        <v>0</v>
      </c>
      <c r="R50" s="93"/>
      <c r="S50" s="93"/>
      <c r="T50" s="93"/>
      <c r="U50" s="65">
        <f>SUM(F50:Q50)</f>
        <v>0</v>
      </c>
      <c r="V50" s="87" t="s">
        <v>384</v>
      </c>
    </row>
    <row r="51" spans="1:22" ht="20.100000000000001" customHeight="1">
      <c r="A51" s="286" t="s">
        <v>517</v>
      </c>
      <c r="B51" s="280" t="s">
        <v>170</v>
      </c>
      <c r="C51" s="120">
        <v>45</v>
      </c>
      <c r="D51" s="66" t="s">
        <v>173</v>
      </c>
      <c r="E51" s="81" t="s">
        <v>186</v>
      </c>
      <c r="F51" s="61">
        <f>その４!IE71</f>
        <v>0</v>
      </c>
      <c r="G51" s="61">
        <f>その４!IF71</f>
        <v>0</v>
      </c>
      <c r="H51" s="61">
        <f>その４!IG71</f>
        <v>0</v>
      </c>
      <c r="I51" s="61">
        <f>その４!IH71</f>
        <v>0</v>
      </c>
      <c r="J51" s="61">
        <f>その４!II71</f>
        <v>0</v>
      </c>
      <c r="K51" s="61">
        <f>その４!IJ71</f>
        <v>0</v>
      </c>
      <c r="L51" s="61">
        <f>その４!IK71</f>
        <v>0</v>
      </c>
      <c r="M51" s="61">
        <f>その４!IL71</f>
        <v>0</v>
      </c>
      <c r="N51" s="61">
        <f>その４!IM71</f>
        <v>0</v>
      </c>
      <c r="O51" s="61">
        <f>その４!IN71</f>
        <v>0</v>
      </c>
      <c r="P51" s="61">
        <f>その４!IO71</f>
        <v>0</v>
      </c>
      <c r="Q51" s="61">
        <f>その４!IP71</f>
        <v>0</v>
      </c>
      <c r="R51" s="61">
        <f>SUM(F51:Q51)</f>
        <v>0</v>
      </c>
      <c r="S51" s="61">
        <v>0.96665500000000004</v>
      </c>
      <c r="T51" s="62">
        <v>1E-3</v>
      </c>
      <c r="U51" s="62">
        <f>R51*S51*T51</f>
        <v>0</v>
      </c>
      <c r="V51" s="84" t="s">
        <v>388</v>
      </c>
    </row>
    <row r="52" spans="1:22" ht="20.100000000000001" customHeight="1">
      <c r="A52" s="118"/>
      <c r="B52" s="281"/>
      <c r="C52" s="121"/>
      <c r="D52" s="78"/>
      <c r="E52" s="82" t="s">
        <v>187</v>
      </c>
      <c r="F52" s="79">
        <f>その４!IE72</f>
        <v>0</v>
      </c>
      <c r="G52" s="79">
        <f>その４!IF72</f>
        <v>0</v>
      </c>
      <c r="H52" s="79">
        <f>その４!IG72</f>
        <v>0</v>
      </c>
      <c r="I52" s="79">
        <f>その４!IH72</f>
        <v>0</v>
      </c>
      <c r="J52" s="79">
        <f>その４!II72</f>
        <v>0</v>
      </c>
      <c r="K52" s="79">
        <f>その４!IJ72</f>
        <v>0</v>
      </c>
      <c r="L52" s="79">
        <f>その４!IK72</f>
        <v>0</v>
      </c>
      <c r="M52" s="79">
        <f>その４!IL72</f>
        <v>0</v>
      </c>
      <c r="N52" s="79">
        <f>その４!IM72</f>
        <v>0</v>
      </c>
      <c r="O52" s="79">
        <f>その４!IN72</f>
        <v>0</v>
      </c>
      <c r="P52" s="79">
        <f>その４!IO72</f>
        <v>0</v>
      </c>
      <c r="Q52" s="79">
        <f>その４!IP72</f>
        <v>0</v>
      </c>
      <c r="R52" s="79">
        <f>SUM(F52:Q52)</f>
        <v>0</v>
      </c>
      <c r="S52" s="79">
        <v>1</v>
      </c>
      <c r="T52" s="80">
        <v>1E-3</v>
      </c>
      <c r="U52" s="80">
        <f>R52*S52*T52</f>
        <v>0</v>
      </c>
      <c r="V52" s="85" t="s">
        <v>388</v>
      </c>
    </row>
    <row r="53" spans="1:22" ht="20.100000000000001" customHeight="1">
      <c r="A53" s="118"/>
      <c r="B53" s="281"/>
      <c r="C53" s="121"/>
      <c r="D53" s="67" t="s">
        <v>174</v>
      </c>
      <c r="E53" s="83" t="s">
        <v>186</v>
      </c>
      <c r="F53" s="63">
        <f>その４!IE73</f>
        <v>0</v>
      </c>
      <c r="G53" s="63">
        <f>その４!IF73</f>
        <v>0</v>
      </c>
      <c r="H53" s="63">
        <f>その４!IG73</f>
        <v>0</v>
      </c>
      <c r="I53" s="63">
        <f>その４!IH73</f>
        <v>0</v>
      </c>
      <c r="J53" s="63">
        <f>その４!II73</f>
        <v>0</v>
      </c>
      <c r="K53" s="63">
        <f>その４!IJ73</f>
        <v>0</v>
      </c>
      <c r="L53" s="63">
        <f>その４!IK73</f>
        <v>0</v>
      </c>
      <c r="M53" s="63">
        <f>その４!IL73</f>
        <v>0</v>
      </c>
      <c r="N53" s="63">
        <f>その４!IM73</f>
        <v>0</v>
      </c>
      <c r="O53" s="63">
        <f>その４!IN73</f>
        <v>0</v>
      </c>
      <c r="P53" s="63">
        <f>その４!IO73</f>
        <v>0</v>
      </c>
      <c r="Q53" s="63">
        <f>その４!IP73</f>
        <v>0</v>
      </c>
      <c r="R53" s="79">
        <f>SUM(F53:Q53)</f>
        <v>0</v>
      </c>
      <c r="S53" s="63">
        <v>0.95712200000000003</v>
      </c>
      <c r="T53" s="64">
        <v>1E-3</v>
      </c>
      <c r="U53" s="64">
        <f>R53*S53*T53</f>
        <v>0</v>
      </c>
      <c r="V53" s="86" t="s">
        <v>388</v>
      </c>
    </row>
    <row r="54" spans="1:22" ht="20.100000000000001" customHeight="1">
      <c r="A54" s="118"/>
      <c r="B54" s="281"/>
      <c r="C54" s="121"/>
      <c r="D54" s="67"/>
      <c r="E54" s="83" t="s">
        <v>187</v>
      </c>
      <c r="F54" s="63">
        <f>その４!IE74</f>
        <v>0</v>
      </c>
      <c r="G54" s="63">
        <f>その４!IF74</f>
        <v>0</v>
      </c>
      <c r="H54" s="63">
        <f>その４!IG74</f>
        <v>0</v>
      </c>
      <c r="I54" s="63">
        <f>その４!IH74</f>
        <v>0</v>
      </c>
      <c r="J54" s="63">
        <f>その４!II74</f>
        <v>0</v>
      </c>
      <c r="K54" s="63">
        <f>その４!IJ74</f>
        <v>0</v>
      </c>
      <c r="L54" s="63">
        <f>その４!IK74</f>
        <v>0</v>
      </c>
      <c r="M54" s="63">
        <f>その４!IL74</f>
        <v>0</v>
      </c>
      <c r="N54" s="63">
        <f>その４!IM74</f>
        <v>0</v>
      </c>
      <c r="O54" s="63">
        <f>その４!IN74</f>
        <v>0</v>
      </c>
      <c r="P54" s="63">
        <f>その４!IO74</f>
        <v>0</v>
      </c>
      <c r="Q54" s="63">
        <f>その４!IP74</f>
        <v>0</v>
      </c>
      <c r="R54" s="79">
        <f>SUM(F54:Q54)</f>
        <v>0</v>
      </c>
      <c r="S54" s="63">
        <v>1</v>
      </c>
      <c r="T54" s="64">
        <v>1E-3</v>
      </c>
      <c r="U54" s="64">
        <f>R54*S54*T54</f>
        <v>0</v>
      </c>
      <c r="V54" s="86" t="s">
        <v>388</v>
      </c>
    </row>
    <row r="55" spans="1:22" ht="20.100000000000001" customHeight="1">
      <c r="A55" s="118"/>
      <c r="B55" s="281"/>
      <c r="C55" s="78"/>
      <c r="D55" s="68" t="s">
        <v>175</v>
      </c>
      <c r="E55" s="83"/>
      <c r="F55" s="83" t="s">
        <v>188</v>
      </c>
      <c r="G55" s="83" t="s">
        <v>188</v>
      </c>
      <c r="H55" s="83" t="s">
        <v>188</v>
      </c>
      <c r="I55" s="83" t="s">
        <v>188</v>
      </c>
      <c r="J55" s="83" t="s">
        <v>188</v>
      </c>
      <c r="K55" s="83" t="s">
        <v>188</v>
      </c>
      <c r="L55" s="83" t="s">
        <v>188</v>
      </c>
      <c r="M55" s="83" t="s">
        <v>188</v>
      </c>
      <c r="N55" s="83" t="s">
        <v>188</v>
      </c>
      <c r="O55" s="83" t="s">
        <v>188</v>
      </c>
      <c r="P55" s="83" t="s">
        <v>188</v>
      </c>
      <c r="Q55" s="83" t="s">
        <v>188</v>
      </c>
      <c r="R55" s="83" t="s">
        <v>188</v>
      </c>
      <c r="S55" s="83" t="s">
        <v>188</v>
      </c>
      <c r="T55" s="83" t="s">
        <v>188</v>
      </c>
      <c r="U55" s="64">
        <f>ROUND(U51+U52,0)+ROUND(U53+U54,0)</f>
        <v>0</v>
      </c>
      <c r="V55" s="86" t="s">
        <v>388</v>
      </c>
    </row>
    <row r="56" spans="1:22" ht="20.100000000000001" customHeight="1">
      <c r="A56" s="118"/>
      <c r="B56" s="281"/>
      <c r="C56" s="122">
        <v>43.12</v>
      </c>
      <c r="D56" s="67" t="s">
        <v>173</v>
      </c>
      <c r="E56" s="83" t="s">
        <v>186</v>
      </c>
      <c r="F56" s="79">
        <f>その４!IE75</f>
        <v>0</v>
      </c>
      <c r="G56" s="79">
        <f>その４!IF75</f>
        <v>0</v>
      </c>
      <c r="H56" s="79">
        <f>その４!IG75</f>
        <v>0</v>
      </c>
      <c r="I56" s="79">
        <f>その４!IH75</f>
        <v>0</v>
      </c>
      <c r="J56" s="79">
        <f>その４!II75</f>
        <v>0</v>
      </c>
      <c r="K56" s="79">
        <f>その４!IJ75</f>
        <v>0</v>
      </c>
      <c r="L56" s="79">
        <f>その４!IK75</f>
        <v>0</v>
      </c>
      <c r="M56" s="79">
        <f>その４!IL75</f>
        <v>0</v>
      </c>
      <c r="N56" s="79">
        <f>その４!IM75</f>
        <v>0</v>
      </c>
      <c r="O56" s="79">
        <f>その４!IN75</f>
        <v>0</v>
      </c>
      <c r="P56" s="79">
        <f>その４!IO75</f>
        <v>0</v>
      </c>
      <c r="Q56" s="79">
        <f>その４!IP75</f>
        <v>0</v>
      </c>
      <c r="R56" s="79">
        <f>SUM(F56:Q56)</f>
        <v>0</v>
      </c>
      <c r="S56" s="63">
        <v>0.96665500000000004</v>
      </c>
      <c r="T56" s="64">
        <v>1E-3</v>
      </c>
      <c r="U56" s="64">
        <f>R56*S56*T56</f>
        <v>0</v>
      </c>
      <c r="V56" s="86" t="s">
        <v>388</v>
      </c>
    </row>
    <row r="57" spans="1:22" ht="20.100000000000001" customHeight="1">
      <c r="A57" s="118"/>
      <c r="B57" s="281"/>
      <c r="C57" s="121"/>
      <c r="D57" s="78"/>
      <c r="E57" s="82" t="s">
        <v>187</v>
      </c>
      <c r="F57" s="79">
        <f>その４!IE76</f>
        <v>0</v>
      </c>
      <c r="G57" s="79">
        <f>その４!IF76</f>
        <v>0</v>
      </c>
      <c r="H57" s="79">
        <f>その４!IG76</f>
        <v>0</v>
      </c>
      <c r="I57" s="79">
        <f>その４!IH76</f>
        <v>0</v>
      </c>
      <c r="J57" s="79">
        <f>その４!II76</f>
        <v>0</v>
      </c>
      <c r="K57" s="79">
        <f>その４!IJ76</f>
        <v>0</v>
      </c>
      <c r="L57" s="79">
        <f>その４!IK76</f>
        <v>0</v>
      </c>
      <c r="M57" s="79">
        <f>その４!IL76</f>
        <v>0</v>
      </c>
      <c r="N57" s="79">
        <f>その４!IM76</f>
        <v>0</v>
      </c>
      <c r="O57" s="79">
        <f>その４!IN76</f>
        <v>0</v>
      </c>
      <c r="P57" s="79">
        <f>その４!IO76</f>
        <v>0</v>
      </c>
      <c r="Q57" s="79">
        <f>その４!IP76</f>
        <v>0</v>
      </c>
      <c r="R57" s="79">
        <f>SUM(F57:Q57)</f>
        <v>0</v>
      </c>
      <c r="S57" s="79">
        <v>1</v>
      </c>
      <c r="T57" s="80">
        <v>1E-3</v>
      </c>
      <c r="U57" s="80">
        <f>R57*S57*T57</f>
        <v>0</v>
      </c>
      <c r="V57" s="85" t="s">
        <v>388</v>
      </c>
    </row>
    <row r="58" spans="1:22" ht="20.100000000000001" customHeight="1">
      <c r="A58" s="118"/>
      <c r="B58" s="281"/>
      <c r="C58" s="121"/>
      <c r="D58" s="67" t="s">
        <v>174</v>
      </c>
      <c r="E58" s="83" t="s">
        <v>186</v>
      </c>
      <c r="F58" s="79">
        <f>その４!IE77</f>
        <v>0</v>
      </c>
      <c r="G58" s="79">
        <f>その４!IF77</f>
        <v>0</v>
      </c>
      <c r="H58" s="79">
        <f>その４!IG77</f>
        <v>0</v>
      </c>
      <c r="I58" s="79">
        <f>その４!IH77</f>
        <v>0</v>
      </c>
      <c r="J58" s="79">
        <f>その４!II77</f>
        <v>0</v>
      </c>
      <c r="K58" s="79">
        <f>その４!IJ77</f>
        <v>0</v>
      </c>
      <c r="L58" s="79">
        <f>その４!IK77</f>
        <v>0</v>
      </c>
      <c r="M58" s="79">
        <f>その４!IL77</f>
        <v>0</v>
      </c>
      <c r="N58" s="79">
        <f>その４!IM77</f>
        <v>0</v>
      </c>
      <c r="O58" s="79">
        <f>その４!IN77</f>
        <v>0</v>
      </c>
      <c r="P58" s="79">
        <f>その４!IO77</f>
        <v>0</v>
      </c>
      <c r="Q58" s="79">
        <f>その４!IP77</f>
        <v>0</v>
      </c>
      <c r="R58" s="79">
        <f>SUM(F58:Q58)</f>
        <v>0</v>
      </c>
      <c r="S58" s="63">
        <v>0.95712200000000003</v>
      </c>
      <c r="T58" s="64">
        <v>1E-3</v>
      </c>
      <c r="U58" s="64">
        <f>R58*S58*T58</f>
        <v>0</v>
      </c>
      <c r="V58" s="86" t="s">
        <v>388</v>
      </c>
    </row>
    <row r="59" spans="1:22" ht="20.100000000000001" customHeight="1">
      <c r="A59" s="118"/>
      <c r="B59" s="281"/>
      <c r="C59" s="121"/>
      <c r="D59" s="67"/>
      <c r="E59" s="83" t="s">
        <v>187</v>
      </c>
      <c r="F59" s="79">
        <f>その４!IE78</f>
        <v>0</v>
      </c>
      <c r="G59" s="79">
        <f>その４!IF78</f>
        <v>0</v>
      </c>
      <c r="H59" s="79">
        <f>その４!IG78</f>
        <v>0</v>
      </c>
      <c r="I59" s="79">
        <f>その４!IH78</f>
        <v>0</v>
      </c>
      <c r="J59" s="79">
        <f>その４!II78</f>
        <v>0</v>
      </c>
      <c r="K59" s="79">
        <f>その４!IJ78</f>
        <v>0</v>
      </c>
      <c r="L59" s="79">
        <f>その４!IK78</f>
        <v>0</v>
      </c>
      <c r="M59" s="79">
        <f>その４!IL78</f>
        <v>0</v>
      </c>
      <c r="N59" s="79">
        <f>その４!IM78</f>
        <v>0</v>
      </c>
      <c r="O59" s="79">
        <f>その４!IN78</f>
        <v>0</v>
      </c>
      <c r="P59" s="79">
        <f>その４!IO78</f>
        <v>0</v>
      </c>
      <c r="Q59" s="79">
        <f>その４!IP78</f>
        <v>0</v>
      </c>
      <c r="R59" s="79">
        <f>SUM(F59:Q59)</f>
        <v>0</v>
      </c>
      <c r="S59" s="63">
        <v>1</v>
      </c>
      <c r="T59" s="64">
        <v>1E-3</v>
      </c>
      <c r="U59" s="64">
        <f>R59*S59*T59</f>
        <v>0</v>
      </c>
      <c r="V59" s="86" t="s">
        <v>388</v>
      </c>
    </row>
    <row r="60" spans="1:22" ht="20.100000000000001" customHeight="1">
      <c r="A60" s="118"/>
      <c r="B60" s="281"/>
      <c r="C60" s="78"/>
      <c r="D60" s="68" t="s">
        <v>175</v>
      </c>
      <c r="E60" s="83" t="s">
        <v>187</v>
      </c>
      <c r="F60" s="83" t="s">
        <v>188</v>
      </c>
      <c r="G60" s="83" t="s">
        <v>188</v>
      </c>
      <c r="H60" s="83" t="s">
        <v>188</v>
      </c>
      <c r="I60" s="83" t="s">
        <v>188</v>
      </c>
      <c r="J60" s="83" t="s">
        <v>188</v>
      </c>
      <c r="K60" s="83" t="s">
        <v>188</v>
      </c>
      <c r="L60" s="83" t="s">
        <v>188</v>
      </c>
      <c r="M60" s="83" t="s">
        <v>188</v>
      </c>
      <c r="N60" s="83" t="s">
        <v>188</v>
      </c>
      <c r="O60" s="83" t="s">
        <v>188</v>
      </c>
      <c r="P60" s="83" t="s">
        <v>188</v>
      </c>
      <c r="Q60" s="83" t="s">
        <v>188</v>
      </c>
      <c r="R60" s="83" t="s">
        <v>188</v>
      </c>
      <c r="S60" s="83" t="s">
        <v>188</v>
      </c>
      <c r="T60" s="83" t="s">
        <v>188</v>
      </c>
      <c r="U60" s="64">
        <f>ROUND(U56+U57,0)+ROUND(U58+U59,0)</f>
        <v>0</v>
      </c>
      <c r="V60" s="86" t="s">
        <v>388</v>
      </c>
    </row>
    <row r="61" spans="1:22" ht="20.100000000000001" customHeight="1">
      <c r="A61" s="118"/>
      <c r="B61" s="281"/>
      <c r="C61" s="122">
        <v>46.04</v>
      </c>
      <c r="D61" s="67" t="s">
        <v>173</v>
      </c>
      <c r="E61" s="83" t="s">
        <v>186</v>
      </c>
      <c r="F61" s="79">
        <f>その４!IE79</f>
        <v>0</v>
      </c>
      <c r="G61" s="79">
        <f>その４!IF79</f>
        <v>0</v>
      </c>
      <c r="H61" s="79">
        <f>その４!IG79</f>
        <v>0</v>
      </c>
      <c r="I61" s="79">
        <f>その４!IH79</f>
        <v>0</v>
      </c>
      <c r="J61" s="79">
        <f>その４!II79</f>
        <v>0</v>
      </c>
      <c r="K61" s="79">
        <f>その４!IJ79</f>
        <v>0</v>
      </c>
      <c r="L61" s="79">
        <f>その４!IK79</f>
        <v>0</v>
      </c>
      <c r="M61" s="79">
        <f>その４!IL79</f>
        <v>0</v>
      </c>
      <c r="N61" s="79">
        <f>その４!IM79</f>
        <v>0</v>
      </c>
      <c r="O61" s="79">
        <f>その４!IN79</f>
        <v>0</v>
      </c>
      <c r="P61" s="79">
        <f>その４!IO79</f>
        <v>0</v>
      </c>
      <c r="Q61" s="79">
        <f>その４!IP79</f>
        <v>0</v>
      </c>
      <c r="R61" s="79">
        <f>SUM(F61:Q61)</f>
        <v>0</v>
      </c>
      <c r="S61" s="63">
        <v>0.96665500000000004</v>
      </c>
      <c r="T61" s="64">
        <v>1E-3</v>
      </c>
      <c r="U61" s="64">
        <f>R61*S61*T61</f>
        <v>0</v>
      </c>
      <c r="V61" s="86" t="s">
        <v>388</v>
      </c>
    </row>
    <row r="62" spans="1:22" ht="20.100000000000001" customHeight="1">
      <c r="A62" s="118"/>
      <c r="B62" s="281"/>
      <c r="C62" s="121"/>
      <c r="D62" s="78"/>
      <c r="E62" s="82" t="s">
        <v>187</v>
      </c>
      <c r="F62" s="79">
        <f>その４!IE80</f>
        <v>0</v>
      </c>
      <c r="G62" s="79">
        <f>その４!IF80</f>
        <v>0</v>
      </c>
      <c r="H62" s="79">
        <f>その４!IG80</f>
        <v>0</v>
      </c>
      <c r="I62" s="79">
        <f>その４!IH80</f>
        <v>0</v>
      </c>
      <c r="J62" s="79">
        <f>その４!II80</f>
        <v>0</v>
      </c>
      <c r="K62" s="79">
        <f>その４!IJ80</f>
        <v>0</v>
      </c>
      <c r="L62" s="79">
        <f>その４!IK80</f>
        <v>0</v>
      </c>
      <c r="M62" s="79">
        <f>その４!IL80</f>
        <v>0</v>
      </c>
      <c r="N62" s="79">
        <f>その４!IM80</f>
        <v>0</v>
      </c>
      <c r="O62" s="79">
        <f>その４!IN80</f>
        <v>0</v>
      </c>
      <c r="P62" s="79">
        <f>その４!IO80</f>
        <v>0</v>
      </c>
      <c r="Q62" s="79">
        <f>その４!IP80</f>
        <v>0</v>
      </c>
      <c r="R62" s="79">
        <f>SUM(F62:Q62)</f>
        <v>0</v>
      </c>
      <c r="S62" s="79">
        <v>1</v>
      </c>
      <c r="T62" s="80">
        <v>1E-3</v>
      </c>
      <c r="U62" s="80">
        <f>R62*S62*T62</f>
        <v>0</v>
      </c>
      <c r="V62" s="85" t="s">
        <v>388</v>
      </c>
    </row>
    <row r="63" spans="1:22" ht="20.100000000000001" customHeight="1">
      <c r="A63" s="118"/>
      <c r="B63" s="281"/>
      <c r="C63" s="121"/>
      <c r="D63" s="67" t="s">
        <v>174</v>
      </c>
      <c r="E63" s="83" t="s">
        <v>186</v>
      </c>
      <c r="F63" s="79">
        <f>その４!IE81</f>
        <v>0</v>
      </c>
      <c r="G63" s="79">
        <f>その４!IF81</f>
        <v>0</v>
      </c>
      <c r="H63" s="79">
        <f>その４!IG81</f>
        <v>0</v>
      </c>
      <c r="I63" s="79">
        <f>その４!IH81</f>
        <v>0</v>
      </c>
      <c r="J63" s="79">
        <f>その４!II81</f>
        <v>0</v>
      </c>
      <c r="K63" s="79">
        <f>その４!IJ81</f>
        <v>0</v>
      </c>
      <c r="L63" s="79">
        <f>その４!IK81</f>
        <v>0</v>
      </c>
      <c r="M63" s="79">
        <f>その４!IL81</f>
        <v>0</v>
      </c>
      <c r="N63" s="79">
        <f>その４!IM81</f>
        <v>0</v>
      </c>
      <c r="O63" s="79">
        <f>その４!IN81</f>
        <v>0</v>
      </c>
      <c r="P63" s="79">
        <f>その４!IO81</f>
        <v>0</v>
      </c>
      <c r="Q63" s="79">
        <f>その４!IP81</f>
        <v>0</v>
      </c>
      <c r="R63" s="79">
        <f>SUM(F63:Q63)</f>
        <v>0</v>
      </c>
      <c r="S63" s="63">
        <v>0.95712200000000003</v>
      </c>
      <c r="T63" s="64">
        <v>1E-3</v>
      </c>
      <c r="U63" s="64">
        <f>R63*S63*T63</f>
        <v>0</v>
      </c>
      <c r="V63" s="86" t="s">
        <v>388</v>
      </c>
    </row>
    <row r="64" spans="1:22" ht="20.100000000000001" customHeight="1">
      <c r="A64" s="118"/>
      <c r="B64" s="281"/>
      <c r="C64" s="121"/>
      <c r="D64" s="67"/>
      <c r="E64" s="83" t="s">
        <v>187</v>
      </c>
      <c r="F64" s="79">
        <f>その４!IE82</f>
        <v>0</v>
      </c>
      <c r="G64" s="79">
        <f>その４!IF82</f>
        <v>0</v>
      </c>
      <c r="H64" s="79">
        <f>その４!IG82</f>
        <v>0</v>
      </c>
      <c r="I64" s="79">
        <f>その４!IH82</f>
        <v>0</v>
      </c>
      <c r="J64" s="79">
        <f>その４!II82</f>
        <v>0</v>
      </c>
      <c r="K64" s="79">
        <f>その４!IJ82</f>
        <v>0</v>
      </c>
      <c r="L64" s="79">
        <f>その４!IK82</f>
        <v>0</v>
      </c>
      <c r="M64" s="79">
        <f>その４!IL82</f>
        <v>0</v>
      </c>
      <c r="N64" s="79">
        <f>その４!IM82</f>
        <v>0</v>
      </c>
      <c r="O64" s="79">
        <f>その４!IN82</f>
        <v>0</v>
      </c>
      <c r="P64" s="79">
        <f>その４!IO82</f>
        <v>0</v>
      </c>
      <c r="Q64" s="79">
        <f>その４!IP82</f>
        <v>0</v>
      </c>
      <c r="R64" s="79">
        <f>SUM(F64:Q64)</f>
        <v>0</v>
      </c>
      <c r="S64" s="63">
        <v>1</v>
      </c>
      <c r="T64" s="64">
        <v>1E-3</v>
      </c>
      <c r="U64" s="64">
        <f>R64*S64*T64</f>
        <v>0</v>
      </c>
      <c r="V64" s="86" t="s">
        <v>388</v>
      </c>
    </row>
    <row r="65" spans="1:22" ht="20.100000000000001" customHeight="1">
      <c r="A65" s="118"/>
      <c r="B65" s="282"/>
      <c r="C65" s="78"/>
      <c r="D65" s="68" t="s">
        <v>175</v>
      </c>
      <c r="E65" s="83" t="s">
        <v>187</v>
      </c>
      <c r="F65" s="83" t="s">
        <v>188</v>
      </c>
      <c r="G65" s="83" t="s">
        <v>188</v>
      </c>
      <c r="H65" s="83" t="s">
        <v>188</v>
      </c>
      <c r="I65" s="83" t="s">
        <v>188</v>
      </c>
      <c r="J65" s="83" t="s">
        <v>188</v>
      </c>
      <c r="K65" s="83" t="s">
        <v>188</v>
      </c>
      <c r="L65" s="83" t="s">
        <v>188</v>
      </c>
      <c r="M65" s="83" t="s">
        <v>188</v>
      </c>
      <c r="N65" s="83" t="s">
        <v>188</v>
      </c>
      <c r="O65" s="83" t="s">
        <v>188</v>
      </c>
      <c r="P65" s="83" t="s">
        <v>188</v>
      </c>
      <c r="Q65" s="83" t="s">
        <v>188</v>
      </c>
      <c r="R65" s="83" t="s">
        <v>188</v>
      </c>
      <c r="S65" s="83" t="s">
        <v>188</v>
      </c>
      <c r="T65" s="83" t="s">
        <v>188</v>
      </c>
      <c r="U65" s="64">
        <f>ROUND(U61+U62,0)+ROUND(U63+U64,0)</f>
        <v>0</v>
      </c>
      <c r="V65" s="86" t="s">
        <v>388</v>
      </c>
    </row>
    <row r="66" spans="1:22" ht="20.100000000000001" customHeight="1">
      <c r="A66" s="118"/>
      <c r="B66" s="283" t="s">
        <v>176</v>
      </c>
      <c r="C66" s="122">
        <v>41.86</v>
      </c>
      <c r="D66" s="67" t="s">
        <v>173</v>
      </c>
      <c r="E66" s="83" t="s">
        <v>186</v>
      </c>
      <c r="F66" s="79">
        <f>その４!IE83</f>
        <v>0</v>
      </c>
      <c r="G66" s="79">
        <f>その４!IF83</f>
        <v>0</v>
      </c>
      <c r="H66" s="79">
        <f>その４!IG83</f>
        <v>0</v>
      </c>
      <c r="I66" s="79">
        <f>その４!IH83</f>
        <v>0</v>
      </c>
      <c r="J66" s="79">
        <f>その４!II83</f>
        <v>0</v>
      </c>
      <c r="K66" s="79">
        <f>その４!IJ83</f>
        <v>0</v>
      </c>
      <c r="L66" s="79">
        <f>その４!IK83</f>
        <v>0</v>
      </c>
      <c r="M66" s="79">
        <f>その４!IL83</f>
        <v>0</v>
      </c>
      <c r="N66" s="79">
        <f>その４!IM83</f>
        <v>0</v>
      </c>
      <c r="O66" s="79">
        <f>その４!IN83</f>
        <v>0</v>
      </c>
      <c r="P66" s="79">
        <f>その４!IO83</f>
        <v>0</v>
      </c>
      <c r="Q66" s="79">
        <f>その４!IP83</f>
        <v>0</v>
      </c>
      <c r="R66" s="79">
        <f>SUM(F66:Q66)</f>
        <v>0</v>
      </c>
      <c r="S66" s="63">
        <v>0.96665500000000004</v>
      </c>
      <c r="T66" s="64">
        <v>1E-3</v>
      </c>
      <c r="U66" s="64">
        <f>R66*S66*T66</f>
        <v>0</v>
      </c>
      <c r="V66" s="86" t="s">
        <v>388</v>
      </c>
    </row>
    <row r="67" spans="1:22" ht="20.100000000000001" customHeight="1">
      <c r="A67" s="118"/>
      <c r="B67" s="281"/>
      <c r="C67" s="121"/>
      <c r="D67" s="78"/>
      <c r="E67" s="82" t="s">
        <v>187</v>
      </c>
      <c r="F67" s="79">
        <f>その４!IE84</f>
        <v>0</v>
      </c>
      <c r="G67" s="79">
        <f>その４!IF84</f>
        <v>0</v>
      </c>
      <c r="H67" s="79">
        <f>その４!IG84</f>
        <v>0</v>
      </c>
      <c r="I67" s="79">
        <f>その４!IH84</f>
        <v>0</v>
      </c>
      <c r="J67" s="79">
        <f>その４!II84</f>
        <v>0</v>
      </c>
      <c r="K67" s="79">
        <f>その４!IJ84</f>
        <v>0</v>
      </c>
      <c r="L67" s="79">
        <f>その４!IK84</f>
        <v>0</v>
      </c>
      <c r="M67" s="79">
        <f>その４!IL84</f>
        <v>0</v>
      </c>
      <c r="N67" s="79">
        <f>その４!IM84</f>
        <v>0</v>
      </c>
      <c r="O67" s="79">
        <f>その４!IN84</f>
        <v>0</v>
      </c>
      <c r="P67" s="79">
        <f>その４!IO84</f>
        <v>0</v>
      </c>
      <c r="Q67" s="79">
        <f>その４!IP84</f>
        <v>0</v>
      </c>
      <c r="R67" s="79">
        <f>SUM(F67:Q67)</f>
        <v>0</v>
      </c>
      <c r="S67" s="79">
        <v>1</v>
      </c>
      <c r="T67" s="80">
        <v>1E-3</v>
      </c>
      <c r="U67" s="80">
        <f>R67*S67*T67</f>
        <v>0</v>
      </c>
      <c r="V67" s="85" t="s">
        <v>388</v>
      </c>
    </row>
    <row r="68" spans="1:22" ht="20.100000000000001" customHeight="1">
      <c r="A68" s="118"/>
      <c r="B68" s="281"/>
      <c r="C68" s="121"/>
      <c r="D68" s="67" t="s">
        <v>174</v>
      </c>
      <c r="E68" s="83" t="s">
        <v>186</v>
      </c>
      <c r="F68" s="79">
        <f>その４!IE85</f>
        <v>0</v>
      </c>
      <c r="G68" s="79">
        <f>その４!IF85</f>
        <v>0</v>
      </c>
      <c r="H68" s="79">
        <f>その４!IG85</f>
        <v>0</v>
      </c>
      <c r="I68" s="79">
        <f>その４!IH85</f>
        <v>0</v>
      </c>
      <c r="J68" s="79">
        <f>その４!II85</f>
        <v>0</v>
      </c>
      <c r="K68" s="79">
        <f>その４!IJ85</f>
        <v>0</v>
      </c>
      <c r="L68" s="79">
        <f>その４!IK85</f>
        <v>0</v>
      </c>
      <c r="M68" s="79">
        <f>その４!IL85</f>
        <v>0</v>
      </c>
      <c r="N68" s="79">
        <f>その４!IM85</f>
        <v>0</v>
      </c>
      <c r="O68" s="79">
        <f>その４!IN85</f>
        <v>0</v>
      </c>
      <c r="P68" s="79">
        <f>その４!IO85</f>
        <v>0</v>
      </c>
      <c r="Q68" s="79">
        <f>その４!IP85</f>
        <v>0</v>
      </c>
      <c r="R68" s="79">
        <f>SUM(F68:Q68)</f>
        <v>0</v>
      </c>
      <c r="S68" s="63">
        <v>0.95712200000000003</v>
      </c>
      <c r="T68" s="64">
        <v>1E-3</v>
      </c>
      <c r="U68" s="64">
        <f>R68*S68*T68</f>
        <v>0</v>
      </c>
      <c r="V68" s="86" t="s">
        <v>388</v>
      </c>
    </row>
    <row r="69" spans="1:22" ht="20.100000000000001" customHeight="1">
      <c r="A69" s="118"/>
      <c r="B69" s="281"/>
      <c r="C69" s="121"/>
      <c r="D69" s="67"/>
      <c r="E69" s="83" t="s">
        <v>187</v>
      </c>
      <c r="F69" s="79">
        <f>その４!IE86</f>
        <v>0</v>
      </c>
      <c r="G69" s="79">
        <f>その４!IF86</f>
        <v>0</v>
      </c>
      <c r="H69" s="79">
        <f>その４!IG86</f>
        <v>0</v>
      </c>
      <c r="I69" s="79">
        <f>その４!IH86</f>
        <v>0</v>
      </c>
      <c r="J69" s="79">
        <f>その４!II86</f>
        <v>0</v>
      </c>
      <c r="K69" s="79">
        <f>その４!IJ86</f>
        <v>0</v>
      </c>
      <c r="L69" s="79">
        <f>その４!IK86</f>
        <v>0</v>
      </c>
      <c r="M69" s="79">
        <f>その４!IL86</f>
        <v>0</v>
      </c>
      <c r="N69" s="79">
        <f>その４!IM86</f>
        <v>0</v>
      </c>
      <c r="O69" s="79">
        <f>その４!IN86</f>
        <v>0</v>
      </c>
      <c r="P69" s="79">
        <f>その４!IO86</f>
        <v>0</v>
      </c>
      <c r="Q69" s="79">
        <f>その４!IP86</f>
        <v>0</v>
      </c>
      <c r="R69" s="79">
        <f>SUM(F69:Q69)</f>
        <v>0</v>
      </c>
      <c r="S69" s="63">
        <v>1</v>
      </c>
      <c r="T69" s="64">
        <v>1E-3</v>
      </c>
      <c r="U69" s="64">
        <f>R69*S69*T69</f>
        <v>0</v>
      </c>
      <c r="V69" s="86" t="s">
        <v>388</v>
      </c>
    </row>
    <row r="70" spans="1:22" ht="20.100000000000001" customHeight="1">
      <c r="A70" s="118"/>
      <c r="B70" s="282"/>
      <c r="C70" s="78"/>
      <c r="D70" s="68" t="s">
        <v>175</v>
      </c>
      <c r="E70" s="83" t="s">
        <v>187</v>
      </c>
      <c r="F70" s="83" t="s">
        <v>188</v>
      </c>
      <c r="G70" s="83" t="s">
        <v>188</v>
      </c>
      <c r="H70" s="83" t="s">
        <v>188</v>
      </c>
      <c r="I70" s="83" t="s">
        <v>188</v>
      </c>
      <c r="J70" s="83" t="s">
        <v>188</v>
      </c>
      <c r="K70" s="83" t="s">
        <v>188</v>
      </c>
      <c r="L70" s="83" t="s">
        <v>188</v>
      </c>
      <c r="M70" s="83" t="s">
        <v>188</v>
      </c>
      <c r="N70" s="83" t="s">
        <v>188</v>
      </c>
      <c r="O70" s="83" t="s">
        <v>188</v>
      </c>
      <c r="P70" s="83" t="s">
        <v>188</v>
      </c>
      <c r="Q70" s="83" t="s">
        <v>188</v>
      </c>
      <c r="R70" s="83" t="s">
        <v>188</v>
      </c>
      <c r="S70" s="83" t="s">
        <v>188</v>
      </c>
      <c r="T70" s="83" t="s">
        <v>188</v>
      </c>
      <c r="U70" s="64">
        <f>ROUND(U66+U67,0)+ROUND(U68+U69,0)</f>
        <v>0</v>
      </c>
      <c r="V70" s="86" t="s">
        <v>388</v>
      </c>
    </row>
    <row r="71" spans="1:22" ht="20.100000000000001" customHeight="1">
      <c r="A71" s="118"/>
      <c r="B71" s="283" t="s">
        <v>177</v>
      </c>
      <c r="C71" s="122">
        <v>29.3</v>
      </c>
      <c r="D71" s="67" t="s">
        <v>173</v>
      </c>
      <c r="E71" s="83" t="s">
        <v>186</v>
      </c>
      <c r="F71" s="79">
        <f>その４!IE87</f>
        <v>0</v>
      </c>
      <c r="G71" s="79">
        <f>その４!IF87</f>
        <v>0</v>
      </c>
      <c r="H71" s="79">
        <f>その４!IG87</f>
        <v>0</v>
      </c>
      <c r="I71" s="79">
        <f>その４!IH87</f>
        <v>0</v>
      </c>
      <c r="J71" s="79">
        <f>その４!II87</f>
        <v>0</v>
      </c>
      <c r="K71" s="79">
        <f>その４!IJ87</f>
        <v>0</v>
      </c>
      <c r="L71" s="79">
        <f>その４!IK87</f>
        <v>0</v>
      </c>
      <c r="M71" s="79">
        <f>その４!IL87</f>
        <v>0</v>
      </c>
      <c r="N71" s="79">
        <f>その４!IM87</f>
        <v>0</v>
      </c>
      <c r="O71" s="79">
        <f>その４!IN87</f>
        <v>0</v>
      </c>
      <c r="P71" s="79">
        <f>その４!IO87</f>
        <v>0</v>
      </c>
      <c r="Q71" s="79">
        <f>その４!IP87</f>
        <v>0</v>
      </c>
      <c r="R71" s="79">
        <f>SUM(F71:Q71)</f>
        <v>0</v>
      </c>
      <c r="S71" s="63">
        <v>0.96665500000000004</v>
      </c>
      <c r="T71" s="64">
        <v>1E-3</v>
      </c>
      <c r="U71" s="64">
        <f>R71*S71*T71</f>
        <v>0</v>
      </c>
      <c r="V71" s="86" t="s">
        <v>388</v>
      </c>
    </row>
    <row r="72" spans="1:22" ht="20.100000000000001" customHeight="1">
      <c r="A72" s="118"/>
      <c r="B72" s="281"/>
      <c r="C72" s="121"/>
      <c r="D72" s="78"/>
      <c r="E72" s="82" t="s">
        <v>187</v>
      </c>
      <c r="F72" s="79">
        <f>その４!IE88</f>
        <v>0</v>
      </c>
      <c r="G72" s="79">
        <f>その４!IF88</f>
        <v>0</v>
      </c>
      <c r="H72" s="79">
        <f>その４!IG88</f>
        <v>0</v>
      </c>
      <c r="I72" s="79">
        <f>その４!IH88</f>
        <v>0</v>
      </c>
      <c r="J72" s="79">
        <f>その４!II88</f>
        <v>0</v>
      </c>
      <c r="K72" s="79">
        <f>その４!IJ88</f>
        <v>0</v>
      </c>
      <c r="L72" s="79">
        <f>その４!IK88</f>
        <v>0</v>
      </c>
      <c r="M72" s="79">
        <f>その４!IL88</f>
        <v>0</v>
      </c>
      <c r="N72" s="79">
        <f>その４!IM88</f>
        <v>0</v>
      </c>
      <c r="O72" s="79">
        <f>その４!IN88</f>
        <v>0</v>
      </c>
      <c r="P72" s="79">
        <f>その４!IO88</f>
        <v>0</v>
      </c>
      <c r="Q72" s="79">
        <f>その４!IP88</f>
        <v>0</v>
      </c>
      <c r="R72" s="79">
        <f>SUM(F72:Q72)</f>
        <v>0</v>
      </c>
      <c r="S72" s="79">
        <v>1</v>
      </c>
      <c r="T72" s="80">
        <v>1E-3</v>
      </c>
      <c r="U72" s="80">
        <f>R72*S72*T72</f>
        <v>0</v>
      </c>
      <c r="V72" s="85" t="s">
        <v>388</v>
      </c>
    </row>
    <row r="73" spans="1:22" ht="20.100000000000001" customHeight="1">
      <c r="A73" s="118"/>
      <c r="B73" s="281"/>
      <c r="C73" s="121"/>
      <c r="D73" s="67" t="s">
        <v>174</v>
      </c>
      <c r="E73" s="83" t="s">
        <v>186</v>
      </c>
      <c r="F73" s="79">
        <f>その４!IE89</f>
        <v>0</v>
      </c>
      <c r="G73" s="79">
        <f>その４!IF89</f>
        <v>0</v>
      </c>
      <c r="H73" s="79">
        <f>その４!IG89</f>
        <v>0</v>
      </c>
      <c r="I73" s="79">
        <f>その４!IH89</f>
        <v>0</v>
      </c>
      <c r="J73" s="79">
        <f>その４!II89</f>
        <v>0</v>
      </c>
      <c r="K73" s="79">
        <f>その４!IJ89</f>
        <v>0</v>
      </c>
      <c r="L73" s="79">
        <f>その４!IK89</f>
        <v>0</v>
      </c>
      <c r="M73" s="79">
        <f>その４!IL89</f>
        <v>0</v>
      </c>
      <c r="N73" s="79">
        <f>その４!IM89</f>
        <v>0</v>
      </c>
      <c r="O73" s="79">
        <f>その４!IN89</f>
        <v>0</v>
      </c>
      <c r="P73" s="79">
        <f>その４!IO89</f>
        <v>0</v>
      </c>
      <c r="Q73" s="79">
        <f>その４!IP89</f>
        <v>0</v>
      </c>
      <c r="R73" s="79">
        <f>SUM(F73:Q73)</f>
        <v>0</v>
      </c>
      <c r="S73" s="63">
        <v>0.95712200000000003</v>
      </c>
      <c r="T73" s="64">
        <v>1E-3</v>
      </c>
      <c r="U73" s="64">
        <f>R73*S73*T73</f>
        <v>0</v>
      </c>
      <c r="V73" s="86" t="s">
        <v>388</v>
      </c>
    </row>
    <row r="74" spans="1:22" ht="20.100000000000001" customHeight="1">
      <c r="A74" s="118"/>
      <c r="B74" s="281"/>
      <c r="C74" s="121"/>
      <c r="D74" s="67"/>
      <c r="E74" s="83" t="s">
        <v>187</v>
      </c>
      <c r="F74" s="79">
        <f>その４!IE90</f>
        <v>0</v>
      </c>
      <c r="G74" s="79">
        <f>その４!IF90</f>
        <v>0</v>
      </c>
      <c r="H74" s="79">
        <f>その４!IG90</f>
        <v>0</v>
      </c>
      <c r="I74" s="79">
        <f>その４!IH90</f>
        <v>0</v>
      </c>
      <c r="J74" s="79">
        <f>その４!II90</f>
        <v>0</v>
      </c>
      <c r="K74" s="79">
        <f>その４!IJ90</f>
        <v>0</v>
      </c>
      <c r="L74" s="79">
        <f>その４!IK90</f>
        <v>0</v>
      </c>
      <c r="M74" s="79">
        <f>その４!IL90</f>
        <v>0</v>
      </c>
      <c r="N74" s="79">
        <f>その４!IM90</f>
        <v>0</v>
      </c>
      <c r="O74" s="79">
        <f>その４!IN90</f>
        <v>0</v>
      </c>
      <c r="P74" s="79">
        <f>その４!IO90</f>
        <v>0</v>
      </c>
      <c r="Q74" s="79">
        <f>その４!IP90</f>
        <v>0</v>
      </c>
      <c r="R74" s="79">
        <f>SUM(F74:Q74)</f>
        <v>0</v>
      </c>
      <c r="S74" s="63">
        <v>1</v>
      </c>
      <c r="T74" s="64">
        <v>1E-3</v>
      </c>
      <c r="U74" s="64">
        <f>R74*S74*T74</f>
        <v>0</v>
      </c>
      <c r="V74" s="86" t="s">
        <v>388</v>
      </c>
    </row>
    <row r="75" spans="1:22" ht="20.100000000000001" customHeight="1">
      <c r="A75" s="118"/>
      <c r="B75" s="282"/>
      <c r="C75" s="78"/>
      <c r="D75" s="68" t="s">
        <v>175</v>
      </c>
      <c r="E75" s="83" t="s">
        <v>187</v>
      </c>
      <c r="F75" s="83" t="s">
        <v>188</v>
      </c>
      <c r="G75" s="83" t="s">
        <v>188</v>
      </c>
      <c r="H75" s="83" t="s">
        <v>188</v>
      </c>
      <c r="I75" s="83" t="s">
        <v>188</v>
      </c>
      <c r="J75" s="83" t="s">
        <v>188</v>
      </c>
      <c r="K75" s="83" t="s">
        <v>188</v>
      </c>
      <c r="L75" s="83" t="s">
        <v>188</v>
      </c>
      <c r="M75" s="83" t="s">
        <v>188</v>
      </c>
      <c r="N75" s="83" t="s">
        <v>188</v>
      </c>
      <c r="O75" s="83" t="s">
        <v>188</v>
      </c>
      <c r="P75" s="83" t="s">
        <v>188</v>
      </c>
      <c r="Q75" s="83" t="s">
        <v>188</v>
      </c>
      <c r="R75" s="83" t="s">
        <v>188</v>
      </c>
      <c r="S75" s="83" t="s">
        <v>188</v>
      </c>
      <c r="T75" s="83" t="s">
        <v>188</v>
      </c>
      <c r="U75" s="64">
        <f>ROUND(U71+U72,0)+ROUND(U73+U74,0)</f>
        <v>0</v>
      </c>
      <c r="V75" s="86" t="s">
        <v>388</v>
      </c>
    </row>
    <row r="76" spans="1:22" ht="20.100000000000001" customHeight="1">
      <c r="A76" s="118"/>
      <c r="B76" s="288" t="s">
        <v>378</v>
      </c>
      <c r="C76" s="130" t="str">
        <f>IF(U81=0,"",ROUND(U82*1000/U81,1))</f>
        <v/>
      </c>
      <c r="D76" s="67" t="s">
        <v>324</v>
      </c>
      <c r="E76" s="83" t="s">
        <v>368</v>
      </c>
      <c r="F76" s="63">
        <f>その１!E43</f>
        <v>0</v>
      </c>
      <c r="G76" s="63">
        <f>その１!F43</f>
        <v>0</v>
      </c>
      <c r="H76" s="63">
        <f>その１!G43</f>
        <v>0</v>
      </c>
      <c r="I76" s="63">
        <f>その１!H43</f>
        <v>0</v>
      </c>
      <c r="J76" s="63">
        <f>その１!I43</f>
        <v>0</v>
      </c>
      <c r="K76" s="63">
        <f>その１!J43</f>
        <v>0</v>
      </c>
      <c r="L76" s="63">
        <f>その１!K43</f>
        <v>0</v>
      </c>
      <c r="M76" s="63">
        <f>その１!L43</f>
        <v>0</v>
      </c>
      <c r="N76" s="63">
        <f>その１!M43</f>
        <v>0</v>
      </c>
      <c r="O76" s="63">
        <f>その１!N43</f>
        <v>0</v>
      </c>
      <c r="P76" s="63">
        <f>その１!O43</f>
        <v>0</v>
      </c>
      <c r="Q76" s="63">
        <f>その１!P43</f>
        <v>0</v>
      </c>
      <c r="R76" s="63"/>
      <c r="S76" s="63"/>
      <c r="T76" s="64"/>
      <c r="U76" s="127" t="s">
        <v>188</v>
      </c>
      <c r="V76" s="86"/>
    </row>
    <row r="77" spans="1:22" ht="20.100000000000001" customHeight="1">
      <c r="A77" s="118"/>
      <c r="B77" s="281">
        <f>その１!A86</f>
        <v>0</v>
      </c>
      <c r="C77" s="128" t="s">
        <v>385</v>
      </c>
      <c r="D77" s="67" t="s">
        <v>173</v>
      </c>
      <c r="E77" s="83" t="s">
        <v>366</v>
      </c>
      <c r="F77" s="79">
        <f>その４!IE91</f>
        <v>0</v>
      </c>
      <c r="G77" s="79">
        <f>その４!IF91</f>
        <v>0</v>
      </c>
      <c r="H77" s="79">
        <f>その４!IG91</f>
        <v>0</v>
      </c>
      <c r="I77" s="79">
        <f>その４!IH91</f>
        <v>0</v>
      </c>
      <c r="J77" s="79">
        <f>その４!II91</f>
        <v>0</v>
      </c>
      <c r="K77" s="79">
        <f>その４!IJ91</f>
        <v>0</v>
      </c>
      <c r="L77" s="79">
        <f>その４!IK91</f>
        <v>0</v>
      </c>
      <c r="M77" s="79">
        <f>その４!IL91</f>
        <v>0</v>
      </c>
      <c r="N77" s="79">
        <f>その４!IM91</f>
        <v>0</v>
      </c>
      <c r="O77" s="79">
        <f>その４!IN91</f>
        <v>0</v>
      </c>
      <c r="P77" s="79">
        <f>その４!IO91</f>
        <v>0</v>
      </c>
      <c r="Q77" s="79">
        <f>その４!IP91</f>
        <v>0</v>
      </c>
      <c r="R77" s="79"/>
      <c r="S77" s="79"/>
      <c r="T77" s="80"/>
      <c r="U77" s="129" t="s">
        <v>188</v>
      </c>
      <c r="V77" s="85"/>
    </row>
    <row r="78" spans="1:22" ht="20.100000000000001" customHeight="1">
      <c r="A78" s="118"/>
      <c r="B78" s="281"/>
      <c r="C78" s="121"/>
      <c r="D78" s="78"/>
      <c r="E78" s="82" t="s">
        <v>367</v>
      </c>
      <c r="F78" s="79">
        <f>その４!IE92</f>
        <v>0</v>
      </c>
      <c r="G78" s="79">
        <f>その４!IF92</f>
        <v>0</v>
      </c>
      <c r="H78" s="79">
        <f>その４!IG92</f>
        <v>0</v>
      </c>
      <c r="I78" s="79">
        <f>その４!IH92</f>
        <v>0</v>
      </c>
      <c r="J78" s="79">
        <f>その４!II92</f>
        <v>0</v>
      </c>
      <c r="K78" s="79">
        <f>その４!IJ92</f>
        <v>0</v>
      </c>
      <c r="L78" s="79">
        <f>その４!IK92</f>
        <v>0</v>
      </c>
      <c r="M78" s="79">
        <f>その４!IL92</f>
        <v>0</v>
      </c>
      <c r="N78" s="79">
        <f>その４!IM92</f>
        <v>0</v>
      </c>
      <c r="O78" s="79">
        <f>その４!IN92</f>
        <v>0</v>
      </c>
      <c r="P78" s="79">
        <f>その４!IO92</f>
        <v>0</v>
      </c>
      <c r="Q78" s="79">
        <f>その４!IP92</f>
        <v>0</v>
      </c>
      <c r="R78" s="79"/>
      <c r="S78" s="79"/>
      <c r="T78" s="80"/>
      <c r="U78" s="129" t="s">
        <v>188</v>
      </c>
      <c r="V78" s="85"/>
    </row>
    <row r="79" spans="1:22" ht="20.100000000000001" customHeight="1">
      <c r="A79" s="118"/>
      <c r="B79" s="281"/>
      <c r="C79" s="121"/>
      <c r="D79" s="67" t="s">
        <v>174</v>
      </c>
      <c r="E79" s="83" t="s">
        <v>366</v>
      </c>
      <c r="F79" s="79">
        <f>その４!IE93</f>
        <v>0</v>
      </c>
      <c r="G79" s="79">
        <f>その４!IF93</f>
        <v>0</v>
      </c>
      <c r="H79" s="79">
        <f>その４!IG93</f>
        <v>0</v>
      </c>
      <c r="I79" s="79">
        <f>その４!IH93</f>
        <v>0</v>
      </c>
      <c r="J79" s="79">
        <f>その４!II93</f>
        <v>0</v>
      </c>
      <c r="K79" s="79">
        <f>その４!IJ93</f>
        <v>0</v>
      </c>
      <c r="L79" s="79">
        <f>その４!IK93</f>
        <v>0</v>
      </c>
      <c r="M79" s="79">
        <f>その４!IL93</f>
        <v>0</v>
      </c>
      <c r="N79" s="79">
        <f>その４!IM93</f>
        <v>0</v>
      </c>
      <c r="O79" s="79">
        <f>その４!IN93</f>
        <v>0</v>
      </c>
      <c r="P79" s="79">
        <f>その４!IO93</f>
        <v>0</v>
      </c>
      <c r="Q79" s="79">
        <f>その４!IP93</f>
        <v>0</v>
      </c>
      <c r="R79" s="63"/>
      <c r="S79" s="63"/>
      <c r="T79" s="64"/>
      <c r="U79" s="127" t="s">
        <v>188</v>
      </c>
      <c r="V79" s="86"/>
    </row>
    <row r="80" spans="1:22" ht="20.100000000000001" customHeight="1">
      <c r="A80" s="118"/>
      <c r="B80" s="281"/>
      <c r="C80" s="121"/>
      <c r="D80" s="67"/>
      <c r="E80" s="83" t="s">
        <v>367</v>
      </c>
      <c r="F80" s="79">
        <f>その４!IE94</f>
        <v>0</v>
      </c>
      <c r="G80" s="79">
        <f>その４!IF94</f>
        <v>0</v>
      </c>
      <c r="H80" s="79">
        <f>その４!IG94</f>
        <v>0</v>
      </c>
      <c r="I80" s="79">
        <f>その４!IH94</f>
        <v>0</v>
      </c>
      <c r="J80" s="79">
        <f>その４!II94</f>
        <v>0</v>
      </c>
      <c r="K80" s="79">
        <f>その４!IJ94</f>
        <v>0</v>
      </c>
      <c r="L80" s="79">
        <f>その４!IK94</f>
        <v>0</v>
      </c>
      <c r="M80" s="79">
        <f>その４!IL94</f>
        <v>0</v>
      </c>
      <c r="N80" s="79">
        <f>その４!IM94</f>
        <v>0</v>
      </c>
      <c r="O80" s="79">
        <f>その４!IN94</f>
        <v>0</v>
      </c>
      <c r="P80" s="79">
        <f>その４!IO94</f>
        <v>0</v>
      </c>
      <c r="Q80" s="79">
        <f>その４!IP94</f>
        <v>0</v>
      </c>
      <c r="R80" s="63"/>
      <c r="S80" s="63"/>
      <c r="T80" s="64"/>
      <c r="U80" s="127" t="s">
        <v>188</v>
      </c>
      <c r="V80" s="86"/>
    </row>
    <row r="81" spans="1:22" ht="20.100000000000001" customHeight="1">
      <c r="A81" s="118"/>
      <c r="B81" s="281"/>
      <c r="C81" s="121"/>
      <c r="D81" s="68" t="s">
        <v>175</v>
      </c>
      <c r="E81" s="83" t="s">
        <v>388</v>
      </c>
      <c r="F81" s="63">
        <f>ROUND((F77*0.966655+F78+F79*0.957122+F80)/1000,1)</f>
        <v>0</v>
      </c>
      <c r="G81" s="63">
        <f t="shared" ref="G81:Q81" si="8">ROUND((G77*0.966655+G78+G79*0.957122+G80)/1000,1)</f>
        <v>0</v>
      </c>
      <c r="H81" s="63">
        <f t="shared" si="8"/>
        <v>0</v>
      </c>
      <c r="I81" s="63">
        <f t="shared" si="8"/>
        <v>0</v>
      </c>
      <c r="J81" s="63">
        <f t="shared" si="8"/>
        <v>0</v>
      </c>
      <c r="K81" s="63">
        <f t="shared" si="8"/>
        <v>0</v>
      </c>
      <c r="L81" s="63">
        <f t="shared" si="8"/>
        <v>0</v>
      </c>
      <c r="M81" s="63">
        <f t="shared" si="8"/>
        <v>0</v>
      </c>
      <c r="N81" s="63">
        <f t="shared" si="8"/>
        <v>0</v>
      </c>
      <c r="O81" s="63">
        <f t="shared" si="8"/>
        <v>0</v>
      </c>
      <c r="P81" s="63">
        <f t="shared" si="8"/>
        <v>0</v>
      </c>
      <c r="Q81" s="63">
        <f t="shared" si="8"/>
        <v>0</v>
      </c>
      <c r="R81" s="83"/>
      <c r="S81" s="83"/>
      <c r="T81" s="83"/>
      <c r="U81" s="64">
        <f>SUM(F81:Q81)</f>
        <v>0</v>
      </c>
      <c r="V81" s="86" t="s">
        <v>388</v>
      </c>
    </row>
    <row r="82" spans="1:22" ht="20.100000000000001" customHeight="1">
      <c r="A82" s="118"/>
      <c r="B82" s="281"/>
      <c r="C82" s="121"/>
      <c r="D82" s="68" t="s">
        <v>379</v>
      </c>
      <c r="E82" s="83" t="s">
        <v>382</v>
      </c>
      <c r="F82" s="63">
        <f>F81*F76</f>
        <v>0</v>
      </c>
      <c r="G82" s="63">
        <f t="shared" ref="G82:Q82" si="9">G81*G76</f>
        <v>0</v>
      </c>
      <c r="H82" s="63">
        <f t="shared" si="9"/>
        <v>0</v>
      </c>
      <c r="I82" s="63">
        <f t="shared" si="9"/>
        <v>0</v>
      </c>
      <c r="J82" s="63">
        <f t="shared" si="9"/>
        <v>0</v>
      </c>
      <c r="K82" s="63">
        <f t="shared" si="9"/>
        <v>0</v>
      </c>
      <c r="L82" s="63">
        <f t="shared" si="9"/>
        <v>0</v>
      </c>
      <c r="M82" s="63">
        <f t="shared" si="9"/>
        <v>0</v>
      </c>
      <c r="N82" s="63">
        <f t="shared" si="9"/>
        <v>0</v>
      </c>
      <c r="O82" s="63">
        <f t="shared" si="9"/>
        <v>0</v>
      </c>
      <c r="P82" s="63">
        <f t="shared" si="9"/>
        <v>0</v>
      </c>
      <c r="Q82" s="63">
        <f t="shared" si="9"/>
        <v>0</v>
      </c>
      <c r="R82" s="83"/>
      <c r="S82" s="83"/>
      <c r="T82" s="83"/>
      <c r="U82" s="64">
        <f>SUM(F82:Q82)</f>
        <v>0</v>
      </c>
      <c r="V82" s="86" t="s">
        <v>382</v>
      </c>
    </row>
    <row r="83" spans="1:22" ht="20.100000000000001" customHeight="1">
      <c r="A83" s="118"/>
      <c r="B83" s="281"/>
      <c r="C83" s="121"/>
      <c r="D83" s="68" t="s">
        <v>380</v>
      </c>
      <c r="E83" s="83" t="s">
        <v>383</v>
      </c>
      <c r="F83" s="63">
        <f>F81*F76*0.0258</f>
        <v>0</v>
      </c>
      <c r="G83" s="63">
        <f t="shared" ref="G83:Q83" si="10">G81*G76*0.0258</f>
        <v>0</v>
      </c>
      <c r="H83" s="63">
        <f t="shared" si="10"/>
        <v>0</v>
      </c>
      <c r="I83" s="63">
        <f t="shared" si="10"/>
        <v>0</v>
      </c>
      <c r="J83" s="63">
        <f t="shared" si="10"/>
        <v>0</v>
      </c>
      <c r="K83" s="63">
        <f t="shared" si="10"/>
        <v>0</v>
      </c>
      <c r="L83" s="63">
        <f t="shared" si="10"/>
        <v>0</v>
      </c>
      <c r="M83" s="63">
        <f t="shared" si="10"/>
        <v>0</v>
      </c>
      <c r="N83" s="63">
        <f t="shared" si="10"/>
        <v>0</v>
      </c>
      <c r="O83" s="63">
        <f t="shared" si="10"/>
        <v>0</v>
      </c>
      <c r="P83" s="63">
        <f t="shared" si="10"/>
        <v>0</v>
      </c>
      <c r="Q83" s="63">
        <f t="shared" si="10"/>
        <v>0</v>
      </c>
      <c r="R83" s="83"/>
      <c r="S83" s="83"/>
      <c r="T83" s="83"/>
      <c r="U83" s="64">
        <f>SUM(F83:Q83)</f>
        <v>0</v>
      </c>
      <c r="V83" s="86" t="s">
        <v>383</v>
      </c>
    </row>
    <row r="84" spans="1:22" ht="20.100000000000001" customHeight="1">
      <c r="A84" s="118"/>
      <c r="B84" s="282"/>
      <c r="C84" s="78"/>
      <c r="D84" s="68" t="s">
        <v>381</v>
      </c>
      <c r="E84" s="83" t="s">
        <v>384</v>
      </c>
      <c r="F84" s="63">
        <f>F81*F76*0.0136*44/12</f>
        <v>0</v>
      </c>
      <c r="G84" s="63">
        <f t="shared" ref="G84:Q84" si="11">G81*G76*0.0136*44/12</f>
        <v>0</v>
      </c>
      <c r="H84" s="63">
        <f t="shared" si="11"/>
        <v>0</v>
      </c>
      <c r="I84" s="63">
        <f t="shared" si="11"/>
        <v>0</v>
      </c>
      <c r="J84" s="63">
        <f t="shared" si="11"/>
        <v>0</v>
      </c>
      <c r="K84" s="63">
        <f t="shared" si="11"/>
        <v>0</v>
      </c>
      <c r="L84" s="63">
        <f t="shared" si="11"/>
        <v>0</v>
      </c>
      <c r="M84" s="63">
        <f t="shared" si="11"/>
        <v>0</v>
      </c>
      <c r="N84" s="63">
        <f t="shared" si="11"/>
        <v>0</v>
      </c>
      <c r="O84" s="63">
        <f t="shared" si="11"/>
        <v>0</v>
      </c>
      <c r="P84" s="63">
        <f t="shared" si="11"/>
        <v>0</v>
      </c>
      <c r="Q84" s="63">
        <f t="shared" si="11"/>
        <v>0</v>
      </c>
      <c r="R84" s="83"/>
      <c r="S84" s="83"/>
      <c r="T84" s="83"/>
      <c r="U84" s="64">
        <f>SUM(F84:Q84)</f>
        <v>0</v>
      </c>
      <c r="V84" s="86" t="s">
        <v>384</v>
      </c>
    </row>
    <row r="85" spans="1:22" ht="20.100000000000001" customHeight="1">
      <c r="A85" s="118"/>
      <c r="B85" s="288" t="s">
        <v>419</v>
      </c>
      <c r="C85" s="130" t="str">
        <f>IF(U90=0,"",ROUND(U91*1000/U90,1))</f>
        <v/>
      </c>
      <c r="D85" s="67" t="s">
        <v>324</v>
      </c>
      <c r="E85" s="83" t="s">
        <v>362</v>
      </c>
      <c r="F85" s="63">
        <f>その１!E44</f>
        <v>0</v>
      </c>
      <c r="G85" s="63">
        <f>その１!F44</f>
        <v>0</v>
      </c>
      <c r="H85" s="63">
        <f>その１!G44</f>
        <v>0</v>
      </c>
      <c r="I85" s="63">
        <f>その１!H44</f>
        <v>0</v>
      </c>
      <c r="J85" s="63">
        <f>その１!I44</f>
        <v>0</v>
      </c>
      <c r="K85" s="63">
        <f>その１!J44</f>
        <v>0</v>
      </c>
      <c r="L85" s="63">
        <f>その１!K44</f>
        <v>0</v>
      </c>
      <c r="M85" s="63">
        <f>その１!L44</f>
        <v>0</v>
      </c>
      <c r="N85" s="63">
        <f>その１!M44</f>
        <v>0</v>
      </c>
      <c r="O85" s="63">
        <f>その１!N44</f>
        <v>0</v>
      </c>
      <c r="P85" s="63">
        <f>その１!O44</f>
        <v>0</v>
      </c>
      <c r="Q85" s="63">
        <f>その１!P44</f>
        <v>0</v>
      </c>
      <c r="R85" s="63"/>
      <c r="S85" s="63"/>
      <c r="T85" s="64"/>
      <c r="U85" s="127" t="s">
        <v>188</v>
      </c>
      <c r="V85" s="86"/>
    </row>
    <row r="86" spans="1:22" ht="20.100000000000001" customHeight="1">
      <c r="A86" s="118"/>
      <c r="B86" s="281">
        <f>その１!A87</f>
        <v>0</v>
      </c>
      <c r="C86" s="128" t="s">
        <v>385</v>
      </c>
      <c r="D86" s="67" t="s">
        <v>173</v>
      </c>
      <c r="E86" s="83" t="s">
        <v>186</v>
      </c>
      <c r="F86" s="79">
        <f>その４!IE95</f>
        <v>0</v>
      </c>
      <c r="G86" s="79">
        <f>その４!IF95</f>
        <v>0</v>
      </c>
      <c r="H86" s="79">
        <f>その４!IG95</f>
        <v>0</v>
      </c>
      <c r="I86" s="79">
        <f>その４!IH95</f>
        <v>0</v>
      </c>
      <c r="J86" s="79">
        <f>その４!II95</f>
        <v>0</v>
      </c>
      <c r="K86" s="79">
        <f>その４!IJ95</f>
        <v>0</v>
      </c>
      <c r="L86" s="79">
        <f>その４!IK95</f>
        <v>0</v>
      </c>
      <c r="M86" s="79">
        <f>その４!IL95</f>
        <v>0</v>
      </c>
      <c r="N86" s="79">
        <f>その４!IM95</f>
        <v>0</v>
      </c>
      <c r="O86" s="79">
        <f>その４!IN95</f>
        <v>0</v>
      </c>
      <c r="P86" s="79">
        <f>その４!IO95</f>
        <v>0</v>
      </c>
      <c r="Q86" s="79">
        <f>その４!IP95</f>
        <v>0</v>
      </c>
      <c r="R86" s="79"/>
      <c r="S86" s="79"/>
      <c r="T86" s="80"/>
      <c r="U86" s="129" t="s">
        <v>188</v>
      </c>
      <c r="V86" s="85"/>
    </row>
    <row r="87" spans="1:22" ht="20.100000000000001" customHeight="1">
      <c r="A87" s="118"/>
      <c r="B87" s="281"/>
      <c r="C87" s="121"/>
      <c r="D87" s="78"/>
      <c r="E87" s="82" t="s">
        <v>187</v>
      </c>
      <c r="F87" s="79">
        <f>その４!IE96</f>
        <v>0</v>
      </c>
      <c r="G87" s="79">
        <f>その４!IF96</f>
        <v>0</v>
      </c>
      <c r="H87" s="79">
        <f>その４!IG96</f>
        <v>0</v>
      </c>
      <c r="I87" s="79">
        <f>その４!IH96</f>
        <v>0</v>
      </c>
      <c r="J87" s="79">
        <f>その４!II96</f>
        <v>0</v>
      </c>
      <c r="K87" s="79">
        <f>その４!IJ96</f>
        <v>0</v>
      </c>
      <c r="L87" s="79">
        <f>その４!IK96</f>
        <v>0</v>
      </c>
      <c r="M87" s="79">
        <f>その４!IL96</f>
        <v>0</v>
      </c>
      <c r="N87" s="79">
        <f>その４!IM96</f>
        <v>0</v>
      </c>
      <c r="O87" s="79">
        <f>その４!IN96</f>
        <v>0</v>
      </c>
      <c r="P87" s="79">
        <f>その４!IO96</f>
        <v>0</v>
      </c>
      <c r="Q87" s="79">
        <f>その４!IP96</f>
        <v>0</v>
      </c>
      <c r="R87" s="79"/>
      <c r="S87" s="79"/>
      <c r="T87" s="80"/>
      <c r="U87" s="129" t="s">
        <v>188</v>
      </c>
      <c r="V87" s="85"/>
    </row>
    <row r="88" spans="1:22" ht="20.100000000000001" customHeight="1">
      <c r="A88" s="118"/>
      <c r="B88" s="281"/>
      <c r="C88" s="121"/>
      <c r="D88" s="67" t="s">
        <v>174</v>
      </c>
      <c r="E88" s="83" t="s">
        <v>186</v>
      </c>
      <c r="F88" s="79">
        <f>その４!IE97</f>
        <v>0</v>
      </c>
      <c r="G88" s="79">
        <f>その４!IF97</f>
        <v>0</v>
      </c>
      <c r="H88" s="79">
        <f>その４!IG97</f>
        <v>0</v>
      </c>
      <c r="I88" s="79">
        <f>その４!IH97</f>
        <v>0</v>
      </c>
      <c r="J88" s="79">
        <f>その４!II97</f>
        <v>0</v>
      </c>
      <c r="K88" s="79">
        <f>その４!IJ97</f>
        <v>0</v>
      </c>
      <c r="L88" s="79">
        <f>その４!IK97</f>
        <v>0</v>
      </c>
      <c r="M88" s="79">
        <f>その４!IL97</f>
        <v>0</v>
      </c>
      <c r="N88" s="79">
        <f>その４!IM97</f>
        <v>0</v>
      </c>
      <c r="O88" s="79">
        <f>その４!IN97</f>
        <v>0</v>
      </c>
      <c r="P88" s="79">
        <f>その４!IO97</f>
        <v>0</v>
      </c>
      <c r="Q88" s="79">
        <f>その４!IP97</f>
        <v>0</v>
      </c>
      <c r="R88" s="63"/>
      <c r="S88" s="63"/>
      <c r="T88" s="64"/>
      <c r="U88" s="127" t="s">
        <v>188</v>
      </c>
      <c r="V88" s="86"/>
    </row>
    <row r="89" spans="1:22" ht="20.100000000000001" customHeight="1">
      <c r="A89" s="118"/>
      <c r="B89" s="281"/>
      <c r="C89" s="121"/>
      <c r="D89" s="67"/>
      <c r="E89" s="83" t="s">
        <v>187</v>
      </c>
      <c r="F89" s="79">
        <f>その４!IE98</f>
        <v>0</v>
      </c>
      <c r="G89" s="79">
        <f>その４!IF98</f>
        <v>0</v>
      </c>
      <c r="H89" s="79">
        <f>その４!IG98</f>
        <v>0</v>
      </c>
      <c r="I89" s="79">
        <f>その４!IH98</f>
        <v>0</v>
      </c>
      <c r="J89" s="79">
        <f>その４!II98</f>
        <v>0</v>
      </c>
      <c r="K89" s="79">
        <f>その４!IJ98</f>
        <v>0</v>
      </c>
      <c r="L89" s="79">
        <f>その４!IK98</f>
        <v>0</v>
      </c>
      <c r="M89" s="79">
        <f>その４!IL98</f>
        <v>0</v>
      </c>
      <c r="N89" s="79">
        <f>その４!IM98</f>
        <v>0</v>
      </c>
      <c r="O89" s="79">
        <f>その４!IN98</f>
        <v>0</v>
      </c>
      <c r="P89" s="79">
        <f>その４!IO98</f>
        <v>0</v>
      </c>
      <c r="Q89" s="79">
        <f>その４!IP98</f>
        <v>0</v>
      </c>
      <c r="R89" s="63"/>
      <c r="S89" s="63"/>
      <c r="T89" s="64"/>
      <c r="U89" s="127" t="s">
        <v>188</v>
      </c>
      <c r="V89" s="86"/>
    </row>
    <row r="90" spans="1:22" ht="20.100000000000001" customHeight="1">
      <c r="A90" s="118"/>
      <c r="B90" s="281"/>
      <c r="C90" s="121"/>
      <c r="D90" s="68" t="s">
        <v>175</v>
      </c>
      <c r="E90" s="83" t="s">
        <v>387</v>
      </c>
      <c r="F90" s="63">
        <f t="shared" ref="F90:Q90" si="12">ROUND((F86*0.966655+F87+F88*0.957122+F89)/1000,1)</f>
        <v>0</v>
      </c>
      <c r="G90" s="63">
        <f t="shared" si="12"/>
        <v>0</v>
      </c>
      <c r="H90" s="63">
        <f t="shared" si="12"/>
        <v>0</v>
      </c>
      <c r="I90" s="63">
        <f t="shared" si="12"/>
        <v>0</v>
      </c>
      <c r="J90" s="63">
        <f t="shared" si="12"/>
        <v>0</v>
      </c>
      <c r="K90" s="63">
        <f t="shared" si="12"/>
        <v>0</v>
      </c>
      <c r="L90" s="63">
        <f t="shared" si="12"/>
        <v>0</v>
      </c>
      <c r="M90" s="63">
        <f t="shared" si="12"/>
        <v>0</v>
      </c>
      <c r="N90" s="63">
        <f t="shared" si="12"/>
        <v>0</v>
      </c>
      <c r="O90" s="63">
        <f t="shared" si="12"/>
        <v>0</v>
      </c>
      <c r="P90" s="63">
        <f t="shared" si="12"/>
        <v>0</v>
      </c>
      <c r="Q90" s="63">
        <f t="shared" si="12"/>
        <v>0</v>
      </c>
      <c r="R90" s="83"/>
      <c r="S90" s="83"/>
      <c r="T90" s="83"/>
      <c r="U90" s="64">
        <f>SUM(F90:Q90)</f>
        <v>0</v>
      </c>
      <c r="V90" s="86" t="s">
        <v>388</v>
      </c>
    </row>
    <row r="91" spans="1:22" ht="20.100000000000001" customHeight="1">
      <c r="A91" s="118"/>
      <c r="B91" s="281"/>
      <c r="C91" s="121"/>
      <c r="D91" s="68" t="s">
        <v>379</v>
      </c>
      <c r="E91" s="83" t="s">
        <v>382</v>
      </c>
      <c r="F91" s="63">
        <f t="shared" ref="F91:Q91" si="13">F90*F85</f>
        <v>0</v>
      </c>
      <c r="G91" s="63">
        <f t="shared" si="13"/>
        <v>0</v>
      </c>
      <c r="H91" s="63">
        <f t="shared" si="13"/>
        <v>0</v>
      </c>
      <c r="I91" s="63">
        <f t="shared" si="13"/>
        <v>0</v>
      </c>
      <c r="J91" s="63">
        <f t="shared" si="13"/>
        <v>0</v>
      </c>
      <c r="K91" s="63">
        <f t="shared" si="13"/>
        <v>0</v>
      </c>
      <c r="L91" s="63">
        <f t="shared" si="13"/>
        <v>0</v>
      </c>
      <c r="M91" s="63">
        <f t="shared" si="13"/>
        <v>0</v>
      </c>
      <c r="N91" s="63">
        <f t="shared" si="13"/>
        <v>0</v>
      </c>
      <c r="O91" s="63">
        <f t="shared" si="13"/>
        <v>0</v>
      </c>
      <c r="P91" s="63">
        <f t="shared" si="13"/>
        <v>0</v>
      </c>
      <c r="Q91" s="63">
        <f t="shared" si="13"/>
        <v>0</v>
      </c>
      <c r="R91" s="83"/>
      <c r="S91" s="83"/>
      <c r="T91" s="83"/>
      <c r="U91" s="64">
        <f>SUM(F91:Q91)</f>
        <v>0</v>
      </c>
      <c r="V91" s="86" t="s">
        <v>382</v>
      </c>
    </row>
    <row r="92" spans="1:22" ht="20.100000000000001" customHeight="1">
      <c r="A92" s="118"/>
      <c r="B92" s="281"/>
      <c r="C92" s="121"/>
      <c r="D92" s="68" t="s">
        <v>380</v>
      </c>
      <c r="E92" s="83" t="s">
        <v>383</v>
      </c>
      <c r="F92" s="63">
        <f>F90*F85*0.0258</f>
        <v>0</v>
      </c>
      <c r="G92" s="63">
        <f t="shared" ref="G92:Q92" si="14">G90*G85*0.0258</f>
        <v>0</v>
      </c>
      <c r="H92" s="63">
        <f t="shared" si="14"/>
        <v>0</v>
      </c>
      <c r="I92" s="63">
        <f t="shared" si="14"/>
        <v>0</v>
      </c>
      <c r="J92" s="63">
        <f t="shared" si="14"/>
        <v>0</v>
      </c>
      <c r="K92" s="63">
        <f t="shared" si="14"/>
        <v>0</v>
      </c>
      <c r="L92" s="63">
        <f t="shared" si="14"/>
        <v>0</v>
      </c>
      <c r="M92" s="63">
        <f t="shared" si="14"/>
        <v>0</v>
      </c>
      <c r="N92" s="63">
        <f t="shared" si="14"/>
        <v>0</v>
      </c>
      <c r="O92" s="63">
        <f t="shared" si="14"/>
        <v>0</v>
      </c>
      <c r="P92" s="63">
        <f t="shared" si="14"/>
        <v>0</v>
      </c>
      <c r="Q92" s="63">
        <f t="shared" si="14"/>
        <v>0</v>
      </c>
      <c r="R92" s="83"/>
      <c r="S92" s="83"/>
      <c r="T92" s="83"/>
      <c r="U92" s="64">
        <f>SUM(F92:Q92)</f>
        <v>0</v>
      </c>
      <c r="V92" s="86" t="s">
        <v>383</v>
      </c>
    </row>
    <row r="93" spans="1:22" ht="20.100000000000001" customHeight="1" thickBot="1">
      <c r="A93" s="119"/>
      <c r="B93" s="284"/>
      <c r="C93" s="123"/>
      <c r="D93" s="92" t="s">
        <v>381</v>
      </c>
      <c r="E93" s="93" t="s">
        <v>384</v>
      </c>
      <c r="F93" s="131">
        <f>F90*F85*0.0136*44/12</f>
        <v>0</v>
      </c>
      <c r="G93" s="131">
        <f t="shared" ref="G93:Q93" si="15">G90*G85*0.0136*44/12</f>
        <v>0</v>
      </c>
      <c r="H93" s="131">
        <f t="shared" si="15"/>
        <v>0</v>
      </c>
      <c r="I93" s="131">
        <f t="shared" si="15"/>
        <v>0</v>
      </c>
      <c r="J93" s="131">
        <f t="shared" si="15"/>
        <v>0</v>
      </c>
      <c r="K93" s="131">
        <f t="shared" si="15"/>
        <v>0</v>
      </c>
      <c r="L93" s="131">
        <f t="shared" si="15"/>
        <v>0</v>
      </c>
      <c r="M93" s="131">
        <f t="shared" si="15"/>
        <v>0</v>
      </c>
      <c r="N93" s="131">
        <f t="shared" si="15"/>
        <v>0</v>
      </c>
      <c r="O93" s="131">
        <f t="shared" si="15"/>
        <v>0</v>
      </c>
      <c r="P93" s="131">
        <f t="shared" si="15"/>
        <v>0</v>
      </c>
      <c r="Q93" s="131">
        <f t="shared" si="15"/>
        <v>0</v>
      </c>
      <c r="R93" s="93"/>
      <c r="S93" s="93"/>
      <c r="T93" s="93"/>
      <c r="U93" s="65">
        <f>SUM(F93:Q93)</f>
        <v>0</v>
      </c>
      <c r="V93" s="87" t="s">
        <v>384</v>
      </c>
    </row>
  </sheetData>
  <sheetProtection autoFilter="0"/>
  <mergeCells count="5">
    <mergeCell ref="A5:A7"/>
    <mergeCell ref="E5:E7"/>
    <mergeCell ref="C6:C7"/>
    <mergeCell ref="D6:D7"/>
    <mergeCell ref="B5:B7"/>
  </mergeCells>
  <phoneticPr fontId="2"/>
  <pageMargins left="0.78740157480314965" right="0.39370078740157483" top="0.39370078740157483" bottom="0.59055118110236227" header="0.31496062992125984" footer="0.31496062992125984"/>
  <pageSetup paperSize="9" scale="55" orientation="landscape"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zoomScaleNormal="100" zoomScaleSheetLayoutView="100" workbookViewId="0">
      <pane xSplit="1" ySplit="4" topLeftCell="B5" activePane="bottomRight" state="frozen"/>
      <selection pane="topRight"/>
      <selection pane="bottomLeft"/>
      <selection pane="bottomRight" activeCell="N45" sqref="N45"/>
    </sheetView>
  </sheetViews>
  <sheetFormatPr defaultRowHeight="13.2"/>
  <cols>
    <col min="1" max="1" width="25.6640625" customWidth="1"/>
    <col min="2" max="11" width="12.6640625" customWidth="1"/>
    <col min="12" max="19" width="10.6640625" customWidth="1"/>
    <col min="20" max="20" width="8.6640625" customWidth="1"/>
  </cols>
  <sheetData>
    <row r="1" spans="1:30">
      <c r="B1" t="s">
        <v>521</v>
      </c>
    </row>
    <row r="2" spans="1:30">
      <c r="B2" t="s">
        <v>490</v>
      </c>
      <c r="T2" t="s">
        <v>466</v>
      </c>
      <c r="U2" t="s">
        <v>296</v>
      </c>
    </row>
    <row r="3" spans="1:30">
      <c r="B3" t="s">
        <v>502</v>
      </c>
      <c r="E3" t="s">
        <v>491</v>
      </c>
      <c r="J3" t="s">
        <v>492</v>
      </c>
      <c r="L3" t="s">
        <v>500</v>
      </c>
    </row>
    <row r="4" spans="1:30" ht="39.6">
      <c r="A4" t="s">
        <v>25</v>
      </c>
      <c r="B4" t="s">
        <v>194</v>
      </c>
      <c r="C4" t="s">
        <v>254</v>
      </c>
      <c r="D4" t="s">
        <v>297</v>
      </c>
      <c r="E4" s="223" t="s">
        <v>495</v>
      </c>
      <c r="F4" t="s">
        <v>493</v>
      </c>
      <c r="G4" t="s">
        <v>494</v>
      </c>
      <c r="H4" s="223" t="s">
        <v>496</v>
      </c>
      <c r="I4" s="223" t="s">
        <v>497</v>
      </c>
      <c r="J4" s="223" t="s">
        <v>498</v>
      </c>
      <c r="K4" s="223" t="s">
        <v>499</v>
      </c>
      <c r="L4" s="223" t="s">
        <v>508</v>
      </c>
      <c r="M4" s="223" t="s">
        <v>509</v>
      </c>
      <c r="N4" s="223" t="s">
        <v>507</v>
      </c>
      <c r="O4" s="223" t="s">
        <v>506</v>
      </c>
      <c r="P4" s="223" t="s">
        <v>505</v>
      </c>
      <c r="Q4" t="s">
        <v>501</v>
      </c>
      <c r="R4" s="223" t="s">
        <v>503</v>
      </c>
      <c r="S4" s="223" t="s">
        <v>504</v>
      </c>
      <c r="U4" t="s">
        <v>446</v>
      </c>
      <c r="V4" t="s">
        <v>447</v>
      </c>
    </row>
    <row r="5" spans="1:30">
      <c r="A5" t="s">
        <v>450</v>
      </c>
      <c r="B5">
        <f>その４!AQ$41</f>
        <v>0</v>
      </c>
      <c r="C5">
        <f>その４!AQ$42</f>
        <v>0</v>
      </c>
      <c r="D5">
        <f>その４!AQ$43</f>
        <v>0</v>
      </c>
      <c r="E5">
        <f>その４!AQ$45</f>
        <v>0</v>
      </c>
      <c r="F5">
        <f>その４!AQ$46</f>
        <v>0</v>
      </c>
      <c r="G5">
        <f>その４!AQ$47</f>
        <v>0</v>
      </c>
      <c r="H5">
        <f>その４!AQ$48</f>
        <v>0</v>
      </c>
      <c r="I5">
        <f>その４!AQ$49</f>
        <v>0</v>
      </c>
      <c r="J5">
        <f>その４!AQ$51</f>
        <v>0</v>
      </c>
      <c r="K5">
        <f>その４!AQ$52</f>
        <v>0</v>
      </c>
      <c r="L5">
        <f>その４!AQ$62</f>
        <v>0</v>
      </c>
      <c r="M5">
        <f>その４!AQ$63</f>
        <v>0</v>
      </c>
      <c r="N5">
        <f>その４!AQ$64</f>
        <v>0</v>
      </c>
      <c r="O5" t="str">
        <f>その４!AQ$66</f>
        <v>－</v>
      </c>
      <c r="P5" t="str">
        <f>その４!AQ$67</f>
        <v>－</v>
      </c>
      <c r="Q5" t="str">
        <f>その４!AQ$68</f>
        <v>－</v>
      </c>
      <c r="R5" t="str">
        <f>その４!AQ$70</f>
        <v>－</v>
      </c>
      <c r="S5" t="str">
        <f>その４!AQ$71</f>
        <v>－</v>
      </c>
      <c r="T5" t="s">
        <v>451</v>
      </c>
      <c r="U5" t="s">
        <v>241</v>
      </c>
      <c r="V5">
        <v>1E-3</v>
      </c>
      <c r="W5" t="s">
        <v>451</v>
      </c>
      <c r="X5">
        <v>1</v>
      </c>
    </row>
    <row r="6" spans="1:30">
      <c r="A6" t="s">
        <v>452</v>
      </c>
      <c r="B6">
        <f>その４!AV$41</f>
        <v>0</v>
      </c>
      <c r="C6">
        <f>その４!AV$42</f>
        <v>0</v>
      </c>
      <c r="D6">
        <f>その４!AV$43</f>
        <v>0</v>
      </c>
      <c r="E6">
        <f>その４!AV$45</f>
        <v>0</v>
      </c>
      <c r="F6">
        <f>その４!AV$46</f>
        <v>0</v>
      </c>
      <c r="G6">
        <f>その４!AV$47</f>
        <v>0</v>
      </c>
      <c r="H6">
        <f>その４!AV$48</f>
        <v>0</v>
      </c>
      <c r="I6">
        <f>その４!AV$49</f>
        <v>0</v>
      </c>
      <c r="J6">
        <f>その４!AV$51</f>
        <v>0</v>
      </c>
      <c r="K6">
        <f>その４!AV$52</f>
        <v>0</v>
      </c>
      <c r="L6">
        <f>その４!AV$62</f>
        <v>0</v>
      </c>
      <c r="M6">
        <f>その４!AV$63</f>
        <v>0</v>
      </c>
      <c r="N6">
        <f>その４!AV$64</f>
        <v>0</v>
      </c>
      <c r="O6" t="str">
        <f>その４!AV$66</f>
        <v>－</v>
      </c>
      <c r="P6" t="str">
        <f>その４!AV$67</f>
        <v>－</v>
      </c>
      <c r="Q6" t="str">
        <f>その４!AV$68</f>
        <v>－</v>
      </c>
      <c r="R6" t="str">
        <f>その４!AV$70</f>
        <v>－</v>
      </c>
      <c r="S6" t="str">
        <f>その４!AV$71</f>
        <v>－</v>
      </c>
      <c r="T6" t="s">
        <v>451</v>
      </c>
      <c r="U6" t="s">
        <v>241</v>
      </c>
      <c r="V6">
        <v>1E-3</v>
      </c>
      <c r="W6" t="s">
        <v>451</v>
      </c>
      <c r="X6">
        <v>1</v>
      </c>
    </row>
    <row r="7" spans="1:30">
      <c r="A7" t="s">
        <v>453</v>
      </c>
      <c r="B7">
        <f>その４!BA$41</f>
        <v>0</v>
      </c>
      <c r="C7">
        <f>その４!BA$42</f>
        <v>0</v>
      </c>
      <c r="D7">
        <f>その４!BA$43</f>
        <v>0</v>
      </c>
      <c r="E7">
        <f>その４!BA$45</f>
        <v>0</v>
      </c>
      <c r="F7">
        <f>その４!BA$46</f>
        <v>0</v>
      </c>
      <c r="G7">
        <f>その４!BA$47</f>
        <v>0</v>
      </c>
      <c r="H7">
        <f>その４!BA$48</f>
        <v>0</v>
      </c>
      <c r="I7">
        <f>その４!BA$49</f>
        <v>0</v>
      </c>
      <c r="J7">
        <f>その４!BA$51</f>
        <v>0</v>
      </c>
      <c r="K7">
        <f>その４!BA$52</f>
        <v>0</v>
      </c>
      <c r="L7">
        <f>その４!BA$62</f>
        <v>0</v>
      </c>
      <c r="M7">
        <f>その４!BA$63</f>
        <v>0</v>
      </c>
      <c r="N7">
        <f>その４!BA$64</f>
        <v>0</v>
      </c>
      <c r="O7" t="str">
        <f>その４!BA$66</f>
        <v>－</v>
      </c>
      <c r="P7" t="str">
        <f>その４!BA$67</f>
        <v>－</v>
      </c>
      <c r="Q7" t="str">
        <f>その４!BA$68</f>
        <v>－</v>
      </c>
      <c r="R7" t="str">
        <f>その４!BA$70</f>
        <v>－</v>
      </c>
      <c r="S7" t="str">
        <f>その４!BA$71</f>
        <v>－</v>
      </c>
      <c r="T7" t="s">
        <v>451</v>
      </c>
      <c r="U7" t="s">
        <v>241</v>
      </c>
      <c r="V7">
        <v>1E-3</v>
      </c>
      <c r="W7" t="s">
        <v>451</v>
      </c>
      <c r="X7">
        <v>1</v>
      </c>
    </row>
    <row r="8" spans="1:30">
      <c r="A8" t="s">
        <v>123</v>
      </c>
      <c r="B8">
        <f>その４!BF$41</f>
        <v>0</v>
      </c>
      <c r="C8">
        <f>その４!BF$42</f>
        <v>0</v>
      </c>
      <c r="D8">
        <f>その４!BF$43</f>
        <v>0</v>
      </c>
      <c r="E8">
        <f>その４!BF$45</f>
        <v>0</v>
      </c>
      <c r="F8">
        <f>その４!BF$46</f>
        <v>0</v>
      </c>
      <c r="G8">
        <f>その４!BF$47</f>
        <v>0</v>
      </c>
      <c r="H8">
        <f>その４!BF$48</f>
        <v>0</v>
      </c>
      <c r="I8">
        <f>その４!BF$49</f>
        <v>0</v>
      </c>
      <c r="J8">
        <f>その４!BF$51</f>
        <v>0</v>
      </c>
      <c r="K8">
        <f>その４!BF$52</f>
        <v>0</v>
      </c>
      <c r="L8">
        <f>その４!BF$62</f>
        <v>0</v>
      </c>
      <c r="M8">
        <f>その４!BF$63</f>
        <v>0</v>
      </c>
      <c r="N8">
        <f>その４!BF$64</f>
        <v>0</v>
      </c>
      <c r="O8" t="str">
        <f>その４!BF$66</f>
        <v>－</v>
      </c>
      <c r="P8" t="str">
        <f>その４!BF$67</f>
        <v>－</v>
      </c>
      <c r="Q8" t="str">
        <f>その４!BF$68</f>
        <v>－</v>
      </c>
      <c r="R8" t="str">
        <f>その４!BF$70</f>
        <v>－</v>
      </c>
      <c r="S8" t="str">
        <f>その４!BF$71</f>
        <v>－</v>
      </c>
      <c r="T8" t="s">
        <v>451</v>
      </c>
      <c r="U8" t="s">
        <v>241</v>
      </c>
      <c r="V8">
        <v>1E-3</v>
      </c>
      <c r="W8" t="s">
        <v>451</v>
      </c>
      <c r="X8">
        <v>1</v>
      </c>
    </row>
    <row r="9" spans="1:30">
      <c r="A9" t="s">
        <v>454</v>
      </c>
      <c r="B9">
        <f>その４!BK$41</f>
        <v>0</v>
      </c>
      <c r="C9">
        <f>その４!BK$42</f>
        <v>0</v>
      </c>
      <c r="D9">
        <f>その４!BK$43</f>
        <v>0</v>
      </c>
      <c r="E9">
        <f>その４!BK$45</f>
        <v>0</v>
      </c>
      <c r="F9">
        <f>その４!BK$46</f>
        <v>0</v>
      </c>
      <c r="G9">
        <f>その４!BK$47</f>
        <v>0</v>
      </c>
      <c r="H9">
        <f>その４!BK$48</f>
        <v>0</v>
      </c>
      <c r="I9">
        <f>その４!BK$49</f>
        <v>0</v>
      </c>
      <c r="J9">
        <f>その４!BK$51</f>
        <v>0</v>
      </c>
      <c r="K9">
        <f>その４!BK$52</f>
        <v>0</v>
      </c>
      <c r="L9">
        <f>その４!BK$62</f>
        <v>0</v>
      </c>
      <c r="M9">
        <f>その４!BK$63</f>
        <v>0</v>
      </c>
      <c r="N9">
        <f>その４!BK$64</f>
        <v>0</v>
      </c>
      <c r="O9" t="str">
        <f>その４!BK$66</f>
        <v>－</v>
      </c>
      <c r="P9" t="str">
        <f>その４!BK$67</f>
        <v>－</v>
      </c>
      <c r="Q9" t="str">
        <f>その４!BK$68</f>
        <v>－</v>
      </c>
      <c r="R9" t="str">
        <f>その４!BK$70</f>
        <v>－</v>
      </c>
      <c r="S9" t="str">
        <f>その４!BK$71</f>
        <v>－</v>
      </c>
      <c r="T9" t="s">
        <v>451</v>
      </c>
      <c r="U9" t="s">
        <v>241</v>
      </c>
      <c r="V9">
        <v>1E-3</v>
      </c>
      <c r="W9" t="s">
        <v>451</v>
      </c>
      <c r="X9">
        <v>1</v>
      </c>
    </row>
    <row r="10" spans="1:30">
      <c r="A10" t="s">
        <v>455</v>
      </c>
      <c r="B10">
        <f>その４!BP$41</f>
        <v>0</v>
      </c>
      <c r="C10">
        <f>その４!BP$42</f>
        <v>0</v>
      </c>
      <c r="D10">
        <f>その４!BP$43</f>
        <v>0</v>
      </c>
      <c r="E10">
        <f>その４!BP$45</f>
        <v>0</v>
      </c>
      <c r="F10">
        <f>その４!BP$46</f>
        <v>0</v>
      </c>
      <c r="G10">
        <f>その４!BP$47</f>
        <v>0</v>
      </c>
      <c r="H10">
        <f>その４!BP$48</f>
        <v>0</v>
      </c>
      <c r="I10">
        <f>その４!BP$49</f>
        <v>0</v>
      </c>
      <c r="J10">
        <f>その４!BP$51</f>
        <v>0</v>
      </c>
      <c r="K10">
        <f>その４!BP$52</f>
        <v>0</v>
      </c>
      <c r="L10">
        <f>その４!BP$62</f>
        <v>0</v>
      </c>
      <c r="M10">
        <f>その４!BP$63</f>
        <v>0</v>
      </c>
      <c r="N10">
        <f>その４!BP$64</f>
        <v>0</v>
      </c>
      <c r="O10" t="str">
        <f>その４!BP$66</f>
        <v>－</v>
      </c>
      <c r="P10" t="str">
        <f>その４!BP$67</f>
        <v>－</v>
      </c>
      <c r="Q10" t="str">
        <f>その４!BP$68</f>
        <v>－</v>
      </c>
      <c r="R10" t="str">
        <f>その４!BP$70</f>
        <v>－</v>
      </c>
      <c r="S10" t="str">
        <f>その４!BP$71</f>
        <v>－</v>
      </c>
      <c r="T10" t="s">
        <v>451</v>
      </c>
      <c r="U10" t="s">
        <v>241</v>
      </c>
      <c r="V10">
        <v>1E-3</v>
      </c>
      <c r="W10" t="s">
        <v>451</v>
      </c>
      <c r="X10">
        <v>1</v>
      </c>
    </row>
    <row r="11" spans="1:30">
      <c r="A11" t="s">
        <v>456</v>
      </c>
      <c r="B11">
        <f>その４!BU$41</f>
        <v>0</v>
      </c>
      <c r="C11">
        <f>その４!BU$42</f>
        <v>0</v>
      </c>
      <c r="D11">
        <f>その４!BU$43</f>
        <v>0</v>
      </c>
      <c r="E11">
        <f>その４!BU$45</f>
        <v>0</v>
      </c>
      <c r="F11">
        <f>その４!BU$46</f>
        <v>0</v>
      </c>
      <c r="G11">
        <f>その４!BU$47</f>
        <v>0</v>
      </c>
      <c r="H11">
        <f>その４!BU$48</f>
        <v>0</v>
      </c>
      <c r="I11">
        <f>その４!BU$49</f>
        <v>0</v>
      </c>
      <c r="J11">
        <f>その４!BU$51</f>
        <v>0</v>
      </c>
      <c r="K11">
        <f>その４!BU$52</f>
        <v>0</v>
      </c>
      <c r="L11">
        <f>その４!BU$62</f>
        <v>0</v>
      </c>
      <c r="M11">
        <f>その４!BU$63</f>
        <v>0</v>
      </c>
      <c r="N11">
        <f>その４!BU$64</f>
        <v>0</v>
      </c>
      <c r="O11" t="str">
        <f>その４!BU$66</f>
        <v>－</v>
      </c>
      <c r="P11" t="str">
        <f>その４!BU$67</f>
        <v>－</v>
      </c>
      <c r="Q11" t="str">
        <f>その４!BU$68</f>
        <v>－</v>
      </c>
      <c r="R11" t="str">
        <f>その４!BU$70</f>
        <v>－</v>
      </c>
      <c r="S11" t="str">
        <f>その４!BU$71</f>
        <v>－</v>
      </c>
      <c r="T11" t="s">
        <v>451</v>
      </c>
      <c r="U11" t="s">
        <v>241</v>
      </c>
      <c r="V11">
        <v>1E-3</v>
      </c>
      <c r="W11" t="s">
        <v>451</v>
      </c>
      <c r="X11">
        <v>1</v>
      </c>
    </row>
    <row r="12" spans="1:30">
      <c r="A12" t="s">
        <v>457</v>
      </c>
      <c r="B12">
        <f>その４!BZ$41</f>
        <v>0</v>
      </c>
      <c r="C12">
        <f>その４!BZ$42</f>
        <v>0</v>
      </c>
      <c r="D12">
        <f>その４!BZ$43</f>
        <v>0</v>
      </c>
      <c r="E12">
        <f>その４!BZ$45</f>
        <v>0</v>
      </c>
      <c r="F12">
        <f>その４!BZ$46</f>
        <v>0</v>
      </c>
      <c r="G12">
        <f>その４!BZ$47</f>
        <v>0</v>
      </c>
      <c r="H12">
        <f>その４!BZ$48</f>
        <v>0</v>
      </c>
      <c r="I12">
        <f>その４!BZ$49</f>
        <v>0</v>
      </c>
      <c r="J12">
        <f>その４!BZ$51</f>
        <v>0</v>
      </c>
      <c r="K12">
        <f>その４!BZ$52</f>
        <v>0</v>
      </c>
      <c r="L12">
        <f>その４!BZ$62</f>
        <v>0</v>
      </c>
      <c r="M12">
        <f>その４!BZ$63</f>
        <v>0</v>
      </c>
      <c r="N12">
        <f>その４!BZ$64</f>
        <v>0</v>
      </c>
      <c r="O12" t="str">
        <f>その４!BZ$66</f>
        <v>－</v>
      </c>
      <c r="P12" t="str">
        <f>その４!BZ$67</f>
        <v>－</v>
      </c>
      <c r="Q12" t="str">
        <f>その４!BZ$68</f>
        <v>－</v>
      </c>
      <c r="R12" t="str">
        <f>その４!BZ$70</f>
        <v>－</v>
      </c>
      <c r="S12" t="str">
        <f>その４!BZ$71</f>
        <v>－</v>
      </c>
      <c r="T12" t="s">
        <v>451</v>
      </c>
      <c r="U12" t="s">
        <v>241</v>
      </c>
      <c r="V12">
        <v>1E-3</v>
      </c>
      <c r="W12" t="s">
        <v>451</v>
      </c>
      <c r="X12">
        <v>1</v>
      </c>
    </row>
    <row r="13" spans="1:30">
      <c r="A13" t="s">
        <v>458</v>
      </c>
      <c r="B13">
        <f>その４!CE$41</f>
        <v>0</v>
      </c>
      <c r="C13">
        <f>その４!CE$42</f>
        <v>0</v>
      </c>
      <c r="D13">
        <f>その４!CE$43</f>
        <v>0</v>
      </c>
      <c r="E13">
        <f>その４!CE$45</f>
        <v>0</v>
      </c>
      <c r="F13">
        <f>その４!CE$46</f>
        <v>0</v>
      </c>
      <c r="G13">
        <f>その４!CE$47</f>
        <v>0</v>
      </c>
      <c r="H13">
        <f>その４!CE$48</f>
        <v>0</v>
      </c>
      <c r="I13">
        <f>その４!CE$49</f>
        <v>0</v>
      </c>
      <c r="J13">
        <f>その４!CE$51</f>
        <v>0</v>
      </c>
      <c r="K13">
        <f>その４!CE$52</f>
        <v>0</v>
      </c>
      <c r="L13">
        <f>その４!CE$62</f>
        <v>0</v>
      </c>
      <c r="M13">
        <f>その４!CE$63</f>
        <v>0</v>
      </c>
      <c r="N13">
        <f>その４!CE$64</f>
        <v>0</v>
      </c>
      <c r="O13" t="str">
        <f>その４!CE$66</f>
        <v>－</v>
      </c>
      <c r="P13" t="str">
        <f>その４!CE$67</f>
        <v>－</v>
      </c>
      <c r="Q13" t="str">
        <f>その４!CE$68</f>
        <v>－</v>
      </c>
      <c r="R13" t="str">
        <f>その４!CE$70</f>
        <v>－</v>
      </c>
      <c r="S13" t="str">
        <f>その４!CE$71</f>
        <v>－</v>
      </c>
      <c r="T13" t="s">
        <v>50</v>
      </c>
      <c r="U13" t="s">
        <v>250</v>
      </c>
      <c r="V13">
        <v>1E-3</v>
      </c>
      <c r="W13" t="s">
        <v>249</v>
      </c>
      <c r="X13">
        <v>1</v>
      </c>
    </row>
    <row r="14" spans="1:30">
      <c r="A14" t="s">
        <v>459</v>
      </c>
      <c r="B14">
        <f>その４!CJ$41</f>
        <v>0</v>
      </c>
      <c r="C14">
        <f>その４!CJ$42</f>
        <v>0</v>
      </c>
      <c r="D14">
        <f>その４!CJ$43</f>
        <v>0</v>
      </c>
      <c r="E14">
        <f>その４!CJ$45</f>
        <v>0</v>
      </c>
      <c r="F14">
        <f>その４!CJ$46</f>
        <v>0</v>
      </c>
      <c r="G14">
        <f>その４!CJ$47</f>
        <v>0</v>
      </c>
      <c r="H14">
        <f>その４!CJ$48</f>
        <v>0</v>
      </c>
      <c r="I14">
        <f>その４!CJ$49</f>
        <v>0</v>
      </c>
      <c r="J14">
        <f>その４!CJ$51</f>
        <v>0</v>
      </c>
      <c r="K14">
        <f>その４!CJ$52</f>
        <v>0</v>
      </c>
      <c r="L14">
        <f>その４!CJ$62</f>
        <v>0</v>
      </c>
      <c r="M14">
        <f>その４!CJ$63</f>
        <v>0</v>
      </c>
      <c r="N14">
        <f>その４!CJ$64</f>
        <v>0</v>
      </c>
      <c r="O14" t="str">
        <f>その４!CJ$66</f>
        <v>－</v>
      </c>
      <c r="P14" t="str">
        <f>その４!CJ$67</f>
        <v>－</v>
      </c>
      <c r="Q14" t="str">
        <f>その４!CJ$68</f>
        <v>－</v>
      </c>
      <c r="R14" t="str">
        <f>その４!CJ$70</f>
        <v>－</v>
      </c>
      <c r="S14" t="str">
        <f>その４!CJ$71</f>
        <v>－</v>
      </c>
      <c r="T14" t="s">
        <v>50</v>
      </c>
      <c r="U14" t="s">
        <v>250</v>
      </c>
      <c r="V14">
        <v>1E-3</v>
      </c>
      <c r="W14" t="s">
        <v>249</v>
      </c>
      <c r="X14">
        <v>1</v>
      </c>
    </row>
    <row r="15" spans="1:30">
      <c r="A15" t="s">
        <v>460</v>
      </c>
      <c r="B15">
        <f>その４!CO$41</f>
        <v>0</v>
      </c>
      <c r="C15">
        <f>その４!CO$42</f>
        <v>0</v>
      </c>
      <c r="D15">
        <f>その４!CO$43</f>
        <v>0</v>
      </c>
      <c r="E15">
        <f>その４!CO$45</f>
        <v>0</v>
      </c>
      <c r="F15">
        <f>その４!CO$46</f>
        <v>0</v>
      </c>
      <c r="G15">
        <f>その４!CO$47</f>
        <v>0</v>
      </c>
      <c r="H15">
        <f>その４!CO$48</f>
        <v>0</v>
      </c>
      <c r="I15">
        <f>その４!CO$49</f>
        <v>0</v>
      </c>
      <c r="J15">
        <f>その４!CO$51</f>
        <v>0</v>
      </c>
      <c r="K15">
        <f>その４!CO$52</f>
        <v>0</v>
      </c>
      <c r="L15">
        <f>その４!CO$62</f>
        <v>0</v>
      </c>
      <c r="M15">
        <f>その４!CO$63</f>
        <v>0</v>
      </c>
      <c r="N15">
        <f>その４!CO$64</f>
        <v>0</v>
      </c>
      <c r="O15" t="str">
        <f>その４!CO$66</f>
        <v>－</v>
      </c>
      <c r="P15" t="str">
        <f>その４!CO$67</f>
        <v>－</v>
      </c>
      <c r="Q15" t="str">
        <f>その４!CO$68</f>
        <v>－</v>
      </c>
      <c r="R15" t="str">
        <f>その４!CO$70</f>
        <v>－</v>
      </c>
      <c r="S15" t="str">
        <f>その４!CO$71</f>
        <v>－</v>
      </c>
      <c r="T15" t="s">
        <v>50</v>
      </c>
      <c r="U15" t="s">
        <v>250</v>
      </c>
      <c r="V15">
        <v>1E-3</v>
      </c>
      <c r="W15" t="s">
        <v>249</v>
      </c>
      <c r="X15">
        <v>1</v>
      </c>
      <c r="Y15" t="s">
        <v>37</v>
      </c>
      <c r="Z15" t="s">
        <v>476</v>
      </c>
      <c r="AA15" t="s">
        <v>461</v>
      </c>
      <c r="AB15" t="s">
        <v>475</v>
      </c>
      <c r="AC15" t="s">
        <v>470</v>
      </c>
      <c r="AD15" t="s">
        <v>471</v>
      </c>
    </row>
    <row r="16" spans="1:30">
      <c r="A16" t="s">
        <v>462</v>
      </c>
      <c r="B16">
        <f>その４!CT$41</f>
        <v>0</v>
      </c>
      <c r="C16">
        <f>その４!CT$42</f>
        <v>0</v>
      </c>
      <c r="D16">
        <f>その４!CT$43</f>
        <v>0</v>
      </c>
      <c r="E16">
        <f>その４!CT$45</f>
        <v>0</v>
      </c>
      <c r="F16">
        <f>その４!CT$46</f>
        <v>0</v>
      </c>
      <c r="G16">
        <f>その４!CT$47</f>
        <v>0</v>
      </c>
      <c r="H16">
        <f>その４!CT$48</f>
        <v>0</v>
      </c>
      <c r="I16">
        <f>その４!CT$49</f>
        <v>0</v>
      </c>
      <c r="J16">
        <f>その４!CT$51</f>
        <v>0</v>
      </c>
      <c r="K16">
        <f>その４!CT$52</f>
        <v>0</v>
      </c>
      <c r="L16">
        <f>その４!CT$62</f>
        <v>0</v>
      </c>
      <c r="M16">
        <f>その４!CT$63</f>
        <v>0</v>
      </c>
      <c r="N16">
        <f>その４!CT$64</f>
        <v>0</v>
      </c>
      <c r="O16" t="str">
        <f>その４!CT$66</f>
        <v>－</v>
      </c>
      <c r="P16" t="str">
        <f>その４!CT$67</f>
        <v>－</v>
      </c>
      <c r="Q16" t="str">
        <f>その４!CT$68</f>
        <v>－</v>
      </c>
      <c r="R16" t="str">
        <f>その４!CT$70</f>
        <v>－</v>
      </c>
      <c r="S16" t="str">
        <f>その４!CT$71</f>
        <v>－</v>
      </c>
      <c r="T16" t="s">
        <v>50</v>
      </c>
      <c r="U16" t="s">
        <v>250</v>
      </c>
      <c r="V16">
        <v>1E-3</v>
      </c>
      <c r="W16" t="s">
        <v>249</v>
      </c>
      <c r="X16">
        <v>1</v>
      </c>
      <c r="Y16" t="s">
        <v>37</v>
      </c>
      <c r="Z16" t="s">
        <v>476</v>
      </c>
      <c r="AA16" t="s">
        <v>461</v>
      </c>
      <c r="AB16" t="s">
        <v>475</v>
      </c>
      <c r="AC16" t="s">
        <v>470</v>
      </c>
      <c r="AD16" t="s">
        <v>472</v>
      </c>
    </row>
    <row r="17" spans="1:32">
      <c r="A17" t="s">
        <v>463</v>
      </c>
      <c r="B17">
        <f>その４!CY$41</f>
        <v>0</v>
      </c>
      <c r="C17">
        <f>その４!CY$42</f>
        <v>0</v>
      </c>
      <c r="D17">
        <f>その４!CY$43</f>
        <v>0</v>
      </c>
      <c r="E17">
        <f>その４!CY$45</f>
        <v>0</v>
      </c>
      <c r="F17">
        <f>その４!CY$46</f>
        <v>0</v>
      </c>
      <c r="G17">
        <f>その４!CY$47</f>
        <v>0</v>
      </c>
      <c r="H17">
        <f>その４!CY$48</f>
        <v>0</v>
      </c>
      <c r="I17">
        <f>その４!CY$49</f>
        <v>0</v>
      </c>
      <c r="J17">
        <f>その４!CY$51</f>
        <v>0</v>
      </c>
      <c r="K17">
        <f>その４!CY$52</f>
        <v>0</v>
      </c>
      <c r="L17">
        <f>その４!CY$62</f>
        <v>0</v>
      </c>
      <c r="M17">
        <f>その４!CY$63</f>
        <v>0</v>
      </c>
      <c r="N17">
        <f>その４!CY$64</f>
        <v>0</v>
      </c>
      <c r="O17" t="str">
        <f>その４!CY$66</f>
        <v>－</v>
      </c>
      <c r="P17" t="str">
        <f>その４!CY$67</f>
        <v>－</v>
      </c>
      <c r="Q17" t="str">
        <f>その４!CY$68</f>
        <v>－</v>
      </c>
      <c r="R17" t="str">
        <f>その４!CY$70</f>
        <v>－</v>
      </c>
      <c r="S17" t="str">
        <f>その４!CY$71</f>
        <v>－</v>
      </c>
      <c r="T17" t="s">
        <v>50</v>
      </c>
      <c r="U17" t="s">
        <v>250</v>
      </c>
      <c r="V17">
        <v>1E-3</v>
      </c>
      <c r="W17" t="s">
        <v>249</v>
      </c>
      <c r="X17">
        <v>1</v>
      </c>
      <c r="Y17" t="s">
        <v>37</v>
      </c>
      <c r="Z17" t="s">
        <v>476</v>
      </c>
      <c r="AA17" t="s">
        <v>461</v>
      </c>
      <c r="AB17" t="s">
        <v>475</v>
      </c>
      <c r="AC17" t="s">
        <v>470</v>
      </c>
      <c r="AD17" t="s">
        <v>473</v>
      </c>
    </row>
    <row r="18" spans="1:32">
      <c r="A18" t="s">
        <v>464</v>
      </c>
      <c r="B18">
        <f>その４!DD$41</f>
        <v>0</v>
      </c>
      <c r="C18">
        <f>その４!DD$42</f>
        <v>0</v>
      </c>
      <c r="D18">
        <f>その４!DD$43</f>
        <v>0</v>
      </c>
      <c r="E18">
        <f>その４!DD$45</f>
        <v>0</v>
      </c>
      <c r="F18">
        <f>その４!DD$46</f>
        <v>0</v>
      </c>
      <c r="G18">
        <f>その４!DD$47</f>
        <v>0</v>
      </c>
      <c r="H18">
        <f>その４!DD$48</f>
        <v>0</v>
      </c>
      <c r="I18">
        <f>その４!DD$49</f>
        <v>0</v>
      </c>
      <c r="J18">
        <f>その４!DD$51</f>
        <v>0</v>
      </c>
      <c r="K18">
        <f>その４!DD$52</f>
        <v>0</v>
      </c>
      <c r="L18">
        <f>その４!DD$62</f>
        <v>0</v>
      </c>
      <c r="M18">
        <f>その４!DD$63</f>
        <v>0</v>
      </c>
      <c r="N18">
        <f>その４!DD$64</f>
        <v>0</v>
      </c>
      <c r="O18" t="str">
        <f>その４!DD$66</f>
        <v>－</v>
      </c>
      <c r="P18" t="str">
        <f>その４!DD$67</f>
        <v>－</v>
      </c>
      <c r="Q18" t="str">
        <f>その４!DD$68</f>
        <v>－</v>
      </c>
      <c r="R18" t="str">
        <f>その４!DD$70</f>
        <v>－</v>
      </c>
      <c r="S18" t="str">
        <f>その４!DD$71</f>
        <v>－</v>
      </c>
      <c r="T18" t="s">
        <v>50</v>
      </c>
      <c r="U18" t="s">
        <v>250</v>
      </c>
      <c r="V18">
        <v>1E-3</v>
      </c>
      <c r="W18" t="s">
        <v>249</v>
      </c>
      <c r="X18">
        <v>1</v>
      </c>
      <c r="Y18" t="s">
        <v>37</v>
      </c>
      <c r="Z18" t="s">
        <v>476</v>
      </c>
      <c r="AA18" t="s">
        <v>461</v>
      </c>
      <c r="AB18" t="s">
        <v>475</v>
      </c>
      <c r="AC18" t="s">
        <v>470</v>
      </c>
      <c r="AD18" t="s">
        <v>474</v>
      </c>
    </row>
    <row r="19" spans="1:32" ht="15.6">
      <c r="A19" t="s">
        <v>465</v>
      </c>
      <c r="B19">
        <f>その４!DI$41</f>
        <v>0</v>
      </c>
      <c r="C19">
        <f>その４!DI$42</f>
        <v>0</v>
      </c>
      <c r="D19">
        <f>その４!DI$43</f>
        <v>0</v>
      </c>
      <c r="E19">
        <f>その４!DI$45</f>
        <v>0</v>
      </c>
      <c r="F19">
        <f>その４!DI$46</f>
        <v>0</v>
      </c>
      <c r="G19">
        <f>その４!DI$47</f>
        <v>0</v>
      </c>
      <c r="H19">
        <f>その４!DI$48</f>
        <v>0</v>
      </c>
      <c r="I19">
        <f>その４!DI$49</f>
        <v>0</v>
      </c>
      <c r="J19">
        <f>その４!DI$51</f>
        <v>0</v>
      </c>
      <c r="K19">
        <f>その４!DI$52</f>
        <v>0</v>
      </c>
      <c r="L19">
        <f>その４!DI$62</f>
        <v>0</v>
      </c>
      <c r="M19">
        <f>その４!DI$63</f>
        <v>0</v>
      </c>
      <c r="N19">
        <f>その４!DI$64</f>
        <v>0</v>
      </c>
      <c r="O19" t="str">
        <f>その４!DI$66</f>
        <v>－</v>
      </c>
      <c r="P19" t="str">
        <f>その４!DI$67</f>
        <v>－</v>
      </c>
      <c r="Q19" t="str">
        <f>その４!DI$68</f>
        <v>－</v>
      </c>
      <c r="R19" t="str">
        <f>その４!DI$70</f>
        <v>－</v>
      </c>
      <c r="S19" t="str">
        <f>その４!DI$71</f>
        <v>－</v>
      </c>
      <c r="T19" t="s">
        <v>400</v>
      </c>
      <c r="U19" t="s">
        <v>268</v>
      </c>
      <c r="V19">
        <v>1E-3</v>
      </c>
      <c r="W19" t="s">
        <v>467</v>
      </c>
      <c r="X19">
        <v>1</v>
      </c>
    </row>
    <row r="20" spans="1:32">
      <c r="A20" t="s">
        <v>468</v>
      </c>
      <c r="B20">
        <f>その４!DN$41</f>
        <v>0</v>
      </c>
      <c r="C20">
        <f>その４!DN$42</f>
        <v>0</v>
      </c>
      <c r="D20">
        <f>その４!DN$43</f>
        <v>0</v>
      </c>
      <c r="E20">
        <f>その４!DN$45</f>
        <v>0</v>
      </c>
      <c r="F20">
        <f>その４!DN$46</f>
        <v>0</v>
      </c>
      <c r="G20">
        <f>その４!DN$47</f>
        <v>0</v>
      </c>
      <c r="H20">
        <f>その４!DN$48</f>
        <v>0</v>
      </c>
      <c r="I20">
        <f>その４!DN$49</f>
        <v>0</v>
      </c>
      <c r="J20">
        <f>その４!DN$51</f>
        <v>0</v>
      </c>
      <c r="K20">
        <f>その４!DN$52</f>
        <v>0</v>
      </c>
      <c r="L20">
        <f>その４!DN$62</f>
        <v>0</v>
      </c>
      <c r="M20">
        <f>その４!DN$63</f>
        <v>0</v>
      </c>
      <c r="N20">
        <f>その４!DN$64</f>
        <v>0</v>
      </c>
      <c r="O20" t="str">
        <f>その４!DN$66</f>
        <v>－</v>
      </c>
      <c r="P20" t="str">
        <f>その４!DN$67</f>
        <v>－</v>
      </c>
      <c r="Q20" t="str">
        <f>その４!DN$68</f>
        <v>－</v>
      </c>
      <c r="R20" t="str">
        <f>その４!DN$70</f>
        <v>－</v>
      </c>
      <c r="S20" t="str">
        <f>その４!DN$71</f>
        <v>－</v>
      </c>
      <c r="T20" t="s">
        <v>50</v>
      </c>
      <c r="U20" t="s">
        <v>250</v>
      </c>
      <c r="V20">
        <v>1E-3</v>
      </c>
      <c r="W20" t="s">
        <v>249</v>
      </c>
      <c r="X20">
        <v>1</v>
      </c>
    </row>
    <row r="21" spans="1:32" ht="15.6">
      <c r="A21" t="s">
        <v>469</v>
      </c>
      <c r="B21">
        <f>その４!DS$41</f>
        <v>0</v>
      </c>
      <c r="C21">
        <f>その４!DS$42</f>
        <v>0</v>
      </c>
      <c r="D21">
        <f>その４!DS$43</f>
        <v>0</v>
      </c>
      <c r="E21">
        <f>その４!DS$45</f>
        <v>0</v>
      </c>
      <c r="F21">
        <f>その４!DS$46</f>
        <v>0</v>
      </c>
      <c r="G21">
        <f>その４!DS$47</f>
        <v>0</v>
      </c>
      <c r="H21">
        <f>その４!DS$48</f>
        <v>0</v>
      </c>
      <c r="I21">
        <f>その４!DS$49</f>
        <v>0</v>
      </c>
      <c r="J21">
        <f>その４!DS$51</f>
        <v>0</v>
      </c>
      <c r="K21">
        <f>その４!DS$52</f>
        <v>0</v>
      </c>
      <c r="L21">
        <f>その４!DS$62</f>
        <v>0</v>
      </c>
      <c r="M21">
        <f>その４!DS$63</f>
        <v>0</v>
      </c>
      <c r="N21">
        <f>その４!DS$64</f>
        <v>0</v>
      </c>
      <c r="O21" t="str">
        <f>その４!DS$66</f>
        <v>－</v>
      </c>
      <c r="P21" t="str">
        <f>その４!DS$67</f>
        <v>－</v>
      </c>
      <c r="Q21" t="str">
        <f>その４!DS$68</f>
        <v>－</v>
      </c>
      <c r="R21" t="str">
        <f>その４!DS$70</f>
        <v>－</v>
      </c>
      <c r="S21" t="str">
        <f>その４!DS$71</f>
        <v>－</v>
      </c>
      <c r="T21" t="s">
        <v>400</v>
      </c>
      <c r="U21" t="s">
        <v>268</v>
      </c>
      <c r="V21">
        <v>1E-3</v>
      </c>
      <c r="W21" t="s">
        <v>467</v>
      </c>
      <c r="X21">
        <v>1</v>
      </c>
      <c r="Y21" t="s">
        <v>37</v>
      </c>
      <c r="Z21" t="s">
        <v>477</v>
      </c>
      <c r="AA21" t="s">
        <v>461</v>
      </c>
      <c r="AB21" t="s">
        <v>478</v>
      </c>
    </row>
    <row r="22" spans="1:32">
      <c r="A22" t="s">
        <v>65</v>
      </c>
      <c r="B22">
        <f>その４!DX$41</f>
        <v>0</v>
      </c>
      <c r="C22">
        <f>その４!DX$42</f>
        <v>0</v>
      </c>
      <c r="D22">
        <f>その４!DX$43</f>
        <v>0</v>
      </c>
      <c r="E22">
        <f>その４!DX$45</f>
        <v>0</v>
      </c>
      <c r="F22">
        <f>その４!DX$46</f>
        <v>0</v>
      </c>
      <c r="G22">
        <f>その４!DX$47</f>
        <v>0</v>
      </c>
      <c r="H22">
        <f>その４!DX$48</f>
        <v>0</v>
      </c>
      <c r="I22">
        <f>その４!DX$49</f>
        <v>0</v>
      </c>
      <c r="J22">
        <f>その４!DX$51</f>
        <v>0</v>
      </c>
      <c r="K22">
        <f>その４!DX$52</f>
        <v>0</v>
      </c>
      <c r="L22">
        <f>その４!DX$62</f>
        <v>0</v>
      </c>
      <c r="M22">
        <f>その４!DX$63</f>
        <v>0</v>
      </c>
      <c r="N22">
        <f>その４!DX$64</f>
        <v>0</v>
      </c>
      <c r="O22" t="str">
        <f>その４!DX$66</f>
        <v>－</v>
      </c>
      <c r="P22" t="str">
        <f>その４!DX$67</f>
        <v>－</v>
      </c>
      <c r="Q22" t="str">
        <f>その４!DX$68</f>
        <v>－</v>
      </c>
      <c r="R22" t="str">
        <f>その４!DX$70</f>
        <v>－</v>
      </c>
      <c r="S22" t="str">
        <f>その４!DX$71</f>
        <v>－</v>
      </c>
      <c r="T22" t="s">
        <v>50</v>
      </c>
      <c r="U22" t="s">
        <v>250</v>
      </c>
      <c r="V22">
        <v>1E-3</v>
      </c>
      <c r="W22" t="s">
        <v>249</v>
      </c>
      <c r="X22">
        <v>1</v>
      </c>
    </row>
    <row r="23" spans="1:32">
      <c r="A23" t="s">
        <v>66</v>
      </c>
      <c r="B23">
        <f>その４!EC$41</f>
        <v>0</v>
      </c>
      <c r="C23">
        <f>その４!EC$42</f>
        <v>0</v>
      </c>
      <c r="D23">
        <f>その４!EC$43</f>
        <v>0</v>
      </c>
      <c r="E23">
        <f>その４!EC$45</f>
        <v>0</v>
      </c>
      <c r="F23">
        <f>その４!EC$46</f>
        <v>0</v>
      </c>
      <c r="G23">
        <f>その４!EC$47</f>
        <v>0</v>
      </c>
      <c r="H23">
        <f>その４!EC$48</f>
        <v>0</v>
      </c>
      <c r="I23">
        <f>その４!EC$49</f>
        <v>0</v>
      </c>
      <c r="J23">
        <f>その４!EC$51</f>
        <v>0</v>
      </c>
      <c r="K23">
        <f>その４!EC$52</f>
        <v>0</v>
      </c>
      <c r="L23">
        <f>その４!EC$62</f>
        <v>0</v>
      </c>
      <c r="M23">
        <f>その４!EC$63</f>
        <v>0</v>
      </c>
      <c r="N23">
        <f>その４!EC$64</f>
        <v>0</v>
      </c>
      <c r="O23" t="str">
        <f>その４!EC$66</f>
        <v>－</v>
      </c>
      <c r="P23" t="str">
        <f>その４!EC$67</f>
        <v>－</v>
      </c>
      <c r="Q23" t="str">
        <f>その４!EC$68</f>
        <v>－</v>
      </c>
      <c r="R23" t="str">
        <f>その４!EC$70</f>
        <v>－</v>
      </c>
      <c r="S23" t="str">
        <f>その４!EC$71</f>
        <v>－</v>
      </c>
      <c r="T23" t="s">
        <v>50</v>
      </c>
      <c r="U23" t="s">
        <v>250</v>
      </c>
      <c r="V23">
        <v>1E-3</v>
      </c>
      <c r="W23" t="s">
        <v>249</v>
      </c>
      <c r="X23">
        <v>1</v>
      </c>
    </row>
    <row r="24" spans="1:32">
      <c r="A24" t="s">
        <v>67</v>
      </c>
      <c r="B24">
        <f>その４!EH$41</f>
        <v>0</v>
      </c>
      <c r="C24">
        <f>その４!EH$42</f>
        <v>0</v>
      </c>
      <c r="D24">
        <f>その４!EH$43</f>
        <v>0</v>
      </c>
      <c r="E24">
        <f>その４!EH$45</f>
        <v>0</v>
      </c>
      <c r="F24">
        <f>その４!EH$46</f>
        <v>0</v>
      </c>
      <c r="G24">
        <f>その４!EH$47</f>
        <v>0</v>
      </c>
      <c r="H24">
        <f>その４!EH$48</f>
        <v>0</v>
      </c>
      <c r="I24">
        <f>その４!EH$49</f>
        <v>0</v>
      </c>
      <c r="J24">
        <f>その４!EH$51</f>
        <v>0</v>
      </c>
      <c r="K24">
        <f>その４!EH$52</f>
        <v>0</v>
      </c>
      <c r="L24">
        <f>その４!EH$62</f>
        <v>0</v>
      </c>
      <c r="M24">
        <f>その４!EH$63</f>
        <v>0</v>
      </c>
      <c r="N24">
        <f>その４!EH$64</f>
        <v>0</v>
      </c>
      <c r="O24" t="str">
        <f>その４!EH$66</f>
        <v>－</v>
      </c>
      <c r="P24" t="str">
        <f>その４!EH$67</f>
        <v>－</v>
      </c>
      <c r="Q24" t="str">
        <f>その４!EH$68</f>
        <v>－</v>
      </c>
      <c r="R24" t="str">
        <f>その４!EH$70</f>
        <v>－</v>
      </c>
      <c r="S24" t="str">
        <f>その４!EH$71</f>
        <v>－</v>
      </c>
      <c r="T24" t="s">
        <v>50</v>
      </c>
      <c r="U24" t="s">
        <v>250</v>
      </c>
      <c r="V24">
        <v>1E-3</v>
      </c>
      <c r="W24" t="s">
        <v>249</v>
      </c>
      <c r="X24">
        <v>1</v>
      </c>
    </row>
    <row r="25" spans="1:32">
      <c r="A25" t="s">
        <v>68</v>
      </c>
      <c r="B25">
        <f>その４!EM$41</f>
        <v>0</v>
      </c>
      <c r="C25">
        <f>その４!EM$42</f>
        <v>0</v>
      </c>
      <c r="D25">
        <f>その４!EM$43</f>
        <v>0</v>
      </c>
      <c r="E25">
        <f>その４!EM$45</f>
        <v>0</v>
      </c>
      <c r="F25">
        <f>その４!EM$46</f>
        <v>0</v>
      </c>
      <c r="G25">
        <f>その４!EM$47</f>
        <v>0</v>
      </c>
      <c r="H25">
        <f>その４!EM$48</f>
        <v>0</v>
      </c>
      <c r="I25">
        <f>その４!EM$49</f>
        <v>0</v>
      </c>
      <c r="J25">
        <f>その４!EM$51</f>
        <v>0</v>
      </c>
      <c r="K25">
        <f>その４!EM$52</f>
        <v>0</v>
      </c>
      <c r="L25">
        <f>その４!EM$62</f>
        <v>0</v>
      </c>
      <c r="M25">
        <f>その４!EM$63</f>
        <v>0</v>
      </c>
      <c r="N25">
        <f>その４!EM$64</f>
        <v>0</v>
      </c>
      <c r="O25" t="str">
        <f>その４!EM$66</f>
        <v>－</v>
      </c>
      <c r="P25" t="str">
        <f>その４!EM$67</f>
        <v>－</v>
      </c>
      <c r="Q25" t="str">
        <f>その４!EM$68</f>
        <v>－</v>
      </c>
      <c r="R25" t="str">
        <f>その４!EM$70</f>
        <v>－</v>
      </c>
      <c r="S25" t="str">
        <f>その４!EM$71</f>
        <v>－</v>
      </c>
      <c r="T25" t="s">
        <v>50</v>
      </c>
      <c r="U25" t="s">
        <v>250</v>
      </c>
      <c r="V25">
        <v>1E-3</v>
      </c>
      <c r="W25" t="s">
        <v>249</v>
      </c>
      <c r="X25">
        <v>1</v>
      </c>
    </row>
    <row r="26" spans="1:32">
      <c r="A26" t="s">
        <v>125</v>
      </c>
      <c r="B26">
        <f>その４!ER$41</f>
        <v>0</v>
      </c>
      <c r="C26">
        <f>その４!ER$42</f>
        <v>0</v>
      </c>
      <c r="D26">
        <f>その４!ER$43</f>
        <v>0</v>
      </c>
      <c r="E26">
        <f>その４!ER$45</f>
        <v>0</v>
      </c>
      <c r="F26">
        <f>その４!ER$46</f>
        <v>0</v>
      </c>
      <c r="G26">
        <f>その４!ER$47</f>
        <v>0</v>
      </c>
      <c r="H26">
        <f>その４!ER$48</f>
        <v>0</v>
      </c>
      <c r="I26">
        <f>その４!ER$49</f>
        <v>0</v>
      </c>
      <c r="J26">
        <f>その４!ER$51</f>
        <v>0</v>
      </c>
      <c r="K26">
        <f>その４!ER$52</f>
        <v>0</v>
      </c>
      <c r="L26">
        <f>その４!ER$62</f>
        <v>0</v>
      </c>
      <c r="M26">
        <f>その４!ER$63</f>
        <v>0</v>
      </c>
      <c r="N26">
        <f>その４!ER$64</f>
        <v>0</v>
      </c>
      <c r="O26" t="str">
        <f>その４!ER$66</f>
        <v>－</v>
      </c>
      <c r="P26" t="str">
        <f>その４!ER$67</f>
        <v>－</v>
      </c>
      <c r="Q26" t="str">
        <f>その４!ER$68</f>
        <v>－</v>
      </c>
      <c r="R26" t="str">
        <f>その４!ER$70</f>
        <v>－</v>
      </c>
      <c r="S26" t="str">
        <f>その４!ER$71</f>
        <v>－</v>
      </c>
      <c r="T26" t="s">
        <v>50</v>
      </c>
      <c r="U26" t="s">
        <v>250</v>
      </c>
      <c r="V26">
        <v>1E-3</v>
      </c>
      <c r="W26" t="s">
        <v>249</v>
      </c>
      <c r="X26">
        <v>1</v>
      </c>
    </row>
    <row r="27" spans="1:32" ht="15.6">
      <c r="A27" t="s">
        <v>39</v>
      </c>
      <c r="B27">
        <f>その４!EW$41</f>
        <v>0</v>
      </c>
      <c r="C27">
        <f>その４!EW$42</f>
        <v>0</v>
      </c>
      <c r="D27">
        <f>その４!EW$43</f>
        <v>0</v>
      </c>
      <c r="E27">
        <f>その４!EW$45</f>
        <v>0</v>
      </c>
      <c r="F27">
        <f>その４!EW$46</f>
        <v>0</v>
      </c>
      <c r="G27">
        <f>その４!EW$47</f>
        <v>0</v>
      </c>
      <c r="H27">
        <f>その４!EW$48</f>
        <v>0</v>
      </c>
      <c r="I27">
        <f>その４!EW$49</f>
        <v>0</v>
      </c>
      <c r="J27">
        <f>その４!EW$51</f>
        <v>0</v>
      </c>
      <c r="K27">
        <f>その４!EW$52</f>
        <v>0</v>
      </c>
      <c r="L27">
        <f>その４!EW$62</f>
        <v>0</v>
      </c>
      <c r="M27">
        <f>その４!EW$63</f>
        <v>0</v>
      </c>
      <c r="N27">
        <f>その４!EW$64</f>
        <v>0</v>
      </c>
      <c r="O27" t="str">
        <f>その４!EW$66</f>
        <v>－</v>
      </c>
      <c r="P27" t="str">
        <f>その４!EW$67</f>
        <v>－</v>
      </c>
      <c r="Q27" t="str">
        <f>その４!EW$68</f>
        <v>－</v>
      </c>
      <c r="R27" t="str">
        <f>その４!EW$70</f>
        <v>－</v>
      </c>
      <c r="S27" t="str">
        <f>その４!EW$71</f>
        <v>－</v>
      </c>
      <c r="T27" t="s">
        <v>400</v>
      </c>
      <c r="U27" t="s">
        <v>268</v>
      </c>
      <c r="V27">
        <v>1E-3</v>
      </c>
      <c r="W27" t="s">
        <v>467</v>
      </c>
      <c r="X27">
        <v>1</v>
      </c>
      <c r="Y27" t="s">
        <v>37</v>
      </c>
      <c r="Z27" t="s">
        <v>477</v>
      </c>
      <c r="AA27" t="s">
        <v>461</v>
      </c>
      <c r="AB27" t="s">
        <v>478</v>
      </c>
      <c r="AC27" t="s">
        <v>312</v>
      </c>
      <c r="AD27" t="s">
        <v>479</v>
      </c>
      <c r="AE27" t="s">
        <v>313</v>
      </c>
      <c r="AF27" t="s">
        <v>480</v>
      </c>
    </row>
    <row r="28" spans="1:32" ht="15.6">
      <c r="A28" t="s">
        <v>40</v>
      </c>
      <c r="B28">
        <f>その４!FB$41</f>
        <v>0</v>
      </c>
      <c r="C28">
        <f>その４!FB$42</f>
        <v>0</v>
      </c>
      <c r="D28">
        <f>その４!FB$43</f>
        <v>0</v>
      </c>
      <c r="E28">
        <f>その４!FB$45</f>
        <v>0</v>
      </c>
      <c r="F28">
        <f>その４!FB$46</f>
        <v>0</v>
      </c>
      <c r="G28">
        <f>その４!FB$47</f>
        <v>0</v>
      </c>
      <c r="H28">
        <f>その４!FB$48</f>
        <v>0</v>
      </c>
      <c r="I28">
        <f>その４!FB$49</f>
        <v>0</v>
      </c>
      <c r="J28">
        <f>その４!FB$51</f>
        <v>0</v>
      </c>
      <c r="K28">
        <f>その４!FB$52</f>
        <v>0</v>
      </c>
      <c r="L28">
        <f>その４!FB$62</f>
        <v>0</v>
      </c>
      <c r="M28">
        <f>その４!FB$63</f>
        <v>0</v>
      </c>
      <c r="N28">
        <f>その４!FB$64</f>
        <v>0</v>
      </c>
      <c r="O28" t="str">
        <f>その４!FB$66</f>
        <v>－</v>
      </c>
      <c r="P28" t="str">
        <f>その４!FB$67</f>
        <v>－</v>
      </c>
      <c r="Q28" t="str">
        <f>その４!FB$68</f>
        <v>－</v>
      </c>
      <c r="R28" t="str">
        <f>その４!FB$70</f>
        <v>－</v>
      </c>
      <c r="S28" t="str">
        <f>その４!FB$71</f>
        <v>－</v>
      </c>
      <c r="T28" t="s">
        <v>400</v>
      </c>
      <c r="U28" t="s">
        <v>268</v>
      </c>
      <c r="V28">
        <v>1E-3</v>
      </c>
      <c r="W28" t="s">
        <v>467</v>
      </c>
      <c r="X28">
        <v>1</v>
      </c>
      <c r="Y28" t="s">
        <v>37</v>
      </c>
      <c r="Z28" t="s">
        <v>477</v>
      </c>
      <c r="AA28" t="s">
        <v>461</v>
      </c>
      <c r="AB28" t="s">
        <v>478</v>
      </c>
      <c r="AC28" t="s">
        <v>312</v>
      </c>
      <c r="AD28" t="s">
        <v>481</v>
      </c>
      <c r="AE28" t="s">
        <v>313</v>
      </c>
      <c r="AF28" t="s">
        <v>483</v>
      </c>
    </row>
    <row r="29" spans="1:32" ht="15.6">
      <c r="A29" t="s">
        <v>41</v>
      </c>
      <c r="B29">
        <f>その４!FG$41</f>
        <v>0</v>
      </c>
      <c r="C29">
        <f>その４!FG$42</f>
        <v>0</v>
      </c>
      <c r="D29">
        <f>その４!FG$43</f>
        <v>0</v>
      </c>
      <c r="E29">
        <f>その４!FG$45</f>
        <v>0</v>
      </c>
      <c r="F29">
        <f>その４!FG$46</f>
        <v>0</v>
      </c>
      <c r="G29">
        <f>その４!FG$47</f>
        <v>0</v>
      </c>
      <c r="H29">
        <f>その４!FG$48</f>
        <v>0</v>
      </c>
      <c r="I29">
        <f>その４!FG$49</f>
        <v>0</v>
      </c>
      <c r="J29">
        <f>その４!FG$51</f>
        <v>0</v>
      </c>
      <c r="K29">
        <f>その４!FG$52</f>
        <v>0</v>
      </c>
      <c r="L29">
        <f>その４!FG$62</f>
        <v>0</v>
      </c>
      <c r="M29">
        <f>その４!FG$63</f>
        <v>0</v>
      </c>
      <c r="N29">
        <f>その４!FG$64</f>
        <v>0</v>
      </c>
      <c r="O29" t="str">
        <f>その４!FG$66</f>
        <v>－</v>
      </c>
      <c r="P29" t="str">
        <f>その４!FG$67</f>
        <v>－</v>
      </c>
      <c r="Q29" t="str">
        <f>その４!FG$68</f>
        <v>－</v>
      </c>
      <c r="R29" t="str">
        <f>その４!FG$70</f>
        <v>－</v>
      </c>
      <c r="S29" t="str">
        <f>その４!FG$71</f>
        <v>－</v>
      </c>
      <c r="T29" t="s">
        <v>400</v>
      </c>
      <c r="U29" t="s">
        <v>268</v>
      </c>
      <c r="V29">
        <v>1E-3</v>
      </c>
      <c r="W29" t="s">
        <v>467</v>
      </c>
      <c r="X29">
        <v>1</v>
      </c>
      <c r="Y29" t="s">
        <v>37</v>
      </c>
      <c r="Z29" t="s">
        <v>477</v>
      </c>
      <c r="AA29" t="s">
        <v>461</v>
      </c>
      <c r="AB29" t="s">
        <v>478</v>
      </c>
      <c r="AC29" t="s">
        <v>312</v>
      </c>
      <c r="AD29" t="s">
        <v>482</v>
      </c>
      <c r="AE29" t="s">
        <v>313</v>
      </c>
      <c r="AF29" t="s">
        <v>484</v>
      </c>
    </row>
    <row r="30" spans="1:32">
      <c r="A30" t="s">
        <v>488</v>
      </c>
      <c r="B30">
        <f>その４!GX$41</f>
        <v>0</v>
      </c>
      <c r="C30">
        <f>その４!GX$42</f>
        <v>0</v>
      </c>
      <c r="D30">
        <f>その４!GX$43</f>
        <v>0</v>
      </c>
      <c r="E30">
        <f>その４!GX$45</f>
        <v>0</v>
      </c>
      <c r="F30">
        <f>その４!GX$46</f>
        <v>0</v>
      </c>
      <c r="G30">
        <f>その４!GX$47</f>
        <v>0</v>
      </c>
      <c r="H30">
        <f>その４!GX$48</f>
        <v>0</v>
      </c>
      <c r="I30">
        <f>その４!GX$49</f>
        <v>0</v>
      </c>
      <c r="J30">
        <f>その４!GX$51</f>
        <v>0</v>
      </c>
      <c r="K30">
        <f>その４!GX$52</f>
        <v>0</v>
      </c>
      <c r="L30">
        <f>その４!GX$62</f>
        <v>0</v>
      </c>
      <c r="M30">
        <f>その４!GX$63</f>
        <v>0</v>
      </c>
      <c r="N30">
        <f>その４!GX$64</f>
        <v>0</v>
      </c>
      <c r="O30" t="str">
        <f>その４!GX$66</f>
        <v>－</v>
      </c>
      <c r="P30" t="str">
        <f>その４!GX$67</f>
        <v>－</v>
      </c>
      <c r="Q30" t="str">
        <f>その４!GX$68</f>
        <v>－</v>
      </c>
      <c r="R30" t="str">
        <f>その４!GX$70</f>
        <v>－</v>
      </c>
      <c r="S30" t="str">
        <f>その４!GX$71</f>
        <v>－</v>
      </c>
    </row>
    <row r="31" spans="1:32">
      <c r="A31" t="s">
        <v>489</v>
      </c>
      <c r="B31">
        <f>その４!HA$41</f>
        <v>0</v>
      </c>
      <c r="C31">
        <f>その４!HA$42</f>
        <v>0</v>
      </c>
      <c r="D31">
        <f>その４!HA$43</f>
        <v>0</v>
      </c>
      <c r="E31">
        <f>その４!HA$45</f>
        <v>0</v>
      </c>
      <c r="F31">
        <f>その４!HA$46</f>
        <v>0</v>
      </c>
      <c r="G31">
        <f>その４!HA$47</f>
        <v>0</v>
      </c>
      <c r="H31">
        <f>その４!HA$48</f>
        <v>0</v>
      </c>
      <c r="I31">
        <f>その４!HA$49</f>
        <v>0</v>
      </c>
      <c r="J31">
        <f>その４!HA$51</f>
        <v>0</v>
      </c>
      <c r="K31">
        <f>その４!HA$52</f>
        <v>0</v>
      </c>
      <c r="L31">
        <f>その４!HA$62</f>
        <v>0</v>
      </c>
      <c r="M31">
        <f>その４!HA$63</f>
        <v>0</v>
      </c>
      <c r="N31">
        <f>その４!HA$64</f>
        <v>0</v>
      </c>
      <c r="O31" t="str">
        <f>その４!HA$66</f>
        <v>－</v>
      </c>
      <c r="P31" t="str">
        <f>その４!HA$67</f>
        <v>－</v>
      </c>
      <c r="Q31" t="str">
        <f>その４!HA$68</f>
        <v>－</v>
      </c>
      <c r="R31" t="str">
        <f>その４!HA$70</f>
        <v>－</v>
      </c>
      <c r="S31" t="str">
        <f>その４!HA$71</f>
        <v>－</v>
      </c>
    </row>
    <row r="32" spans="1:32">
      <c r="A32" t="s">
        <v>71</v>
      </c>
      <c r="B32">
        <f>その４!FL$41</f>
        <v>0</v>
      </c>
      <c r="C32">
        <f>その４!FL$42</f>
        <v>0</v>
      </c>
      <c r="D32">
        <f>その４!FL$43</f>
        <v>0</v>
      </c>
      <c r="E32">
        <f>その４!FL$45</f>
        <v>0</v>
      </c>
      <c r="F32">
        <f>その４!FL$46</f>
        <v>0</v>
      </c>
      <c r="G32">
        <f>その４!FL$47</f>
        <v>0</v>
      </c>
      <c r="H32">
        <f>その４!FL$48</f>
        <v>0</v>
      </c>
      <c r="I32">
        <f>その４!FL$49</f>
        <v>0</v>
      </c>
      <c r="J32">
        <f>その４!FL$51</f>
        <v>0</v>
      </c>
      <c r="K32">
        <f>その４!FL$52</f>
        <v>0</v>
      </c>
      <c r="L32">
        <f>その４!FL$62</f>
        <v>0</v>
      </c>
      <c r="M32">
        <f>その４!FL$63</f>
        <v>0</v>
      </c>
      <c r="N32">
        <f>その４!FL$64</f>
        <v>0</v>
      </c>
      <c r="O32" t="str">
        <f>その４!FL$66</f>
        <v>－</v>
      </c>
      <c r="P32" t="str">
        <f>その４!FL$67</f>
        <v>－</v>
      </c>
      <c r="Q32" t="str">
        <f>その４!FL$68</f>
        <v>－</v>
      </c>
      <c r="R32" t="str">
        <f>その４!FL$70</f>
        <v>－</v>
      </c>
      <c r="S32" t="str">
        <f>その４!FL$71</f>
        <v>－</v>
      </c>
      <c r="T32" t="s">
        <v>61</v>
      </c>
      <c r="U32" t="s">
        <v>59</v>
      </c>
      <c r="V32">
        <v>1E-3</v>
      </c>
      <c r="W32" t="s">
        <v>278</v>
      </c>
      <c r="X32">
        <v>1</v>
      </c>
    </row>
    <row r="33" spans="1:24">
      <c r="A33" t="s">
        <v>72</v>
      </c>
      <c r="B33">
        <f>その４!FQ$41</f>
        <v>0</v>
      </c>
      <c r="C33">
        <f>その４!FQ$42</f>
        <v>0</v>
      </c>
      <c r="D33">
        <f>その４!FQ$43</f>
        <v>0</v>
      </c>
      <c r="E33">
        <f>その４!FQ$45</f>
        <v>0</v>
      </c>
      <c r="F33">
        <f>その４!FQ$46</f>
        <v>0</v>
      </c>
      <c r="G33">
        <f>その４!FQ$47</f>
        <v>0</v>
      </c>
      <c r="H33">
        <f>その４!FQ$48</f>
        <v>0</v>
      </c>
      <c r="I33">
        <f>その４!FQ$49</f>
        <v>0</v>
      </c>
      <c r="J33">
        <f>その４!FQ$51</f>
        <v>0</v>
      </c>
      <c r="K33">
        <f>その４!FQ$52</f>
        <v>0</v>
      </c>
      <c r="L33">
        <f>その４!FQ$62</f>
        <v>0</v>
      </c>
      <c r="M33">
        <f>その４!FQ$63</f>
        <v>0</v>
      </c>
      <c r="N33">
        <f>その４!FQ$64</f>
        <v>0</v>
      </c>
      <c r="O33" t="str">
        <f>その４!FQ$66</f>
        <v>－</v>
      </c>
      <c r="P33" t="str">
        <f>その４!FQ$67</f>
        <v>－</v>
      </c>
      <c r="Q33" t="str">
        <f>その４!FQ$68</f>
        <v>－</v>
      </c>
      <c r="R33" t="str">
        <f>その４!FQ$70</f>
        <v>－</v>
      </c>
      <c r="S33" t="str">
        <f>その４!FQ$71</f>
        <v>－</v>
      </c>
      <c r="T33" t="s">
        <v>61</v>
      </c>
      <c r="U33" t="s">
        <v>59</v>
      </c>
      <c r="V33">
        <v>1E-3</v>
      </c>
      <c r="W33" t="s">
        <v>278</v>
      </c>
      <c r="X33">
        <v>1</v>
      </c>
    </row>
    <row r="34" spans="1:24">
      <c r="A34" t="s">
        <v>73</v>
      </c>
      <c r="B34">
        <f>その４!FV$41</f>
        <v>0</v>
      </c>
      <c r="C34">
        <f>その４!FV$42</f>
        <v>0</v>
      </c>
      <c r="D34">
        <f>その４!FV$43</f>
        <v>0</v>
      </c>
      <c r="E34">
        <f>その４!FV$45</f>
        <v>0</v>
      </c>
      <c r="F34">
        <f>その４!FV$46</f>
        <v>0</v>
      </c>
      <c r="G34">
        <f>その４!FV$47</f>
        <v>0</v>
      </c>
      <c r="H34">
        <f>その４!FV$48</f>
        <v>0</v>
      </c>
      <c r="I34">
        <f>その４!FV$49</f>
        <v>0</v>
      </c>
      <c r="J34">
        <f>その４!FV$51</f>
        <v>0</v>
      </c>
      <c r="K34">
        <f>その４!FV$52</f>
        <v>0</v>
      </c>
      <c r="L34">
        <f>その４!FV$62</f>
        <v>0</v>
      </c>
      <c r="M34">
        <f>その４!FV$63</f>
        <v>0</v>
      </c>
      <c r="N34">
        <f>その４!FV$64</f>
        <v>0</v>
      </c>
      <c r="O34" t="str">
        <f>その４!FV$66</f>
        <v>－</v>
      </c>
      <c r="P34" t="str">
        <f>その４!FV$67</f>
        <v>－</v>
      </c>
      <c r="Q34" t="str">
        <f>その４!FV$68</f>
        <v>－</v>
      </c>
      <c r="R34" t="str">
        <f>その４!FV$70</f>
        <v>－</v>
      </c>
      <c r="S34" t="str">
        <f>その４!FV$71</f>
        <v>－</v>
      </c>
      <c r="T34" t="s">
        <v>61</v>
      </c>
      <c r="U34" t="s">
        <v>59</v>
      </c>
      <c r="V34">
        <v>1E-3</v>
      </c>
      <c r="W34" t="s">
        <v>278</v>
      </c>
      <c r="X34">
        <v>1</v>
      </c>
    </row>
    <row r="35" spans="1:24">
      <c r="A35" t="s">
        <v>74</v>
      </c>
      <c r="B35">
        <f>その４!GA$41</f>
        <v>0</v>
      </c>
      <c r="C35">
        <f>その４!GA$42</f>
        <v>0</v>
      </c>
      <c r="D35">
        <f>その４!GA$43</f>
        <v>0</v>
      </c>
      <c r="E35">
        <f>その４!GA$45</f>
        <v>0</v>
      </c>
      <c r="F35">
        <f>その４!GA$46</f>
        <v>0</v>
      </c>
      <c r="G35">
        <f>その４!GA$47</f>
        <v>0</v>
      </c>
      <c r="H35">
        <f>その４!GA$48</f>
        <v>0</v>
      </c>
      <c r="I35">
        <f>その４!GA$49</f>
        <v>0</v>
      </c>
      <c r="J35">
        <f>その４!GA$51</f>
        <v>0</v>
      </c>
      <c r="K35">
        <f>その４!GA$52</f>
        <v>0</v>
      </c>
      <c r="L35">
        <f>その４!GA$62</f>
        <v>0</v>
      </c>
      <c r="M35">
        <f>その４!GA$63</f>
        <v>0</v>
      </c>
      <c r="N35">
        <f>その４!GA$64</f>
        <v>0</v>
      </c>
      <c r="O35" t="str">
        <f>その４!GA$66</f>
        <v>－</v>
      </c>
      <c r="P35" t="str">
        <f>その４!GA$67</f>
        <v>－</v>
      </c>
      <c r="Q35" t="str">
        <f>その４!GA$68</f>
        <v>－</v>
      </c>
      <c r="R35" t="str">
        <f>その４!GA$70</f>
        <v>－</v>
      </c>
      <c r="S35" t="str">
        <f>その４!GA$71</f>
        <v>－</v>
      </c>
      <c r="T35" t="s">
        <v>61</v>
      </c>
      <c r="U35" t="s">
        <v>59</v>
      </c>
      <c r="V35">
        <v>1E-3</v>
      </c>
      <c r="W35" t="s">
        <v>278</v>
      </c>
      <c r="X35">
        <v>1</v>
      </c>
    </row>
    <row r="36" spans="1:24">
      <c r="A36" t="s">
        <v>487</v>
      </c>
      <c r="B36">
        <f>その４!GP$41</f>
        <v>0</v>
      </c>
      <c r="C36">
        <f>その４!GP$42</f>
        <v>0</v>
      </c>
      <c r="D36">
        <f>その４!GP$43</f>
        <v>0</v>
      </c>
      <c r="E36">
        <f>その４!GP$45</f>
        <v>0</v>
      </c>
      <c r="F36">
        <f>その４!GP$46</f>
        <v>0</v>
      </c>
      <c r="G36">
        <f>その４!GP$47</f>
        <v>0</v>
      </c>
      <c r="H36">
        <f>その４!GP$48</f>
        <v>0</v>
      </c>
      <c r="I36">
        <f>その４!GP$49</f>
        <v>0</v>
      </c>
      <c r="J36">
        <f>その４!GP$51</f>
        <v>0</v>
      </c>
      <c r="K36">
        <f>その４!GP$52</f>
        <v>0</v>
      </c>
      <c r="L36" t="str">
        <f>その４!GP$62</f>
        <v>－</v>
      </c>
      <c r="M36" t="str">
        <f>その４!GP$63</f>
        <v>－</v>
      </c>
      <c r="N36" t="str">
        <f>その４!GP$64</f>
        <v>－</v>
      </c>
      <c r="O36">
        <f>その４!GP$66</f>
        <v>0</v>
      </c>
      <c r="P36" t="str">
        <f>その４!GP$67</f>
        <v>－</v>
      </c>
      <c r="Q36" t="str">
        <f>その４!GP$68</f>
        <v>－</v>
      </c>
      <c r="R36" t="str">
        <f>その４!GP$70</f>
        <v>－</v>
      </c>
      <c r="S36" t="str">
        <f>その４!GP$71</f>
        <v>－</v>
      </c>
      <c r="T36" t="s">
        <v>61</v>
      </c>
      <c r="U36" t="s">
        <v>59</v>
      </c>
      <c r="V36">
        <v>1E-3</v>
      </c>
      <c r="W36" t="s">
        <v>278</v>
      </c>
      <c r="X36">
        <v>1</v>
      </c>
    </row>
    <row r="37" spans="1:24">
      <c r="A37" s="295" t="s">
        <v>542</v>
      </c>
      <c r="B37">
        <f>その４!AB$41</f>
        <v>0</v>
      </c>
      <c r="C37">
        <f>その４!AB$42</f>
        <v>0</v>
      </c>
      <c r="D37">
        <f>その４!AB$43</f>
        <v>0</v>
      </c>
      <c r="E37">
        <f>その４!AB$45</f>
        <v>0</v>
      </c>
      <c r="F37">
        <f>その４!AB$46</f>
        <v>0</v>
      </c>
      <c r="G37">
        <f>その４!AB$47</f>
        <v>0</v>
      </c>
      <c r="H37">
        <f>その４!AB$48</f>
        <v>0</v>
      </c>
      <c r="I37">
        <f>その４!AB$49</f>
        <v>0</v>
      </c>
      <c r="J37">
        <f>その４!AB$51</f>
        <v>0</v>
      </c>
      <c r="K37">
        <f>その４!AB$52</f>
        <v>0</v>
      </c>
      <c r="L37">
        <f>その４!AB$62</f>
        <v>0</v>
      </c>
      <c r="M37">
        <f>その４!AB$63</f>
        <v>0</v>
      </c>
      <c r="N37">
        <f>その４!AB$64</f>
        <v>0</v>
      </c>
      <c r="O37" t="str">
        <f>その４!AB$66</f>
        <v>－</v>
      </c>
      <c r="P37" t="str">
        <f>その４!AB$67</f>
        <v>－</v>
      </c>
      <c r="Q37" t="str">
        <f>その４!AB$68</f>
        <v>－</v>
      </c>
      <c r="R37" t="str">
        <f>その４!AB$70</f>
        <v>－</v>
      </c>
      <c r="S37" t="str">
        <f>その４!AB$71</f>
        <v>－</v>
      </c>
      <c r="T37" t="s">
        <v>77</v>
      </c>
      <c r="U37" t="s">
        <v>448</v>
      </c>
      <c r="V37">
        <v>1E-3</v>
      </c>
      <c r="W37" t="s">
        <v>449</v>
      </c>
      <c r="X37">
        <v>1</v>
      </c>
    </row>
    <row r="38" spans="1:24">
      <c r="A38" s="295" t="s">
        <v>543</v>
      </c>
      <c r="B38">
        <f>その４!AG$41</f>
        <v>0</v>
      </c>
      <c r="C38">
        <f>その４!AG$42</f>
        <v>0</v>
      </c>
      <c r="D38">
        <f>その４!AG$43</f>
        <v>0</v>
      </c>
      <c r="E38">
        <f>その４!AG$45</f>
        <v>0</v>
      </c>
      <c r="F38">
        <f>その４!AG$46</f>
        <v>0</v>
      </c>
      <c r="G38">
        <f>その４!AG$47</f>
        <v>0</v>
      </c>
      <c r="H38">
        <f>その４!AG$48</f>
        <v>0</v>
      </c>
      <c r="I38">
        <f>その４!AG$49</f>
        <v>0</v>
      </c>
      <c r="J38">
        <f>その４!AG$51</f>
        <v>0</v>
      </c>
      <c r="K38">
        <f>その４!AG$52</f>
        <v>0</v>
      </c>
      <c r="L38">
        <f>その４!AG$62</f>
        <v>0</v>
      </c>
      <c r="M38">
        <f>その４!AG$63</f>
        <v>0</v>
      </c>
      <c r="N38">
        <f>その４!AG$64</f>
        <v>0</v>
      </c>
      <c r="O38" t="str">
        <f>その４!AG$66</f>
        <v>－</v>
      </c>
      <c r="P38" t="str">
        <f>その４!AG$67</f>
        <v>－</v>
      </c>
      <c r="Q38" t="str">
        <f>その４!AG$68</f>
        <v>－</v>
      </c>
      <c r="R38" t="str">
        <f>その４!AG$70</f>
        <v>－</v>
      </c>
      <c r="S38" t="str">
        <f>その４!AG$71</f>
        <v>－</v>
      </c>
      <c r="T38" t="s">
        <v>77</v>
      </c>
      <c r="U38" t="s">
        <v>448</v>
      </c>
      <c r="V38">
        <v>1E-3</v>
      </c>
      <c r="W38" t="s">
        <v>449</v>
      </c>
      <c r="X38">
        <v>1</v>
      </c>
    </row>
    <row r="39" spans="1:24">
      <c r="A39" s="295" t="s">
        <v>544</v>
      </c>
      <c r="B39">
        <f>その４!AL$41</f>
        <v>0</v>
      </c>
      <c r="C39">
        <f>その４!AL$42</f>
        <v>0</v>
      </c>
      <c r="D39">
        <f>その４!AL$43</f>
        <v>0</v>
      </c>
      <c r="E39">
        <f>その４!AL$45</f>
        <v>0</v>
      </c>
      <c r="F39">
        <f>その４!AL$46</f>
        <v>0</v>
      </c>
      <c r="G39">
        <f>その４!AL$47</f>
        <v>0</v>
      </c>
      <c r="H39">
        <f>その４!AL$48</f>
        <v>0</v>
      </c>
      <c r="I39">
        <f>その４!AL$49</f>
        <v>0</v>
      </c>
      <c r="J39">
        <f>その４!AL$51</f>
        <v>0</v>
      </c>
      <c r="K39">
        <f>その４!AL$52</f>
        <v>0</v>
      </c>
      <c r="L39">
        <f>その４!AL$62</f>
        <v>0</v>
      </c>
      <c r="M39">
        <f>その４!AL$63</f>
        <v>0</v>
      </c>
      <c r="N39">
        <f>その４!AL$64</f>
        <v>0</v>
      </c>
      <c r="O39" t="str">
        <f>その４!AL$66</f>
        <v>－</v>
      </c>
      <c r="P39" t="str">
        <f>その４!AL$67</f>
        <v>－</v>
      </c>
      <c r="Q39" t="str">
        <f>その４!AL$68</f>
        <v>－</v>
      </c>
      <c r="R39" t="str">
        <f>その４!AL$70</f>
        <v>－</v>
      </c>
      <c r="S39" t="str">
        <f>その４!AL$71</f>
        <v>－</v>
      </c>
      <c r="T39" t="s">
        <v>77</v>
      </c>
      <c r="U39" t="s">
        <v>448</v>
      </c>
      <c r="V39">
        <v>1E-3</v>
      </c>
      <c r="W39" t="s">
        <v>449</v>
      </c>
      <c r="X39">
        <v>1</v>
      </c>
    </row>
    <row r="40" spans="1:24">
      <c r="A40" t="s">
        <v>197</v>
      </c>
      <c r="B40">
        <f>その４!GU$41</f>
        <v>0</v>
      </c>
      <c r="C40">
        <f>その４!GU$42</f>
        <v>0</v>
      </c>
      <c r="D40">
        <f>その４!GU$43</f>
        <v>0</v>
      </c>
      <c r="E40">
        <f>その４!GU$45</f>
        <v>0</v>
      </c>
      <c r="F40">
        <f>その４!GU$46</f>
        <v>0</v>
      </c>
      <c r="G40">
        <f>その４!GU$47</f>
        <v>0</v>
      </c>
      <c r="H40">
        <f>その４!GU$48</f>
        <v>0</v>
      </c>
      <c r="I40">
        <f>その４!GU$49</f>
        <v>0</v>
      </c>
      <c r="J40">
        <f>その４!GU$51</f>
        <v>0</v>
      </c>
      <c r="K40">
        <f>その４!GU$52</f>
        <v>0</v>
      </c>
      <c r="L40" t="str">
        <f>その４!GU$62</f>
        <v>－</v>
      </c>
      <c r="M40" t="str">
        <f>その４!GU$63</f>
        <v>－</v>
      </c>
      <c r="N40" t="str">
        <f>その４!GU$64</f>
        <v>－</v>
      </c>
      <c r="O40" t="str">
        <f>その４!GU$66</f>
        <v>－</v>
      </c>
      <c r="P40">
        <f>その４!GU$67</f>
        <v>0</v>
      </c>
      <c r="Q40">
        <f>その４!GU$68</f>
        <v>0</v>
      </c>
      <c r="R40" t="str">
        <f>その４!GU$70</f>
        <v>－</v>
      </c>
      <c r="S40" t="str">
        <f>その４!GU$71</f>
        <v>－</v>
      </c>
      <c r="T40" t="s">
        <v>77</v>
      </c>
      <c r="U40" t="s">
        <v>448</v>
      </c>
      <c r="V40">
        <v>1E-3</v>
      </c>
      <c r="W40" t="s">
        <v>449</v>
      </c>
      <c r="X40">
        <v>1</v>
      </c>
    </row>
    <row r="41" spans="1:24">
      <c r="A41" t="s">
        <v>485</v>
      </c>
      <c r="B41">
        <f>その４!GF$41</f>
        <v>0</v>
      </c>
      <c r="C41">
        <f>その４!GF$42</f>
        <v>0</v>
      </c>
      <c r="D41">
        <f>その４!GF$43</f>
        <v>0</v>
      </c>
      <c r="E41">
        <f>その４!GF$45</f>
        <v>0</v>
      </c>
      <c r="F41">
        <f>その４!GF$46</f>
        <v>0</v>
      </c>
      <c r="G41">
        <f>その４!GF$47</f>
        <v>0</v>
      </c>
      <c r="H41">
        <f>その４!GF$48</f>
        <v>0</v>
      </c>
      <c r="I41">
        <f>その４!GF$49</f>
        <v>0</v>
      </c>
      <c r="J41">
        <f>その４!GF$51</f>
        <v>0</v>
      </c>
      <c r="K41">
        <f>その４!GF$52</f>
        <v>0</v>
      </c>
      <c r="L41" t="str">
        <f>その４!GF$62</f>
        <v>－</v>
      </c>
      <c r="M41" t="str">
        <f>その４!GF$63</f>
        <v>－</v>
      </c>
      <c r="N41" t="str">
        <f>その４!GF$64</f>
        <v>－</v>
      </c>
      <c r="O41" t="str">
        <f>その４!GF$66</f>
        <v>－</v>
      </c>
      <c r="P41" t="str">
        <f>その４!GF$67</f>
        <v>－</v>
      </c>
      <c r="Q41" t="str">
        <f>その４!GF$68</f>
        <v>－</v>
      </c>
      <c r="R41">
        <f>その４!GF$70</f>
        <v>0</v>
      </c>
      <c r="S41" t="str">
        <f>その４!GF$71</f>
        <v>－</v>
      </c>
      <c r="T41" t="s">
        <v>61</v>
      </c>
      <c r="U41" t="s">
        <v>59</v>
      </c>
      <c r="V41">
        <v>1E-3</v>
      </c>
      <c r="W41" t="s">
        <v>278</v>
      </c>
      <c r="X41">
        <v>1</v>
      </c>
    </row>
    <row r="42" spans="1:24">
      <c r="A42" t="s">
        <v>486</v>
      </c>
      <c r="B42">
        <f>その４!GK$41</f>
        <v>0</v>
      </c>
      <c r="C42">
        <f>その４!GK$42</f>
        <v>0</v>
      </c>
      <c r="D42">
        <f>その４!GK$43</f>
        <v>0</v>
      </c>
      <c r="E42">
        <f>その４!GK$45</f>
        <v>0</v>
      </c>
      <c r="F42">
        <f>その４!GK$46</f>
        <v>0</v>
      </c>
      <c r="G42">
        <f>その４!GK$47</f>
        <v>0</v>
      </c>
      <c r="H42">
        <f>その４!GK$48</f>
        <v>0</v>
      </c>
      <c r="I42">
        <f>その４!GK$49</f>
        <v>0</v>
      </c>
      <c r="J42">
        <f>その４!GK$51</f>
        <v>0</v>
      </c>
      <c r="K42">
        <f>その４!GK$52</f>
        <v>0</v>
      </c>
      <c r="L42" t="str">
        <f>その４!GK$62</f>
        <v>－</v>
      </c>
      <c r="M42" t="str">
        <f>その４!GK$63</f>
        <v>－</v>
      </c>
      <c r="N42" t="str">
        <f>その４!GK$64</f>
        <v>－</v>
      </c>
      <c r="O42" t="str">
        <f>その４!GK$66</f>
        <v>－</v>
      </c>
      <c r="P42" t="str">
        <f>その４!GK$67</f>
        <v>－</v>
      </c>
      <c r="Q42" t="str">
        <f>その４!GK$68</f>
        <v>－</v>
      </c>
      <c r="R42" t="str">
        <f>その４!GK$70</f>
        <v>－</v>
      </c>
      <c r="S42">
        <f>その４!GK$71</f>
        <v>0</v>
      </c>
      <c r="T42" t="s">
        <v>77</v>
      </c>
      <c r="U42" t="s">
        <v>448</v>
      </c>
      <c r="V42">
        <v>1E-3</v>
      </c>
      <c r="W42" t="s">
        <v>449</v>
      </c>
      <c r="X42">
        <v>1</v>
      </c>
    </row>
  </sheetData>
  <sheetProtection autoFilter="0"/>
  <phoneticPr fontId="2"/>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56</vt:i4>
      </vt:variant>
    </vt:vector>
  </HeadingPairs>
  <TitlesOfParts>
    <vt:vector size="64" baseType="lpstr">
      <vt:lpstr>その１</vt:lpstr>
      <vt:lpstr>その２</vt:lpstr>
      <vt:lpstr>その３</vt:lpstr>
      <vt:lpstr>その４</vt:lpstr>
      <vt:lpstr>その５</vt:lpstr>
      <vt:lpstr>初期設定シート</vt:lpstr>
      <vt:lpstr>都市ガス換算</vt:lpstr>
      <vt:lpstr>参考</vt:lpstr>
      <vt:lpstr>Ａ重油</vt:lpstr>
      <vt:lpstr>Ｂ・Ｃ重油</vt:lpstr>
      <vt:lpstr>その１!Print_Area</vt:lpstr>
      <vt:lpstr>その４!Print_Area</vt:lpstr>
      <vt:lpstr>参考!Print_Area</vt:lpstr>
      <vt:lpstr>その４!Print_Titles</vt:lpstr>
      <vt:lpstr>都市ガス換算!Print_Titles</vt:lpstr>
      <vt:lpstr>コークス炉ガス</vt:lpstr>
      <vt:lpstr>コールタール</vt:lpstr>
      <vt:lpstr>その他可燃性天然ガス</vt:lpstr>
      <vt:lpstr>ナフサ</vt:lpstr>
      <vt:lpstr>メーター種</vt:lpstr>
      <vt:lpstr>一般送配電事業者の電線路を介した電気_昼間</vt:lpstr>
      <vt:lpstr>一般送配電事業者の電線路を介した電気_夜間</vt:lpstr>
      <vt:lpstr>一般炭</vt:lpstr>
      <vt:lpstr>液化石油ガス_LPG_その他</vt:lpstr>
      <vt:lpstr>液化石油ガス_LPG_ブタン</vt:lpstr>
      <vt:lpstr>液化石油ガス_LPG_プロパン</vt:lpstr>
      <vt:lpstr>液化石油ガス_LPG_プロパン・ブタン混合</vt:lpstr>
      <vt:lpstr>液化天然ガス_ＬＮＧ</vt:lpstr>
      <vt:lpstr>温水</vt:lpstr>
      <vt:lpstr>軽油</vt:lpstr>
      <vt:lpstr>原油_コンデンセートを除く</vt:lpstr>
      <vt:lpstr>原油のうちコンデンセート_NGL</vt:lpstr>
      <vt:lpstr>原料炭</vt:lpstr>
      <vt:lpstr>工事のためのエネルギー使用</vt:lpstr>
      <vt:lpstr>控除分監視点</vt:lpstr>
      <vt:lpstr>高炉ガス</vt:lpstr>
      <vt:lpstr>再エネ監視点</vt:lpstr>
      <vt:lpstr>再生可能エネルギーの価値移転</vt:lpstr>
      <vt:lpstr>再生可能エネルギーの自家消費</vt:lpstr>
      <vt:lpstr>産業用以外の蒸気</vt:lpstr>
      <vt:lpstr>産業用蒸気</vt:lpstr>
      <vt:lpstr>使用量監視点</vt:lpstr>
      <vt:lpstr>事業所外利用の移動体への供給</vt:lpstr>
      <vt:lpstr>自ら生成した電力</vt:lpstr>
      <vt:lpstr>自ら生成した熱</vt:lpstr>
      <vt:lpstr>住宅用途への供給</vt:lpstr>
      <vt:lpstr>石炭コークス</vt:lpstr>
      <vt:lpstr>石油アスファルト</vt:lpstr>
      <vt:lpstr>石油コークス</vt:lpstr>
      <vt:lpstr>石油系炭化水素ガス</vt:lpstr>
      <vt:lpstr>他事業所への熱や電気の供給</vt:lpstr>
      <vt:lpstr>他事業所への燃料等の直接供給</vt:lpstr>
      <vt:lpstr>昼夜不明またはその他からの買電</vt:lpstr>
      <vt:lpstr>転炉ガス</vt:lpstr>
      <vt:lpstr>電気</vt:lpstr>
      <vt:lpstr>電気の使用</vt:lpstr>
      <vt:lpstr>都市ガス</vt:lpstr>
      <vt:lpstr>都市ガス会社</vt:lpstr>
      <vt:lpstr>灯油</vt:lpstr>
      <vt:lpstr>熱</vt:lpstr>
      <vt:lpstr>燃料の使用</vt:lpstr>
      <vt:lpstr>発油_ガソリン</vt:lpstr>
      <vt:lpstr>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toshima</dc:creator>
  <cp:lastModifiedBy>埼玉県</cp:lastModifiedBy>
  <cp:lastPrinted>2022-06-22T04:51:43Z</cp:lastPrinted>
  <dcterms:created xsi:type="dcterms:W3CDTF">2011-08-20T00:15:54Z</dcterms:created>
  <dcterms:modified xsi:type="dcterms:W3CDTF">2022-06-22T05:58:39Z</dcterms:modified>
</cp:coreProperties>
</file>