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11545\Box\【02_課所共有】07_02_感染症対策課\R06年度\001総務補助金担当\08_補助金\08_01_補助金・検査全般\08_01_010_例規\協定締結医療機関施設・設備整備事業\02_R07に向けて\R7.2.7事業計画書作成作業\20250310　市川修正\"/>
    </mc:Choice>
  </mc:AlternateContent>
  <xr:revisionPtr revIDLastSave="0" documentId="13_ncr:1_{01CF5715-670A-4745-A837-BAE1F17BCA86}" xr6:coauthVersionLast="47" xr6:coauthVersionMax="47" xr10:uidLastSave="{00000000-0000-0000-0000-000000000000}"/>
  <bookViews>
    <workbookView xWindow="-300" yWindow="0" windowWidth="29070" windowHeight="15750" tabRatio="832" xr2:uid="{00000000-000D-0000-FFFF-FFFF00000000}"/>
  </bookViews>
  <sheets>
    <sheet name="基本情報入力シート" sheetId="50" r:id="rId1"/>
    <sheet name="（記入例）" sheetId="54" r:id="rId2"/>
    <sheet name="様式第１号" sheetId="51" r:id="rId3"/>
    <sheet name="１6 新興感染症（病室）" sheetId="34" r:id="rId4"/>
    <sheet name="（様式2）事業費内訳書（病室）" sheetId="47" r:id="rId5"/>
    <sheet name="１6 新興感染症（病室以外）" sheetId="49" r:id="rId6"/>
    <sheet name="（様式2）事業費内訳書 (病室以外)" sheetId="52" r:id="rId7"/>
    <sheet name="県集計用" sheetId="53" state="hidden" r:id="rId8"/>
    <sheet name="12-1 スプリンクラー（総括表）見直し前" sheetId="25" state="hidden" r:id="rId9"/>
    <sheet name="12-2スプリンクラー（個別計画書）見直し前" sheetId="26" state="hidden" r:id="rId10"/>
    <sheet name="管理用（このシートは削除しないでください）" sheetId="9" state="hidden" r:id="rId11"/>
  </sheets>
  <definedNames>
    <definedName name="_xlnm.Print_Area" localSheetId="6">'（様式2）事業費内訳書 (病室以外)'!$A$1:$U$59</definedName>
    <definedName name="_xlnm.Print_Area" localSheetId="4">'（様式2）事業費内訳書（病室）'!$A$1:$U$59</definedName>
    <definedName name="_xlnm.Print_Area" localSheetId="8">'12-1 スプリンクラー（総括表）見直し前'!$A$1:$AI$43</definedName>
    <definedName name="_xlnm.Print_Area" localSheetId="9">'12-2スプリンクラー（個別計画書）見直し前'!$B$1:$BQ$41</definedName>
    <definedName name="_xlnm.Print_Area" localSheetId="3">'１6 新興感染症（病室）'!$A$1:$K$61</definedName>
    <definedName name="_xlnm.Print_Area" localSheetId="5">'１6 新興感染症（病室以外）'!$A$1:$K$55</definedName>
    <definedName name="_xlnm.Print_Area" localSheetId="10">'管理用（このシートは削除しないでください）'!$A$1:$W$72</definedName>
    <definedName name="_xlnm.Print_Area" localSheetId="0">基本情報入力シート!$A$1:$C$21</definedName>
    <definedName name="_xlnm.Print_Area" localSheetId="2">様式第１号!$A$1:$I$38</definedName>
    <definedName name="_xlnm.Print_Titles" localSheetId="6">'（様式2）事業費内訳書 (病室以外)'!$A:$C</definedName>
    <definedName name="_xlnm.Print_Titles" localSheetId="4">'（様式2）事業費内訳書（病室）'!$A:$C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1" i="47" l="1"/>
  <c r="R3" i="53" l="1"/>
  <c r="M3" i="53"/>
  <c r="Y3" i="53"/>
  <c r="AE3" i="53"/>
  <c r="AD3" i="53"/>
  <c r="AC3" i="53"/>
  <c r="AA3" i="53"/>
  <c r="Z3" i="53"/>
  <c r="W3" i="53"/>
  <c r="V3" i="53"/>
  <c r="E3" i="53"/>
  <c r="D3" i="53"/>
  <c r="C3" i="53"/>
  <c r="B3" i="53"/>
  <c r="A3" i="53"/>
  <c r="AB3" i="53"/>
  <c r="X3" i="53"/>
  <c r="T31" i="34"/>
  <c r="S31" i="34"/>
  <c r="R31" i="34"/>
  <c r="Q31" i="34"/>
  <c r="X31" i="34"/>
  <c r="W31" i="34"/>
  <c r="V31" i="34"/>
  <c r="U31" i="34"/>
  <c r="P31" i="34"/>
  <c r="O31" i="34"/>
  <c r="N31" i="34"/>
  <c r="M31" i="34"/>
  <c r="F3" i="53" l="1"/>
  <c r="A9" i="49"/>
  <c r="G9" i="49"/>
  <c r="D9" i="49"/>
  <c r="K33" i="34"/>
  <c r="K32" i="34"/>
  <c r="D13" i="47" s="1"/>
  <c r="K31" i="34"/>
  <c r="K30" i="34"/>
  <c r="K37" i="49" l="1"/>
  <c r="K36" i="49"/>
  <c r="D24" i="52" s="1"/>
  <c r="K35" i="49"/>
  <c r="K32" i="49"/>
  <c r="K31" i="49"/>
  <c r="D15" i="52" s="1"/>
  <c r="K30" i="49"/>
  <c r="C24" i="52"/>
  <c r="C15" i="52"/>
  <c r="C15" i="47"/>
  <c r="D22" i="52" l="1"/>
  <c r="Y51" i="52" s="1"/>
  <c r="Y52" i="52" s="1"/>
  <c r="S3" i="53" s="1"/>
  <c r="Q3" i="53"/>
  <c r="L3" i="53"/>
  <c r="D13" i="52"/>
  <c r="G13" i="52" s="1"/>
  <c r="H13" i="52" s="1"/>
  <c r="U59" i="52"/>
  <c r="R59" i="52"/>
  <c r="O59" i="52"/>
  <c r="L59" i="52"/>
  <c r="T51" i="52"/>
  <c r="Q51" i="52"/>
  <c r="N51" i="52"/>
  <c r="K51" i="52"/>
  <c r="U50" i="52"/>
  <c r="T50" i="52"/>
  <c r="R50" i="52"/>
  <c r="Q50" i="52"/>
  <c r="O50" i="52"/>
  <c r="N50" i="52"/>
  <c r="L50" i="52"/>
  <c r="K50" i="52"/>
  <c r="F50" i="52"/>
  <c r="D50" i="52"/>
  <c r="E50" i="52" s="1"/>
  <c r="T49" i="52"/>
  <c r="Q49" i="52"/>
  <c r="N49" i="52"/>
  <c r="K49" i="52"/>
  <c r="H49" i="52"/>
  <c r="E49" i="52"/>
  <c r="T48" i="52"/>
  <c r="Q48" i="52"/>
  <c r="N48" i="52"/>
  <c r="K48" i="52"/>
  <c r="H48" i="52"/>
  <c r="E48" i="52"/>
  <c r="T47" i="52"/>
  <c r="Q47" i="52"/>
  <c r="N47" i="52"/>
  <c r="K47" i="52"/>
  <c r="I47" i="52"/>
  <c r="G47" i="52"/>
  <c r="E47" i="52"/>
  <c r="T46" i="52"/>
  <c r="Q46" i="52"/>
  <c r="N46" i="52"/>
  <c r="K46" i="52"/>
  <c r="H46" i="52"/>
  <c r="E46" i="52"/>
  <c r="T45" i="52"/>
  <c r="Q45" i="52"/>
  <c r="N45" i="52"/>
  <c r="K45" i="52"/>
  <c r="H45" i="52"/>
  <c r="E45" i="52"/>
  <c r="T44" i="52"/>
  <c r="Q44" i="52"/>
  <c r="N44" i="52"/>
  <c r="K44" i="52"/>
  <c r="H44" i="52"/>
  <c r="E44" i="52"/>
  <c r="T43" i="52"/>
  <c r="Q43" i="52"/>
  <c r="N43" i="52"/>
  <c r="K43" i="52"/>
  <c r="H43" i="52"/>
  <c r="E43" i="52"/>
  <c r="T42" i="52"/>
  <c r="Q42" i="52"/>
  <c r="N42" i="52"/>
  <c r="K42" i="52"/>
  <c r="I42" i="52"/>
  <c r="I50" i="52" s="1"/>
  <c r="H42" i="52"/>
  <c r="G42" i="52"/>
  <c r="E42" i="52"/>
  <c r="T41" i="52"/>
  <c r="Q41" i="52"/>
  <c r="N41" i="52"/>
  <c r="K41" i="52"/>
  <c r="H41" i="52"/>
  <c r="E41" i="52"/>
  <c r="T40" i="52"/>
  <c r="Q40" i="52"/>
  <c r="N40" i="52"/>
  <c r="K40" i="52"/>
  <c r="H40" i="52"/>
  <c r="E40" i="52"/>
  <c r="B40" i="52"/>
  <c r="T39" i="52"/>
  <c r="Q39" i="52"/>
  <c r="N39" i="52"/>
  <c r="K39" i="52"/>
  <c r="U38" i="52"/>
  <c r="T38" i="52"/>
  <c r="R38" i="52"/>
  <c r="Q38" i="52"/>
  <c r="O38" i="52"/>
  <c r="N38" i="52"/>
  <c r="L38" i="52"/>
  <c r="K38" i="52"/>
  <c r="H38" i="52"/>
  <c r="F38" i="52"/>
  <c r="E38" i="52"/>
  <c r="T37" i="52"/>
  <c r="Q37" i="52"/>
  <c r="N37" i="52"/>
  <c r="K37" i="52"/>
  <c r="H37" i="52"/>
  <c r="E37" i="52"/>
  <c r="T36" i="52"/>
  <c r="Q36" i="52"/>
  <c r="N36" i="52"/>
  <c r="K36" i="52"/>
  <c r="H36" i="52"/>
  <c r="E36" i="52"/>
  <c r="T35" i="52"/>
  <c r="Q35" i="52"/>
  <c r="N35" i="52"/>
  <c r="K35" i="52"/>
  <c r="H35" i="52"/>
  <c r="E35" i="52"/>
  <c r="T34" i="52"/>
  <c r="Q34" i="52"/>
  <c r="N34" i="52"/>
  <c r="K34" i="52"/>
  <c r="H34" i="52"/>
  <c r="E34" i="52"/>
  <c r="T33" i="52"/>
  <c r="Q33" i="52"/>
  <c r="N33" i="52"/>
  <c r="K33" i="52"/>
  <c r="I33" i="52"/>
  <c r="I38" i="52" s="1"/>
  <c r="H33" i="52"/>
  <c r="E33" i="52"/>
  <c r="U32" i="52"/>
  <c r="U39" i="52" s="1"/>
  <c r="U51" i="52" s="1"/>
  <c r="T32" i="52"/>
  <c r="R32" i="52"/>
  <c r="R39" i="52" s="1"/>
  <c r="R51" i="52" s="1"/>
  <c r="Q32" i="52"/>
  <c r="O32" i="52"/>
  <c r="O8" i="52" s="1"/>
  <c r="U8" i="52" s="1"/>
  <c r="N32" i="52"/>
  <c r="L32" i="52"/>
  <c r="L39" i="52" s="1"/>
  <c r="L51" i="52" s="1"/>
  <c r="K32" i="52"/>
  <c r="F32" i="52"/>
  <c r="F39" i="52" s="1"/>
  <c r="F51" i="52" s="1"/>
  <c r="T31" i="52"/>
  <c r="Q31" i="52"/>
  <c r="N31" i="52"/>
  <c r="K31" i="52"/>
  <c r="H31" i="52"/>
  <c r="E31" i="52"/>
  <c r="T30" i="52"/>
  <c r="Q30" i="52"/>
  <c r="N30" i="52"/>
  <c r="K30" i="52"/>
  <c r="H30" i="52"/>
  <c r="E30" i="52"/>
  <c r="T29" i="52"/>
  <c r="Q29" i="52"/>
  <c r="N29" i="52"/>
  <c r="K29" i="52"/>
  <c r="H29" i="52"/>
  <c r="E29" i="52"/>
  <c r="T28" i="52"/>
  <c r="Q28" i="52"/>
  <c r="N28" i="52"/>
  <c r="K28" i="52"/>
  <c r="H28" i="52"/>
  <c r="E28" i="52"/>
  <c r="T27" i="52"/>
  <c r="Q27" i="52"/>
  <c r="N27" i="52"/>
  <c r="K27" i="52"/>
  <c r="H27" i="52"/>
  <c r="E27" i="52"/>
  <c r="T26" i="52"/>
  <c r="Q26" i="52"/>
  <c r="N26" i="52"/>
  <c r="K26" i="52"/>
  <c r="H26" i="52"/>
  <c r="E26" i="52"/>
  <c r="T25" i="52"/>
  <c r="Q25" i="52"/>
  <c r="N25" i="52"/>
  <c r="K25" i="52"/>
  <c r="H25" i="52"/>
  <c r="E25" i="52"/>
  <c r="T24" i="52"/>
  <c r="Q24" i="52"/>
  <c r="N24" i="52"/>
  <c r="K24" i="52"/>
  <c r="I24" i="52"/>
  <c r="G24" i="52"/>
  <c r="E24" i="52"/>
  <c r="T23" i="52"/>
  <c r="Q23" i="52"/>
  <c r="N23" i="52"/>
  <c r="K23" i="52"/>
  <c r="H23" i="52"/>
  <c r="E23" i="52"/>
  <c r="T22" i="52"/>
  <c r="Q22" i="52"/>
  <c r="N22" i="52"/>
  <c r="K22" i="52"/>
  <c r="I22" i="52"/>
  <c r="C22" i="52"/>
  <c r="B41" i="52" s="1"/>
  <c r="T21" i="52"/>
  <c r="Q21" i="52"/>
  <c r="N21" i="52"/>
  <c r="K21" i="52"/>
  <c r="H21" i="52"/>
  <c r="E21" i="52"/>
  <c r="C21" i="52"/>
  <c r="T20" i="52"/>
  <c r="Q20" i="52"/>
  <c r="N20" i="52"/>
  <c r="K20" i="52"/>
  <c r="H20" i="52"/>
  <c r="E20" i="52"/>
  <c r="T19" i="52"/>
  <c r="Q19" i="52"/>
  <c r="N19" i="52"/>
  <c r="H19" i="52"/>
  <c r="E19" i="52"/>
  <c r="T18" i="52"/>
  <c r="Q18" i="52"/>
  <c r="N18" i="52"/>
  <c r="K18" i="52"/>
  <c r="H18" i="52"/>
  <c r="E18" i="52"/>
  <c r="T17" i="52"/>
  <c r="Q17" i="52"/>
  <c r="N17" i="52"/>
  <c r="K17" i="52"/>
  <c r="H17" i="52"/>
  <c r="E17" i="52"/>
  <c r="T16" i="52"/>
  <c r="Q16" i="52"/>
  <c r="N16" i="52"/>
  <c r="K16" i="52"/>
  <c r="H16" i="52"/>
  <c r="E16" i="52"/>
  <c r="T15" i="52"/>
  <c r="Q15" i="52"/>
  <c r="N15" i="52"/>
  <c r="K15" i="52"/>
  <c r="I15" i="52"/>
  <c r="G15" i="52"/>
  <c r="E15" i="52"/>
  <c r="T14" i="52"/>
  <c r="Q14" i="52"/>
  <c r="N14" i="52"/>
  <c r="K14" i="52"/>
  <c r="H14" i="52"/>
  <c r="E14" i="52"/>
  <c r="T13" i="52"/>
  <c r="Q13" i="52"/>
  <c r="N13" i="52"/>
  <c r="K13" i="52"/>
  <c r="I13" i="52"/>
  <c r="T12" i="52"/>
  <c r="Q12" i="52"/>
  <c r="N12" i="52"/>
  <c r="K12" i="52"/>
  <c r="H12" i="52"/>
  <c r="E12" i="52"/>
  <c r="T11" i="52"/>
  <c r="Q11" i="52"/>
  <c r="N11" i="52"/>
  <c r="K11" i="52"/>
  <c r="H11" i="52"/>
  <c r="E11" i="52"/>
  <c r="R8" i="52"/>
  <c r="C5" i="52"/>
  <c r="D15" i="47"/>
  <c r="D32" i="47" s="1"/>
  <c r="W51" i="52" l="1"/>
  <c r="W52" i="52" s="1"/>
  <c r="N3" i="53" s="1"/>
  <c r="H24" i="52"/>
  <c r="E13" i="52"/>
  <c r="D32" i="52"/>
  <c r="E32" i="52" s="1"/>
  <c r="E22" i="52"/>
  <c r="G22" i="52"/>
  <c r="G32" i="52" s="1"/>
  <c r="H15" i="52"/>
  <c r="I32" i="52"/>
  <c r="I8" i="52" s="1"/>
  <c r="L8" i="52" s="1"/>
  <c r="G50" i="52"/>
  <c r="H50" i="52" s="1"/>
  <c r="Y53" i="52"/>
  <c r="H47" i="52"/>
  <c r="O39" i="52"/>
  <c r="O51" i="52" s="1"/>
  <c r="G9" i="34"/>
  <c r="D9" i="34"/>
  <c r="C5" i="47"/>
  <c r="A9" i="34"/>
  <c r="I47" i="47"/>
  <c r="G47" i="47"/>
  <c r="G50" i="47" s="1"/>
  <c r="I33" i="47"/>
  <c r="I38" i="47" s="1"/>
  <c r="F50" i="47"/>
  <c r="D50" i="47"/>
  <c r="W53" i="52" l="1"/>
  <c r="O3" i="53" s="1"/>
  <c r="H22" i="52"/>
  <c r="D39" i="52"/>
  <c r="D51" i="52" s="1"/>
  <c r="E51" i="52" s="1"/>
  <c r="Z53" i="52"/>
  <c r="U3" i="53" s="1"/>
  <c r="T3" i="53"/>
  <c r="H32" i="52"/>
  <c r="I39" i="52"/>
  <c r="I51" i="52" s="1"/>
  <c r="F52" i="52"/>
  <c r="I52" i="52" s="1"/>
  <c r="G39" i="52"/>
  <c r="G51" i="52" s="1"/>
  <c r="X53" i="52"/>
  <c r="E39" i="52"/>
  <c r="I15" i="47"/>
  <c r="I13" i="47"/>
  <c r="G15" i="47"/>
  <c r="G13" i="47"/>
  <c r="T24" i="47"/>
  <c r="Q24" i="47"/>
  <c r="N24" i="47"/>
  <c r="K24" i="47"/>
  <c r="T23" i="47"/>
  <c r="Q23" i="47"/>
  <c r="N23" i="47"/>
  <c r="K23" i="47"/>
  <c r="T15" i="47"/>
  <c r="Q15" i="47"/>
  <c r="N15" i="47"/>
  <c r="K15" i="47"/>
  <c r="E15" i="47"/>
  <c r="T14" i="47"/>
  <c r="Q14" i="47"/>
  <c r="N14" i="47"/>
  <c r="K14" i="47"/>
  <c r="H14" i="47"/>
  <c r="E14" i="47"/>
  <c r="F20" i="51"/>
  <c r="F19" i="51"/>
  <c r="F18" i="51"/>
  <c r="F16" i="51"/>
  <c r="F8" i="51"/>
  <c r="F53" i="52" l="1"/>
  <c r="I53" i="52" s="1"/>
  <c r="P3" i="53"/>
  <c r="H51" i="52"/>
  <c r="H39" i="52"/>
  <c r="D39" i="47"/>
  <c r="D51" i="47" s="1"/>
  <c r="H15" i="47"/>
  <c r="G32" i="47"/>
  <c r="G39" i="47" s="1"/>
  <c r="G51" i="47" s="1"/>
  <c r="K17" i="49"/>
  <c r="F58" i="52" l="1"/>
  <c r="I58" i="52" s="1"/>
  <c r="I59" i="52" s="1"/>
  <c r="R59" i="47"/>
  <c r="Q51" i="47"/>
  <c r="R50" i="47"/>
  <c r="Q50" i="47"/>
  <c r="Q49" i="47"/>
  <c r="Q48" i="47"/>
  <c r="Q47" i="47"/>
  <c r="Q46" i="47"/>
  <c r="Q45" i="47"/>
  <c r="Q44" i="47"/>
  <c r="Q43" i="47"/>
  <c r="Q42" i="47"/>
  <c r="Q41" i="47"/>
  <c r="Q40" i="47"/>
  <c r="Q39" i="47"/>
  <c r="R38" i="47"/>
  <c r="Q38" i="47"/>
  <c r="Q37" i="47"/>
  <c r="Q36" i="47"/>
  <c r="Q35" i="47"/>
  <c r="Q34" i="47"/>
  <c r="Q33" i="47"/>
  <c r="R32" i="47"/>
  <c r="R39" i="47" s="1"/>
  <c r="R51" i="47" s="1"/>
  <c r="Q32" i="47"/>
  <c r="Q31" i="47"/>
  <c r="Q30" i="47"/>
  <c r="Q29" i="47"/>
  <c r="Q28" i="47"/>
  <c r="Q27" i="47"/>
  <c r="Q26" i="47"/>
  <c r="Q25" i="47"/>
  <c r="Q22" i="47"/>
  <c r="Q21" i="47"/>
  <c r="Q20" i="47"/>
  <c r="Q19" i="47"/>
  <c r="Q18" i="47"/>
  <c r="Q17" i="47"/>
  <c r="Q16" i="47"/>
  <c r="Q13" i="47"/>
  <c r="Q12" i="47"/>
  <c r="Q11" i="47"/>
  <c r="T19" i="47"/>
  <c r="T11" i="47"/>
  <c r="T12" i="47"/>
  <c r="T13" i="47"/>
  <c r="T16" i="47"/>
  <c r="T17" i="47"/>
  <c r="T18" i="47"/>
  <c r="T20" i="47"/>
  <c r="T21" i="47"/>
  <c r="T22" i="47"/>
  <c r="T25" i="47"/>
  <c r="T26" i="47"/>
  <c r="T27" i="47"/>
  <c r="T28" i="47"/>
  <c r="T29" i="47"/>
  <c r="T30" i="47"/>
  <c r="T31" i="47"/>
  <c r="T32" i="47"/>
  <c r="U32" i="47"/>
  <c r="U39" i="47" s="1"/>
  <c r="U51" i="47" s="1"/>
  <c r="T33" i="47"/>
  <c r="T34" i="47"/>
  <c r="T35" i="47"/>
  <c r="T36" i="47"/>
  <c r="T37" i="47"/>
  <c r="T38" i="47"/>
  <c r="U38" i="47"/>
  <c r="T39" i="47"/>
  <c r="T40" i="47"/>
  <c r="T41" i="47"/>
  <c r="T42" i="47"/>
  <c r="T43" i="47"/>
  <c r="T44" i="47"/>
  <c r="T45" i="47"/>
  <c r="T46" i="47"/>
  <c r="T47" i="47"/>
  <c r="T48" i="47"/>
  <c r="T49" i="47"/>
  <c r="T50" i="47"/>
  <c r="U50" i="47"/>
  <c r="T51" i="47"/>
  <c r="U59" i="47"/>
  <c r="O59" i="47"/>
  <c r="N51" i="47"/>
  <c r="O50" i="47"/>
  <c r="N50" i="47"/>
  <c r="N49" i="47"/>
  <c r="N48" i="47"/>
  <c r="N47" i="47"/>
  <c r="N46" i="47"/>
  <c r="N45" i="47"/>
  <c r="N44" i="47"/>
  <c r="N43" i="47"/>
  <c r="N42" i="47"/>
  <c r="N41" i="47"/>
  <c r="N40" i="47"/>
  <c r="N39" i="47"/>
  <c r="O38" i="47"/>
  <c r="N38" i="47"/>
  <c r="N37" i="47"/>
  <c r="N36" i="47"/>
  <c r="N35" i="47"/>
  <c r="N34" i="47"/>
  <c r="N33" i="47"/>
  <c r="O32" i="47"/>
  <c r="O39" i="47" s="1"/>
  <c r="O51" i="47" s="1"/>
  <c r="N32" i="47"/>
  <c r="N31" i="47"/>
  <c r="N30" i="47"/>
  <c r="N29" i="47"/>
  <c r="N28" i="47"/>
  <c r="N27" i="47"/>
  <c r="N26" i="47"/>
  <c r="N25" i="47"/>
  <c r="N22" i="47"/>
  <c r="N21" i="47"/>
  <c r="N20" i="47"/>
  <c r="N19" i="47"/>
  <c r="N18" i="47"/>
  <c r="N17" i="47"/>
  <c r="N16" i="47"/>
  <c r="N13" i="47"/>
  <c r="N12" i="47"/>
  <c r="N11" i="47"/>
  <c r="L59" i="47"/>
  <c r="K51" i="47"/>
  <c r="L50" i="47"/>
  <c r="K50" i="47"/>
  <c r="I50" i="47"/>
  <c r="H50" i="47" s="1"/>
  <c r="E50" i="47"/>
  <c r="K49" i="47"/>
  <c r="H49" i="47"/>
  <c r="E49" i="47"/>
  <c r="K48" i="47"/>
  <c r="H48" i="47"/>
  <c r="E48" i="47"/>
  <c r="K47" i="47"/>
  <c r="H47" i="47"/>
  <c r="E47" i="47"/>
  <c r="K46" i="47"/>
  <c r="H46" i="47"/>
  <c r="E46" i="47"/>
  <c r="K45" i="47"/>
  <c r="H45" i="47"/>
  <c r="E45" i="47"/>
  <c r="K44" i="47"/>
  <c r="K43" i="47"/>
  <c r="K42" i="47"/>
  <c r="K41" i="47"/>
  <c r="K40" i="47"/>
  <c r="H40" i="47"/>
  <c r="E40" i="47"/>
  <c r="B40" i="47"/>
  <c r="K39" i="47"/>
  <c r="L38" i="47"/>
  <c r="K38" i="47"/>
  <c r="H38" i="47"/>
  <c r="E38" i="47"/>
  <c r="K37" i="47"/>
  <c r="H37" i="47"/>
  <c r="E37" i="47"/>
  <c r="K36" i="47"/>
  <c r="H36" i="47"/>
  <c r="E36" i="47"/>
  <c r="K35" i="47"/>
  <c r="H35" i="47"/>
  <c r="E35" i="47"/>
  <c r="K34" i="47"/>
  <c r="H34" i="47"/>
  <c r="E34" i="47"/>
  <c r="K33" i="47"/>
  <c r="H33" i="47"/>
  <c r="F38" i="47"/>
  <c r="E33" i="47"/>
  <c r="L32" i="47"/>
  <c r="K32" i="47"/>
  <c r="I32" i="47"/>
  <c r="K31" i="47"/>
  <c r="H31" i="47"/>
  <c r="E31" i="47"/>
  <c r="K30" i="47"/>
  <c r="H30" i="47"/>
  <c r="E30" i="47"/>
  <c r="K29" i="47"/>
  <c r="H29" i="47"/>
  <c r="E29" i="47"/>
  <c r="K28" i="47"/>
  <c r="H28" i="47"/>
  <c r="E28" i="47"/>
  <c r="K27" i="47"/>
  <c r="H27" i="47"/>
  <c r="E27" i="47"/>
  <c r="K26" i="47"/>
  <c r="K25" i="47"/>
  <c r="K22" i="47"/>
  <c r="K21" i="47"/>
  <c r="K20" i="47"/>
  <c r="H19" i="47"/>
  <c r="E19" i="47"/>
  <c r="K18" i="47"/>
  <c r="H18" i="47"/>
  <c r="E18" i="47"/>
  <c r="K17" i="47"/>
  <c r="H17" i="47"/>
  <c r="E17" i="47"/>
  <c r="K16" i="47"/>
  <c r="H16" i="47"/>
  <c r="E16" i="47"/>
  <c r="K13" i="47"/>
  <c r="H13" i="47"/>
  <c r="E13" i="47"/>
  <c r="K12" i="47"/>
  <c r="H12" i="47"/>
  <c r="E12" i="47"/>
  <c r="K11" i="47"/>
  <c r="H11" i="47"/>
  <c r="E11" i="47"/>
  <c r="F59" i="52" l="1"/>
  <c r="F60" i="52" s="1"/>
  <c r="H32" i="47"/>
  <c r="I39" i="47"/>
  <c r="I51" i="47" s="1"/>
  <c r="H51" i="47" s="1"/>
  <c r="L39" i="47"/>
  <c r="L51" i="47" s="1"/>
  <c r="R8" i="47"/>
  <c r="O8" i="47"/>
  <c r="U8" i="47" s="1"/>
  <c r="F32" i="47"/>
  <c r="G3" i="53" s="1"/>
  <c r="W52" i="47" l="1"/>
  <c r="F39" i="47"/>
  <c r="E32" i="47"/>
  <c r="H39" i="47"/>
  <c r="I8" i="47"/>
  <c r="L8" i="47" s="1"/>
  <c r="W53" i="47" l="1"/>
  <c r="F52" i="47" s="1"/>
  <c r="H3" i="53"/>
  <c r="E39" i="47"/>
  <c r="F51" i="47"/>
  <c r="K17" i="34"/>
  <c r="X53" i="47" l="1"/>
  <c r="F53" i="47" s="1"/>
  <c r="F58" i="47" s="1"/>
  <c r="K3" i="53" s="1"/>
  <c r="I52" i="47"/>
  <c r="I3" i="53"/>
  <c r="E51" i="47"/>
  <c r="AF39" i="26"/>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I53" i="47" l="1"/>
  <c r="J3" i="53"/>
  <c r="F59" i="47"/>
  <c r="F60" i="47" s="1"/>
  <c r="I58" i="47"/>
  <c r="AL27" i="26"/>
  <c r="AL28" i="26"/>
  <c r="I59"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7" authorId="0" shapeId="0" xr:uid="{1B374D49-8D7B-4258-A147-D85352F6BDF7}">
      <text>
        <r>
          <rPr>
            <sz val="9"/>
            <color indexed="81"/>
            <rFont val="MS P ゴシック"/>
            <family val="3"/>
            <charset val="128"/>
          </rPr>
          <t>申請などを文書番号を用いて管理する場合などにお使いください。
不要の場合、記載しないでください。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K22" authorId="0" shapeId="0" xr:uid="{35EBCFBB-4608-4A4F-B435-4814CE51C9A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6601A854-D15E-4A2A-9E73-615A85B08133}">
      <text>
        <r>
          <rPr>
            <sz val="9"/>
            <color indexed="81"/>
            <rFont val="ＭＳ Ｐゴシック"/>
            <family val="3"/>
            <charset val="128"/>
          </rPr>
          <t>年度欄が不足する場合は適宜追加すること</t>
        </r>
      </text>
    </comment>
  </commentList>
</comments>
</file>

<file path=xl/sharedStrings.xml><?xml version="1.0" encoding="utf-8"?>
<sst xmlns="http://schemas.openxmlformats.org/spreadsheetml/2006/main" count="964" uniqueCount="514">
  <si>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</si>
  <si>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</si>
  <si>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</si>
  <si>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</si>
  <si>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</si>
  <si>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</si>
  <si>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</si>
  <si>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</si>
  <si>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</si>
  <si>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</si>
  <si>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</si>
  <si>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</si>
  <si>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</si>
  <si>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</si>
  <si>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</si>
  <si>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</si>
  <si>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</si>
  <si>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</si>
  <si>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</si>
  <si>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</si>
  <si>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</si>
  <si>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</si>
  <si>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</si>
  <si>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</si>
  <si>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</si>
  <si>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</si>
  <si>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</si>
  <si>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</si>
  <si>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</si>
  <si>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</si>
  <si>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</si>
  <si>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</si>
  <si>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</si>
  <si>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</si>
  <si>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</si>
  <si>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</si>
  <si>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</si>
  <si>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4"/>
  </si>
  <si>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</si>
  <si>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</si>
  <si>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</si>
  <si>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</si>
  <si>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</si>
  <si>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</si>
  <si>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</si>
  <si>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</si>
  <si>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</si>
  <si>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</si>
  <si>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</si>
  <si>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</si>
  <si>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</si>
  <si>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</si>
  <si>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</si>
  <si>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</si>
  <si>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</si>
  <si>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</si>
  <si>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</si>
  <si>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</si>
  <si>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</si>
  <si>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</si>
  <si>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</si>
  <si>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</si>
  <si>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</si>
  <si>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</si>
  <si>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</si>
  <si>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</si>
  <si>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</si>
  <si>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</si>
  <si>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</si>
  <si>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</si>
  <si>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</si>
  <si>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</si>
  <si>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</si>
  <si>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</si>
  <si>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</si>
  <si>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</si>
  <si>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</si>
  <si>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</si>
  <si>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</si>
  <si>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(14)院内感染対策施設整備事業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</si>
  <si>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</si>
  <si>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</si>
  <si>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</si>
  <si>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</si>
  <si>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</si>
  <si>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</si>
  <si>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</si>
  <si>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</si>
  <si>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</si>
  <si>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</si>
  <si>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</si>
  <si>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</si>
  <si>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</si>
  <si>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</si>
  <si>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</si>
  <si>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</si>
  <si>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</si>
  <si>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</si>
  <si>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</si>
  <si>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</si>
  <si>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</si>
  <si>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</si>
  <si>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</si>
  <si>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</si>
  <si>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</si>
  <si>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寄付金</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</si>
  <si>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</si>
  <si>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</si>
  <si>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</si>
  <si>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</si>
  <si>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</si>
  <si>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</si>
  <si>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</si>
  <si>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</si>
  <si>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</si>
  <si>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</si>
  <si>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</si>
  <si>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</si>
  <si>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</si>
  <si>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</si>
  <si>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</si>
  <si>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</si>
  <si>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</si>
  <si>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</si>
  <si>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</si>
  <si>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</si>
  <si>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</si>
  <si>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</si>
  <si>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</si>
  <si>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</si>
  <si>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</si>
  <si>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</si>
  <si>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</si>
  <si>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</si>
  <si>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</si>
  <si>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</si>
  <si>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</si>
  <si>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</si>
  <si>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</si>
  <si>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</si>
  <si>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</si>
  <si>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</si>
  <si>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</si>
  <si>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</si>
  <si>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</si>
  <si>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</si>
  <si>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</si>
  <si>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</si>
  <si>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</si>
  <si>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</si>
  <si>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</si>
  <si>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</si>
  <si>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</si>
  <si>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</si>
  <si>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</si>
  <si>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</si>
  <si>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</si>
  <si>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</si>
  <si>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</si>
  <si>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</si>
  <si>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</si>
  <si>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</si>
  <si>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</si>
  <si>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</si>
  <si>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</si>
  <si>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</si>
  <si>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</si>
  <si>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</si>
  <si>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</si>
  <si>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</si>
  <si>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</si>
  <si>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</si>
  <si>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</si>
  <si>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</si>
  <si>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</si>
  <si>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</si>
  <si>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</si>
  <si>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</si>
  <si>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</si>
  <si>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</si>
  <si>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</si>
  <si>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</si>
  <si>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</si>
  <si>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</si>
  <si>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</si>
  <si>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</si>
  <si>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</si>
  <si>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</si>
  <si>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</si>
  <si>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</si>
  <si>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</si>
  <si>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</si>
  <si>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</si>
  <si>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</si>
  <si>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</si>
  <si>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</si>
  <si>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</si>
  <si>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</si>
  <si>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</si>
  <si>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</si>
  <si>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</si>
  <si>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</si>
  <si>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</si>
  <si>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</si>
  <si>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</si>
  <si>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</si>
  <si>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</si>
  <si>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</si>
  <si>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</si>
  <si>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</si>
  <si>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</si>
  <si>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</si>
  <si>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</si>
  <si>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</si>
  <si>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</si>
  <si>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</si>
  <si>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</si>
  <si>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</si>
  <si>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</si>
  <si>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</si>
  <si>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</si>
  <si>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</si>
  <si>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</si>
  <si>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</si>
  <si>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</si>
  <si>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</si>
  <si>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</si>
  <si>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</si>
  <si>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</si>
  <si>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</si>
  <si>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</si>
  <si>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</si>
  <si>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</si>
  <si>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</si>
  <si>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</si>
  <si>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</si>
  <si>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</si>
  <si>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</si>
  <si>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</si>
  <si>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</si>
  <si>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</si>
  <si>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</si>
  <si>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</si>
  <si>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</si>
  <si>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</si>
  <si>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</si>
  <si>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</si>
  <si>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</si>
  <si>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</si>
  <si>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</si>
  <si>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</si>
  <si>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</si>
  <si>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</si>
  <si>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</si>
  <si>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</si>
  <si>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</si>
  <si>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</si>
  <si>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</si>
  <si>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</si>
  <si>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</si>
  <si>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</si>
  <si>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</si>
  <si>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</si>
  <si>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</si>
  <si>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</si>
  <si>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</si>
  <si>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</si>
  <si>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</si>
  <si>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</si>
  <si>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</si>
  <si>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</si>
  <si>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</si>
  <si>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</si>
  <si>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</si>
  <si>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</si>
  <si>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</si>
  <si>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</si>
  <si>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</si>
  <si>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</si>
  <si>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</si>
  <si>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</si>
  <si>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</si>
  <si>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</si>
  <si>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</si>
  <si>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</si>
  <si>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</si>
  <si>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</si>
  <si>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</si>
  <si>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</si>
  <si>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</si>
  <si>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</si>
  <si>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</si>
  <si>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</si>
  <si>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</si>
  <si>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</si>
  <si>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</si>
  <si>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</si>
  <si>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</si>
  <si>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</si>
  <si>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</si>
  <si>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</si>
  <si>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</si>
  <si>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</si>
  <si>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</si>
  <si>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</si>
  <si>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</si>
  <si>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</si>
  <si>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</si>
  <si>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</si>
  <si>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</si>
  <si>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</si>
  <si>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</si>
  <si>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うち浴室
及びトイレ</t>
    <rPh sb="2" eb="4">
      <t>ヨクシツ</t>
    </rPh>
    <rPh sb="5" eb="6">
      <t>オヨ</t>
    </rPh>
    <phoneticPr fontId="4"/>
  </si>
  <si>
    <t>個室1の面積</t>
    <rPh sb="0" eb="2">
      <t>コシツ</t>
    </rPh>
    <rPh sb="4" eb="6">
      <t>メンセキ</t>
    </rPh>
    <phoneticPr fontId="4"/>
  </si>
  <si>
    <t>個室2の面積</t>
    <rPh sb="0" eb="2">
      <t>コシツ</t>
    </rPh>
    <rPh sb="4" eb="6">
      <t>メンセキ</t>
    </rPh>
    <phoneticPr fontId="4"/>
  </si>
  <si>
    <t>個室3の面積</t>
    <rPh sb="0" eb="2">
      <t>コシツ</t>
    </rPh>
    <rPh sb="4" eb="6">
      <t>メンセキ</t>
    </rPh>
    <phoneticPr fontId="4"/>
  </si>
  <si>
    <t>個室4の面積</t>
    <rPh sb="0" eb="2">
      <t>コシツ</t>
    </rPh>
    <rPh sb="4" eb="6">
      <t>メンセキ</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</si>
  <si>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</si>
  <si>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</si>
  <si>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</si>
  <si>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</si>
  <si>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</si>
  <si>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</si>
  <si>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</si>
  <si>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</si>
  <si>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</si>
  <si>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</si>
  <si>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</si>
  <si>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</si>
  <si>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</si>
  <si>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</si>
  <si>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</si>
  <si>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</si>
  <si>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</si>
  <si>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</si>
  <si>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 xml:space="preserve">     ○○年 度</t>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</si>
  <si>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</si>
  <si>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</si>
  <si>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</si>
  <si>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</si>
  <si>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</si>
  <si>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</si>
  <si>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</si>
  <si>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</si>
  <si>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</si>
  <si>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</si>
  <si>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</si>
  <si>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</si>
  <si>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</si>
  <si>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</si>
  <si>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</si>
  <si>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</si>
  <si>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</si>
  <si>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</si>
  <si>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</si>
  <si>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</si>
  <si>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</si>
  <si>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</si>
  <si>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</si>
  <si>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</si>
  <si>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</si>
  <si>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</si>
  <si>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</si>
  <si>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</si>
  <si>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</si>
  <si>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</si>
  <si>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</si>
  <si>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</si>
  <si>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</si>
  <si>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</si>
  <si>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</si>
  <si>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</si>
  <si>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</si>
  <si>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</si>
  <si>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</si>
  <si>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</si>
  <si>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</si>
  <si>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</si>
  <si>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</si>
  <si>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</si>
  <si>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</si>
  <si>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</si>
  <si>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</si>
  <si>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</si>
  <si>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</si>
  <si>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</si>
  <si>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</si>
  <si>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</si>
  <si>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</si>
  <si>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</si>
  <si>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</si>
  <si>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</si>
  <si>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</si>
  <si>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</si>
  <si>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</si>
  <si>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</si>
  <si>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</si>
  <si>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</si>
  <si>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</si>
  <si>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</si>
  <si>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</si>
  <si>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</si>
  <si>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</si>
  <si>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</si>
  <si>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</si>
  <si>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</si>
  <si>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</si>
  <si>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</si>
  <si>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</si>
  <si>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</si>
  <si>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</si>
  <si>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</si>
  <si>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（３）協定の内容</t>
    <rPh sb="3" eb="5">
      <t>キョウテイ</t>
    </rPh>
    <rPh sb="6" eb="8">
      <t>ナイヨウ</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</si>
  <si>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</si>
  <si>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</si>
  <si>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</si>
  <si>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様式３－１６</t>
    <rPh sb="0" eb="2">
      <t>ヨウシキ</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</si>
  <si>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</si>
  <si>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</si>
  <si>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病床確保</t>
  </si>
  <si>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</si>
  <si>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</si>
  <si>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</si>
  <si>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</si>
  <si>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</si>
  <si>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</si>
  <si>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</si>
  <si>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</si>
  <si>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</si>
  <si>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【施設】</t>
    <rPh sb="1" eb="3">
      <t>シセツ</t>
    </rPh>
    <phoneticPr fontId="49"/>
  </si>
  <si>
    <t>提出日</t>
    <rPh sb="0" eb="2">
      <t>テイシュツ</t>
    </rPh>
    <rPh sb="2" eb="3">
      <t>ビ</t>
    </rPh>
    <phoneticPr fontId="49"/>
  </si>
  <si>
    <t>所在地</t>
    <rPh sb="0" eb="3">
      <t>ショザイチ</t>
    </rPh>
    <phoneticPr fontId="49"/>
  </si>
  <si>
    <t>開設者</t>
    <rPh sb="0" eb="2">
      <t>カイセツ</t>
    </rPh>
    <rPh sb="2" eb="3">
      <t>シャ</t>
    </rPh>
    <phoneticPr fontId="49"/>
  </si>
  <si>
    <t>代表者　職・氏名</t>
    <rPh sb="0" eb="3">
      <t>ダイヒョウシャ</t>
    </rPh>
    <rPh sb="4" eb="5">
      <t>ショク</t>
    </rPh>
    <rPh sb="6" eb="8">
      <t>シメイ</t>
    </rPh>
    <phoneticPr fontId="49"/>
  </si>
  <si>
    <t>医療機関名</t>
    <rPh sb="0" eb="2">
      <t>イリョウ</t>
    </rPh>
    <rPh sb="2" eb="4">
      <t>キカン</t>
    </rPh>
    <rPh sb="4" eb="5">
      <t>メイ</t>
    </rPh>
    <phoneticPr fontId="49"/>
  </si>
  <si>
    <t>様式第１号</t>
    <rPh sb="0" eb="2">
      <t>ヨウシキ</t>
    </rPh>
    <rPh sb="2" eb="3">
      <t>ダイ</t>
    </rPh>
    <rPh sb="4" eb="5">
      <t>ゴウ</t>
    </rPh>
    <phoneticPr fontId="4"/>
  </si>
  <si>
    <t>埼玉県協定締結医療機関施設整備事業費補助金</t>
    <rPh sb="0" eb="3">
      <t>サイタマケン</t>
    </rPh>
    <rPh sb="3" eb="5">
      <t>キョウテイ</t>
    </rPh>
    <rPh sb="5" eb="7">
      <t>テイケツ</t>
    </rPh>
    <rPh sb="7" eb="9">
      <t>イリョウ</t>
    </rPh>
    <rPh sb="9" eb="11">
      <t>キカン</t>
    </rPh>
    <rPh sb="11" eb="13">
      <t>シセツ</t>
    </rPh>
    <rPh sb="13" eb="15">
      <t>セイビ</t>
    </rPh>
    <rPh sb="15" eb="18">
      <t>ジギョウヒ</t>
    </rPh>
    <rPh sb="18" eb="21">
      <t>ホジョキン</t>
    </rPh>
    <phoneticPr fontId="4"/>
  </si>
  <si>
    <t>事業計画書の提出について</t>
    <rPh sb="0" eb="5">
      <t>ジギョウケイカクショ</t>
    </rPh>
    <rPh sb="6" eb="8">
      <t>テイシュツ</t>
    </rPh>
    <phoneticPr fontId="49"/>
  </si>
  <si>
    <t>第</t>
    <rPh sb="0" eb="1">
      <t>ダイ</t>
    </rPh>
    <phoneticPr fontId="4"/>
  </si>
  <si>
    <t>号</t>
    <rPh sb="0" eb="1">
      <t>ゴウ</t>
    </rPh>
    <phoneticPr fontId="4"/>
  </si>
  <si>
    <t>（宛先）</t>
    <rPh sb="1" eb="3">
      <t>アテサキ</t>
    </rPh>
    <phoneticPr fontId="4"/>
  </si>
  <si>
    <t>埼玉県知事</t>
    <rPh sb="0" eb="1">
      <t>サキ</t>
    </rPh>
    <rPh sb="1" eb="2">
      <t>タマ</t>
    </rPh>
    <rPh sb="2" eb="3">
      <t>ケン</t>
    </rPh>
    <rPh sb="3" eb="4">
      <t>チ</t>
    </rPh>
    <rPh sb="4" eb="5">
      <t>コト</t>
    </rPh>
    <phoneticPr fontId="4"/>
  </si>
  <si>
    <t>（報告者）</t>
    <rPh sb="1" eb="4">
      <t>ホウコクシャ</t>
    </rPh>
    <phoneticPr fontId="4"/>
  </si>
  <si>
    <t>所在地</t>
    <rPh sb="0" eb="1">
      <t>ショ</t>
    </rPh>
    <rPh sb="1" eb="2">
      <t>ザイ</t>
    </rPh>
    <rPh sb="2" eb="3">
      <t>チ</t>
    </rPh>
    <phoneticPr fontId="4"/>
  </si>
  <si>
    <t>開設者</t>
    <rPh sb="0" eb="1">
      <t>カイ</t>
    </rPh>
    <rPh sb="1" eb="2">
      <t>セツ</t>
    </rPh>
    <rPh sb="2" eb="3">
      <t>モノ</t>
    </rPh>
    <phoneticPr fontId="4"/>
  </si>
  <si>
    <t>代表者職氏名</t>
    <rPh sb="0" eb="3">
      <t>ダイヒョウシャ</t>
    </rPh>
    <rPh sb="3" eb="4">
      <t>ショク</t>
    </rPh>
    <rPh sb="4" eb="6">
      <t>シメイ</t>
    </rPh>
    <phoneticPr fontId="4"/>
  </si>
  <si>
    <t>医療機関名</t>
    <rPh sb="0" eb="2">
      <t>イリョウ</t>
    </rPh>
    <rPh sb="2" eb="4">
      <t>キカン</t>
    </rPh>
    <rPh sb="4" eb="5">
      <t>メイ</t>
    </rPh>
    <phoneticPr fontId="4"/>
  </si>
  <si>
    <t>　感染症の予防及び感染症の患者に対する医療に関する法律第36条の２第１項に基づく協定</t>
    <rPh sb="1" eb="4">
      <t>カンセンショウ</t>
    </rPh>
    <rPh sb="5" eb="7">
      <t>ヨボウ</t>
    </rPh>
    <rPh sb="7" eb="8">
      <t>オヨ</t>
    </rPh>
    <rPh sb="9" eb="12">
      <t>カンセンショウ</t>
    </rPh>
    <rPh sb="13" eb="15">
      <t>カンジャ</t>
    </rPh>
    <rPh sb="16" eb="17">
      <t>タイ</t>
    </rPh>
    <rPh sb="19" eb="21">
      <t>イリョウ</t>
    </rPh>
    <rPh sb="22" eb="23">
      <t>カン</t>
    </rPh>
    <rPh sb="25" eb="27">
      <t>ホウリツ</t>
    </rPh>
    <phoneticPr fontId="4"/>
  </si>
  <si>
    <t>を締結し、又は締結する予定があり、新興感染症対応に係る施設整備に関する補助を希望す</t>
    <rPh sb="5" eb="6">
      <t>マタ</t>
    </rPh>
    <rPh sb="7" eb="9">
      <t>テイケツ</t>
    </rPh>
    <rPh sb="11" eb="13">
      <t>ヨテイ</t>
    </rPh>
    <rPh sb="17" eb="19">
      <t>シンコウ</t>
    </rPh>
    <rPh sb="19" eb="22">
      <t>カンセンショウ</t>
    </rPh>
    <rPh sb="22" eb="24">
      <t>タイオウ</t>
    </rPh>
    <rPh sb="25" eb="26">
      <t>カカ</t>
    </rPh>
    <rPh sb="27" eb="29">
      <t>シセツ</t>
    </rPh>
    <rPh sb="29" eb="31">
      <t>セイビ</t>
    </rPh>
    <rPh sb="32" eb="33">
      <t>カン</t>
    </rPh>
    <rPh sb="35" eb="37">
      <t>ホジョ</t>
    </rPh>
    <rPh sb="38" eb="40">
      <t>キボウ</t>
    </rPh>
    <phoneticPr fontId="49"/>
  </si>
  <si>
    <t>るため、埼玉県協定締結医療機関施設整備事業費補助金交付要綱第３条に基づき、下記の</t>
    <rPh sb="4" eb="7">
      <t>サイタマケン</t>
    </rPh>
    <rPh sb="7" eb="9">
      <t>キョウテイ</t>
    </rPh>
    <rPh sb="9" eb="11">
      <t>テイケツ</t>
    </rPh>
    <rPh sb="11" eb="13">
      <t>イリョウ</t>
    </rPh>
    <rPh sb="13" eb="15">
      <t>キカン</t>
    </rPh>
    <rPh sb="15" eb="17">
      <t>シセツ</t>
    </rPh>
    <rPh sb="17" eb="19">
      <t>セイビ</t>
    </rPh>
    <rPh sb="19" eb="22">
      <t>ジギョウヒ</t>
    </rPh>
    <rPh sb="22" eb="25">
      <t>ホジョキン</t>
    </rPh>
    <rPh sb="25" eb="27">
      <t>コウフ</t>
    </rPh>
    <rPh sb="27" eb="29">
      <t>ヨウコウ</t>
    </rPh>
    <rPh sb="29" eb="30">
      <t>ダイ</t>
    </rPh>
    <rPh sb="31" eb="32">
      <t>ジョウ</t>
    </rPh>
    <rPh sb="33" eb="34">
      <t>モト</t>
    </rPh>
    <phoneticPr fontId="49"/>
  </si>
  <si>
    <t>とおり必要書類を提出します。</t>
    <phoneticPr fontId="4"/>
  </si>
  <si>
    <t>記</t>
    <rPh sb="0" eb="1">
      <t>キ</t>
    </rPh>
    <phoneticPr fontId="49"/>
  </si>
  <si>
    <t>１　提出書類</t>
    <rPh sb="2" eb="4">
      <t>テイシュツ</t>
    </rPh>
    <rPh sb="4" eb="6">
      <t>ショルイ</t>
    </rPh>
    <phoneticPr fontId="49"/>
  </si>
  <si>
    <t>　・施設整備事業費内訳書（別紙１）</t>
    <rPh sb="13" eb="15">
      <t>ベッシ</t>
    </rPh>
    <phoneticPr fontId="49"/>
  </si>
  <si>
    <t>　・施設整備事業計画書（別紙２）</t>
    <rPh sb="12" eb="14">
      <t>ベッシ</t>
    </rPh>
    <phoneticPr fontId="4"/>
  </si>
  <si>
    <t>２　添付書類</t>
    <rPh sb="2" eb="4">
      <t>テンプ</t>
    </rPh>
    <rPh sb="4" eb="6">
      <t>ショルイ</t>
    </rPh>
    <phoneticPr fontId="49"/>
  </si>
  <si>
    <t>　・その他参考となる資料</t>
    <rPh sb="4" eb="5">
      <t>タ</t>
    </rPh>
    <rPh sb="5" eb="7">
      <t>サンコウ</t>
    </rPh>
    <rPh sb="10" eb="12">
      <t>シリョウ</t>
    </rPh>
    <phoneticPr fontId="49"/>
  </si>
  <si>
    <t>（３）-1協定の内容</t>
    <rPh sb="5" eb="7">
      <t>キョウテイ</t>
    </rPh>
    <rPh sb="8" eb="10">
      <t>ナイヨウ</t>
    </rPh>
    <phoneticPr fontId="4"/>
  </si>
  <si>
    <t>（３）-2協定の内容</t>
    <rPh sb="5" eb="7">
      <t>キョウテイ</t>
    </rPh>
    <rPh sb="8" eb="10">
      <t>ナイヨウ</t>
    </rPh>
    <phoneticPr fontId="4"/>
  </si>
  <si>
    <t>（３）-3協定の内容</t>
    <rPh sb="5" eb="7">
      <t>キョウテイ</t>
    </rPh>
    <rPh sb="8" eb="10">
      <t>ナイヨウ</t>
    </rPh>
    <phoneticPr fontId="4"/>
  </si>
  <si>
    <t>補助対象外経費</t>
    <rPh sb="0" eb="5">
      <t>ホジョタイショウガイ</t>
    </rPh>
    <rPh sb="5" eb="7">
      <t>ケイヒ</t>
    </rPh>
    <phoneticPr fontId="4"/>
  </si>
  <si>
    <t>&lt;建築工事&gt;</t>
  </si>
  <si>
    <t xml:space="preserve">   令和７年度</t>
    <rPh sb="3" eb="5">
      <t>レイワ</t>
    </rPh>
    <phoneticPr fontId="4"/>
  </si>
  <si>
    <t>埼玉県協定締結医療機関</t>
    <phoneticPr fontId="49"/>
  </si>
  <si>
    <r>
      <rPr>
        <sz val="16"/>
        <color rgb="FFFF0000"/>
        <rFont val="ＭＳ Ｐゴシック"/>
        <family val="3"/>
        <charset val="128"/>
      </rPr>
      <t>施設</t>
    </r>
    <r>
      <rPr>
        <sz val="11"/>
        <rFont val="ＭＳ Ｐゴシック"/>
        <family val="3"/>
        <charset val="128"/>
      </rPr>
      <t>整備事業費補助金事業計画書</t>
    </r>
    <rPh sb="10" eb="15">
      <t>ジギョウケイカクショ</t>
    </rPh>
    <phoneticPr fontId="4"/>
  </si>
  <si>
    <t>個室5の面積</t>
    <rPh sb="0" eb="2">
      <t>コシツ</t>
    </rPh>
    <rPh sb="4" eb="6">
      <t>メンセキ</t>
    </rPh>
    <phoneticPr fontId="4"/>
  </si>
  <si>
    <t>個室6の面積</t>
    <rPh sb="0" eb="2">
      <t>コシツ</t>
    </rPh>
    <rPh sb="4" eb="6">
      <t>メンセキ</t>
    </rPh>
    <phoneticPr fontId="4"/>
  </si>
  <si>
    <t>個室7の面積</t>
    <rPh sb="0" eb="2">
      <t>コシツ</t>
    </rPh>
    <rPh sb="4" eb="6">
      <t>メンセキ</t>
    </rPh>
    <phoneticPr fontId="4"/>
  </si>
  <si>
    <t>個室8の面積</t>
    <rPh sb="0" eb="2">
      <t>コシツ</t>
    </rPh>
    <rPh sb="4" eb="6">
      <t>メンセキ</t>
    </rPh>
    <phoneticPr fontId="4"/>
  </si>
  <si>
    <t>個室9の面積</t>
    <rPh sb="0" eb="2">
      <t>コシツ</t>
    </rPh>
    <rPh sb="4" eb="6">
      <t>メンセキ</t>
    </rPh>
    <phoneticPr fontId="4"/>
  </si>
  <si>
    <t>個室10の面積</t>
    <rPh sb="0" eb="2">
      <t>コシツ</t>
    </rPh>
    <rPh sb="5" eb="7">
      <t>メンセキ</t>
    </rPh>
    <phoneticPr fontId="4"/>
  </si>
  <si>
    <t>個室11の面積</t>
    <rPh sb="0" eb="2">
      <t>コシツ</t>
    </rPh>
    <rPh sb="5" eb="7">
      <t>メンセキ</t>
    </rPh>
    <phoneticPr fontId="4"/>
  </si>
  <si>
    <t>個室12の面積</t>
    <rPh sb="0" eb="2">
      <t>コシツ</t>
    </rPh>
    <rPh sb="5" eb="7">
      <t>メンセキ</t>
    </rPh>
    <phoneticPr fontId="4"/>
  </si>
  <si>
    <t>【保管施設】</t>
    <rPh sb="1" eb="5">
      <t>ホカンシセツ</t>
    </rPh>
    <phoneticPr fontId="4"/>
  </si>
  <si>
    <t>【病棟等】</t>
    <rPh sb="1" eb="3">
      <t>ビョウトウ</t>
    </rPh>
    <rPh sb="3" eb="4">
      <t>トウ</t>
    </rPh>
    <phoneticPr fontId="4"/>
  </si>
  <si>
    <t>病棟等３の感染対策に係る整備面積</t>
    <rPh sb="0" eb="2">
      <t>ビョウトウ</t>
    </rPh>
    <rPh sb="2" eb="3">
      <t>トウ</t>
    </rPh>
    <rPh sb="5" eb="7">
      <t>カンセン</t>
    </rPh>
    <rPh sb="7" eb="9">
      <t>タイサク</t>
    </rPh>
    <rPh sb="10" eb="11">
      <t>カカ</t>
    </rPh>
    <rPh sb="12" eb="14">
      <t>セイビ</t>
    </rPh>
    <rPh sb="14" eb="16">
      <t>メンセキ</t>
    </rPh>
    <phoneticPr fontId="4"/>
  </si>
  <si>
    <t>病棟等４の感染対策に係る整備面積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</si>
  <si>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個人防護具保管施設３の整備面積</t>
    <rPh sb="0" eb="2">
      <t>コジン</t>
    </rPh>
    <rPh sb="2" eb="4">
      <t>ボウゴ</t>
    </rPh>
    <rPh sb="4" eb="5">
      <t>グ</t>
    </rPh>
    <rPh sb="5" eb="7">
      <t>ホカン</t>
    </rPh>
    <rPh sb="7" eb="9">
      <t>シセツ</t>
    </rPh>
    <rPh sb="11" eb="13">
      <t>セイビ</t>
    </rPh>
    <rPh sb="13" eb="15">
      <t>メンセキ</t>
    </rPh>
    <phoneticPr fontId="4"/>
  </si>
  <si>
    <t>個人防護具保管施設４の整備面積</t>
    <rPh sb="0" eb="2">
      <t>コジン</t>
    </rPh>
    <rPh sb="2" eb="4">
      <t>ボウゴ</t>
    </rPh>
    <rPh sb="4" eb="5">
      <t>グ</t>
    </rPh>
    <rPh sb="5" eb="7">
      <t>ホカン</t>
    </rPh>
    <rPh sb="7" eb="9">
      <t>シセツ</t>
    </rPh>
    <rPh sb="11" eb="13">
      <t>セイビ</t>
    </rPh>
    <rPh sb="13" eb="15">
      <t>メンセキ</t>
    </rPh>
    <phoneticPr fontId="4"/>
  </si>
  <si>
    <t>【病室】</t>
    <rPh sb="1" eb="3">
      <t>ビョウシツ</t>
    </rPh>
    <phoneticPr fontId="4"/>
  </si>
  <si>
    <t>工事面積</t>
    <rPh sb="0" eb="4">
      <t>コウジメンセキ</t>
    </rPh>
    <phoneticPr fontId="4"/>
  </si>
  <si>
    <t>工事面積（㎡）</t>
    <rPh sb="0" eb="4">
      <t>コウジメンセキ</t>
    </rPh>
    <phoneticPr fontId="4"/>
  </si>
  <si>
    <t>医療機関コード</t>
    <rPh sb="0" eb="2">
      <t>イリョウ</t>
    </rPh>
    <rPh sb="2" eb="4">
      <t>キカン</t>
    </rPh>
    <phoneticPr fontId="49"/>
  </si>
  <si>
    <t>基本情報</t>
    <rPh sb="0" eb="2">
      <t>キホン</t>
    </rPh>
    <rPh sb="2" eb="4">
      <t>ジョウホウ</t>
    </rPh>
    <phoneticPr fontId="4"/>
  </si>
  <si>
    <t>病室</t>
    <rPh sb="0" eb="2">
      <t>ビョウシツ</t>
    </rPh>
    <phoneticPr fontId="4"/>
  </si>
  <si>
    <t>病棟</t>
    <rPh sb="0" eb="2">
      <t>ビョウトウ</t>
    </rPh>
    <phoneticPr fontId="4"/>
  </si>
  <si>
    <t>保管施設</t>
    <rPh sb="0" eb="2">
      <t>ホカン</t>
    </rPh>
    <rPh sb="2" eb="4">
      <t>シセツ</t>
    </rPh>
    <phoneticPr fontId="4"/>
  </si>
  <si>
    <t>医療機関コード</t>
    <rPh sb="0" eb="2">
      <t>イリョウ</t>
    </rPh>
    <rPh sb="2" eb="4">
      <t>キカン</t>
    </rPh>
    <phoneticPr fontId="4"/>
  </si>
  <si>
    <t>開設者</t>
    <rPh sb="0" eb="2">
      <t>カイセツ</t>
    </rPh>
    <rPh sb="2" eb="3">
      <t>シャ</t>
    </rPh>
    <phoneticPr fontId="4"/>
  </si>
  <si>
    <t>病室数</t>
    <rPh sb="0" eb="2">
      <t>ビョウシツ</t>
    </rPh>
    <rPh sb="2" eb="3">
      <t>スウ</t>
    </rPh>
    <phoneticPr fontId="4"/>
  </si>
  <si>
    <t>面積</t>
    <rPh sb="0" eb="2">
      <t>メンセキ</t>
    </rPh>
    <phoneticPr fontId="4"/>
  </si>
  <si>
    <t>内容</t>
    <rPh sb="0" eb="2">
      <t>ナイヨウ</t>
    </rPh>
    <phoneticPr fontId="4"/>
  </si>
  <si>
    <t>病室以外</t>
    <rPh sb="0" eb="2">
      <t>ビョウシツ</t>
    </rPh>
    <rPh sb="2" eb="4">
      <t>イガイ</t>
    </rPh>
    <phoneticPr fontId="4"/>
  </si>
  <si>
    <t>　・工事内訳書</t>
    <phoneticPr fontId="4"/>
  </si>
  <si>
    <t>　・現況図</t>
    <phoneticPr fontId="4"/>
  </si>
  <si>
    <t>　・工事計画図</t>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</si>
  <si>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</si>
  <si>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締結状況</t>
    <rPh sb="0" eb="2">
      <t>テイケツ</t>
    </rPh>
    <rPh sb="2" eb="4">
      <t>ジョウキョウ</t>
    </rPh>
    <phoneticPr fontId="4"/>
  </si>
  <si>
    <t>締結時期</t>
    <rPh sb="0" eb="4">
      <t>テイケツジキ</t>
    </rPh>
    <phoneticPr fontId="4"/>
  </si>
  <si>
    <t>締結種別</t>
    <rPh sb="0" eb="2">
      <t>テイケツ</t>
    </rPh>
    <rPh sb="2" eb="4">
      <t>シュベツ</t>
    </rPh>
    <phoneticPr fontId="4"/>
  </si>
  <si>
    <t>（参）県</t>
    <rPh sb="1" eb="2">
      <t>サン</t>
    </rPh>
    <rPh sb="3" eb="4">
      <t>ケン</t>
    </rPh>
    <phoneticPr fontId="4"/>
  </si>
  <si>
    <t>（参）国</t>
    <rPh sb="1" eb="2">
      <t>サン</t>
    </rPh>
    <rPh sb="3" eb="4">
      <t>クニ</t>
    </rPh>
    <phoneticPr fontId="4"/>
  </si>
  <si>
    <t>（参）事</t>
    <rPh sb="1" eb="2">
      <t>サン</t>
    </rPh>
    <rPh sb="3" eb="4">
      <t>ジ</t>
    </rPh>
    <phoneticPr fontId="4"/>
  </si>
  <si>
    <t>実支出額</t>
    <rPh sb="0" eb="1">
      <t>ジツ</t>
    </rPh>
    <rPh sb="1" eb="4">
      <t>シシュツガク</t>
    </rPh>
    <phoneticPr fontId="4"/>
  </si>
  <si>
    <t>補助見込額</t>
    <rPh sb="0" eb="2">
      <t>ホジョ</t>
    </rPh>
    <rPh sb="2" eb="4">
      <t>ミコミ</t>
    </rPh>
    <rPh sb="4" eb="5">
      <t>ガク</t>
    </rPh>
    <phoneticPr fontId="4"/>
  </si>
  <si>
    <t>実支出額</t>
    <rPh sb="0" eb="1">
      <t>ジツ</t>
    </rPh>
    <rPh sb="1" eb="3">
      <t>シシュツ</t>
    </rPh>
    <rPh sb="3" eb="4">
      <t>ガク</t>
    </rPh>
    <phoneticPr fontId="4"/>
  </si>
  <si>
    <t>補助見込額</t>
    <rPh sb="0" eb="5">
      <t>ホジョミコミガク</t>
    </rPh>
    <phoneticPr fontId="4"/>
  </si>
  <si>
    <t>実支出額</t>
    <rPh sb="0" eb="4">
      <t>ジツシシュツガク</t>
    </rPh>
    <phoneticPr fontId="4"/>
  </si>
  <si>
    <t>改修</t>
  </si>
  <si>
    <t>【基本情報入力シート】</t>
    <rPh sb="1" eb="5">
      <t>キホンジョウホウ</t>
    </rPh>
    <rPh sb="5" eb="7">
      <t>ニュウリョク</t>
    </rPh>
    <phoneticPr fontId="4"/>
  </si>
  <si>
    <t>【１6 新興感染症（病室）】</t>
    <phoneticPr fontId="49"/>
  </si>
  <si>
    <t>【（様式2）事業費内訳書（病室）】</t>
    <phoneticPr fontId="49"/>
  </si>
  <si>
    <t>【１6 新興感染症（病室以外）】</t>
    <phoneticPr fontId="49"/>
  </si>
  <si>
    <t>【（様式2）事業費内訳書 (病室以外)】</t>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</si>
</sst>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 numFmtId="191" formatCode="[$-411]ggge&quot;年&quot;m&quot;月&quot;d&quot;日&quot;;@"/>
    <numFmt numFmtId="192" formatCode="0.00_);[Red]\(0.00\)"/>
    <numFmt numFmtId="193" formatCode="0_);[Red]\(0\)"/>
  </numFmts>
  <fonts count="5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sz val="16"/>
      <color rgb="FFFF0000"/>
      <name val="ＭＳ Ｐゴシック"/>
      <family val="3"/>
      <charset val="128"/>
    </font>
    <font>
      <sz val="11"/>
      <color rgb="FF000000"/>
      <name val="ＭＳ Ｐゴシック"/>
      <family val="3"/>
      <charset val="128"/>
      <scheme val="minor"/>
    </font>
    <font>
      <sz val="9"/>
      <color indexed="81"/>
      <name val="MS P ゴシック"/>
      <family val="3"/>
      <charset val="128"/>
    </font>
    <font>
      <b/>
      <sz val="16"/>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7" tint="0.59999389629810485"/>
        <bgColor indexed="64"/>
      </patternFill>
    </fill>
  </fills>
  <borders count="10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538">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22" fillId="0" borderId="3" xfId="0" applyFont="1" applyBorder="1" applyAlignment="1">
      <alignment horizontal="left" vertical="center" shrinkToFit="1"/>
    </xf>
    <xf numFmtId="0" fontId="22" fillId="0" borderId="4" xfId="0" applyFont="1" applyBorder="1" applyAlignment="1">
      <alignment vertical="center" wrapText="1" shrinkToFit="1"/>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47" fillId="0" borderId="0" xfId="0" applyFont="1"/>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185" fontId="44" fillId="0" borderId="64" xfId="0" applyNumberFormat="1" applyFont="1" applyBorder="1" applyAlignment="1">
      <alignment horizontal="center" vertical="center" shrinkToFit="1"/>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1" xfId="0" applyFont="1" applyBorder="1" applyAlignment="1">
      <alignment horizontal="center" vertical="center" wrapText="1" shrinkToFit="1"/>
    </xf>
    <xf numFmtId="0" fontId="22" fillId="0" borderId="12" xfId="0" applyFont="1" applyBorder="1" applyAlignment="1">
      <alignment horizontal="center" vertical="center"/>
    </xf>
    <xf numFmtId="0" fontId="22" fillId="0" borderId="0" xfId="0" applyFont="1" applyAlignment="1">
      <alignment horizontal="center" vertical="center"/>
    </xf>
    <xf numFmtId="0" fontId="22" fillId="0" borderId="13" xfId="0" applyFont="1" applyBorder="1" applyAlignment="1">
      <alignment horizontal="right" vertical="center"/>
    </xf>
    <xf numFmtId="0" fontId="22" fillId="0" borderId="63" xfId="0" applyFont="1" applyBorder="1" applyAlignment="1">
      <alignment horizontal="center" vertical="center"/>
    </xf>
    <xf numFmtId="0" fontId="22" fillId="0" borderId="0" xfId="0" applyFont="1" applyAlignment="1">
      <alignment vertical="center"/>
    </xf>
    <xf numFmtId="0" fontId="22" fillId="0" borderId="0" xfId="0" applyFont="1" applyAlignment="1">
      <alignment vertical="center" shrinkToFit="1"/>
    </xf>
    <xf numFmtId="0" fontId="22" fillId="0" borderId="10" xfId="0" applyFont="1" applyBorder="1" applyAlignment="1">
      <alignment vertical="center"/>
    </xf>
    <xf numFmtId="0" fontId="9" fillId="7" borderId="0" xfId="2" applyFont="1" applyFill="1">
      <alignment vertical="center"/>
    </xf>
    <xf numFmtId="0" fontId="9" fillId="6" borderId="0" xfId="2" applyFont="1" applyFill="1" applyAlignment="1">
      <alignment vertical="center" wrapText="1"/>
    </xf>
    <xf numFmtId="0" fontId="0" fillId="8" borderId="13" xfId="0" applyFill="1" applyBorder="1" applyAlignment="1">
      <alignment horizontal="left" vertical="center"/>
    </xf>
    <xf numFmtId="0" fontId="1" fillId="0" borderId="0" xfId="3" applyAlignment="1"/>
    <xf numFmtId="0" fontId="20" fillId="0" borderId="0" xfId="3" applyFont="1">
      <alignment vertical="center"/>
    </xf>
    <xf numFmtId="0" fontId="20" fillId="0" borderId="0" xfId="3" applyFont="1" applyAlignment="1"/>
    <xf numFmtId="0" fontId="20" fillId="0" borderId="0" xfId="3" applyFont="1" applyAlignment="1">
      <alignment horizontal="centerContinuous" vertical="center"/>
    </xf>
    <xf numFmtId="0" fontId="20" fillId="0" borderId="0" xfId="3" applyFont="1" applyAlignment="1">
      <alignment horizontal="centerContinuous"/>
    </xf>
    <xf numFmtId="0" fontId="1" fillId="0" borderId="0" xfId="3" applyAlignment="1">
      <alignment horizontal="centerContinuous"/>
    </xf>
    <xf numFmtId="0" fontId="20" fillId="0" borderId="0" xfId="3" applyFont="1" applyAlignment="1">
      <alignment horizontal="right" vertical="center"/>
    </xf>
    <xf numFmtId="0" fontId="20" fillId="0" borderId="0" xfId="3" applyFont="1" applyAlignment="1">
      <alignment horizontal="distributed"/>
    </xf>
    <xf numFmtId="0" fontId="20" fillId="0" borderId="0" xfId="3" applyFont="1" applyAlignment="1">
      <alignment horizontal="distributed" vertical="center"/>
    </xf>
    <xf numFmtId="0" fontId="20" fillId="0" borderId="10" xfId="3" applyFont="1" applyBorder="1">
      <alignment vertical="center"/>
    </xf>
    <xf numFmtId="0" fontId="20" fillId="0" borderId="63" xfId="3" applyFont="1" applyBorder="1" applyAlignment="1">
      <alignment horizontal="distributed" vertical="center"/>
    </xf>
    <xf numFmtId="37" fontId="20" fillId="0" borderId="0" xfId="3" applyNumberFormat="1" applyFont="1">
      <alignment vertical="center"/>
    </xf>
    <xf numFmtId="0" fontId="8" fillId="0" borderId="33" xfId="0" applyFont="1" applyBorder="1" applyAlignment="1">
      <alignment vertical="center" wrapText="1"/>
    </xf>
    <xf numFmtId="0" fontId="8" fillId="0" borderId="20" xfId="0" applyFont="1" applyBorder="1" applyAlignment="1">
      <alignment vertical="center" wrapText="1"/>
    </xf>
    <xf numFmtId="0" fontId="8" fillId="0" borderId="25" xfId="0" applyFont="1" applyBorder="1" applyAlignment="1">
      <alignment vertical="center" wrapText="1"/>
    </xf>
    <xf numFmtId="188" fontId="8" fillId="0" borderId="44" xfId="0" applyNumberFormat="1" applyFont="1" applyBorder="1" applyAlignment="1">
      <alignment vertical="center" shrinkToFit="1"/>
    </xf>
    <xf numFmtId="188" fontId="8" fillId="0" borderId="25" xfId="0" applyNumberFormat="1" applyFont="1" applyBorder="1" applyAlignment="1">
      <alignment vertical="center" shrinkToFit="1"/>
    </xf>
    <xf numFmtId="186" fontId="8" fillId="0" borderId="6" xfId="0" applyNumberFormat="1" applyFont="1" applyBorder="1" applyAlignment="1">
      <alignment horizontal="right" vertical="center" shrinkToFit="1"/>
    </xf>
    <xf numFmtId="186" fontId="12" fillId="0" borderId="6" xfId="0" applyNumberFormat="1" applyFont="1" applyBorder="1" applyAlignment="1">
      <alignment vertical="center" shrinkToFit="1"/>
    </xf>
    <xf numFmtId="188" fontId="8" fillId="0" borderId="18" xfId="0" applyNumberFormat="1" applyFont="1" applyBorder="1" applyAlignment="1">
      <alignment vertical="center" shrinkToFit="1"/>
    </xf>
    <xf numFmtId="0" fontId="8" fillId="0" borderId="14" xfId="0" applyFont="1" applyBorder="1" applyAlignment="1">
      <alignment vertical="center" wrapText="1"/>
    </xf>
    <xf numFmtId="188" fontId="8" fillId="0" borderId="19" xfId="0" applyNumberFormat="1" applyFont="1" applyBorder="1" applyAlignment="1">
      <alignment vertical="center" shrinkToFit="1"/>
    </xf>
    <xf numFmtId="57" fontId="22" fillId="0" borderId="63" xfId="0" applyNumberFormat="1" applyFont="1" applyBorder="1" applyAlignment="1" applyProtection="1">
      <alignment horizontal="center" vertical="center" shrinkToFit="1"/>
      <protection locked="0"/>
    </xf>
    <xf numFmtId="57" fontId="22" fillId="0" borderId="64" xfId="0" applyNumberFormat="1" applyFont="1" applyBorder="1" applyAlignment="1" applyProtection="1">
      <alignment horizontal="center" vertical="center" shrinkToFit="1"/>
      <protection locked="0"/>
    </xf>
    <xf numFmtId="185" fontId="22" fillId="0" borderId="63" xfId="0" applyNumberFormat="1" applyFont="1" applyBorder="1" applyAlignment="1" applyProtection="1">
      <alignment horizontal="center" vertical="center" shrinkToFit="1"/>
      <protection locked="0"/>
    </xf>
    <xf numFmtId="185" fontId="22" fillId="0" borderId="0" xfId="0" applyNumberFormat="1" applyFont="1" applyAlignment="1" applyProtection="1">
      <alignment horizontal="center" vertical="center"/>
      <protection locked="0"/>
    </xf>
    <xf numFmtId="183" fontId="22" fillId="0" borderId="13" xfId="0" applyNumberFormat="1" applyFont="1" applyBorder="1" applyAlignment="1" applyProtection="1">
      <alignment horizontal="center" vertical="center"/>
      <protection locked="0"/>
    </xf>
    <xf numFmtId="181" fontId="22" fillId="0" borderId="13" xfId="0" applyNumberFormat="1" applyFont="1" applyBorder="1" applyAlignment="1" applyProtection="1">
      <alignment vertical="center"/>
      <protection locked="0"/>
    </xf>
    <xf numFmtId="184" fontId="22" fillId="0" borderId="13" xfId="0" applyNumberFormat="1" applyFont="1" applyBorder="1" applyAlignment="1" applyProtection="1">
      <alignment vertical="center"/>
      <protection locked="0"/>
    </xf>
    <xf numFmtId="0" fontId="22" fillId="0" borderId="13" xfId="0" applyFont="1" applyBorder="1" applyAlignment="1" applyProtection="1">
      <alignment horizontal="center" vertical="center" shrinkToFit="1"/>
      <protection locked="0"/>
    </xf>
    <xf numFmtId="0" fontId="22" fillId="0" borderId="13" xfId="0" applyFont="1" applyBorder="1" applyAlignment="1" applyProtection="1">
      <alignment horizontal="center" vertical="center"/>
      <protection locked="0"/>
    </xf>
    <xf numFmtId="181" fontId="22" fillId="0" borderId="64" xfId="0" applyNumberFormat="1" applyFont="1" applyBorder="1" applyAlignment="1" applyProtection="1">
      <alignment vertical="center"/>
      <protection locked="0"/>
    </xf>
    <xf numFmtId="182" fontId="22" fillId="0" borderId="96" xfId="0" applyNumberFormat="1" applyFont="1" applyBorder="1" applyAlignment="1" applyProtection="1">
      <alignment vertical="center"/>
      <protection locked="0"/>
    </xf>
    <xf numFmtId="182" fontId="22" fillId="0" borderId="97" xfId="0" applyNumberFormat="1" applyFont="1" applyBorder="1" applyAlignment="1" applyProtection="1">
      <alignment vertical="center"/>
      <protection locked="0"/>
    </xf>
    <xf numFmtId="181" fontId="22" fillId="0" borderId="6" xfId="0" applyNumberFormat="1" applyFont="1" applyBorder="1" applyAlignment="1" applyProtection="1">
      <alignment vertical="center"/>
      <protection locked="0"/>
    </xf>
    <xf numFmtId="189" fontId="8" fillId="0" borderId="37" xfId="0" applyNumberFormat="1" applyFont="1" applyBorder="1" applyAlignment="1">
      <alignment horizontal="right" vertical="center" shrinkToFit="1"/>
    </xf>
    <xf numFmtId="189" fontId="12" fillId="0" borderId="0" xfId="0" applyNumberFormat="1" applyFont="1" applyAlignment="1">
      <alignment vertical="center" shrinkToFit="1"/>
    </xf>
    <xf numFmtId="189" fontId="8" fillId="0" borderId="6" xfId="0" applyNumberFormat="1" applyFont="1" applyBorder="1" applyAlignment="1">
      <alignment horizontal="right" vertical="center" shrinkToFit="1"/>
    </xf>
    <xf numFmtId="40" fontId="8" fillId="0" borderId="37" xfId="1" applyNumberFormat="1" applyFont="1" applyFill="1" applyBorder="1" applyAlignment="1">
      <alignment horizontal="right" vertical="center" shrinkToFit="1"/>
    </xf>
    <xf numFmtId="188" fontId="12" fillId="0" borderId="20" xfId="0" applyNumberFormat="1" applyFont="1" applyBorder="1" applyAlignment="1">
      <alignment vertical="center" shrinkToFit="1"/>
    </xf>
    <xf numFmtId="0" fontId="46" fillId="0" borderId="26" xfId="0" applyFont="1" applyBorder="1" applyAlignment="1">
      <alignment vertical="center" wrapText="1"/>
    </xf>
    <xf numFmtId="186" fontId="8" fillId="0" borderId="37" xfId="0" applyNumberFormat="1" applyFont="1" applyBorder="1" applyAlignment="1">
      <alignment horizontal="right" vertical="center" shrinkToFit="1"/>
    </xf>
    <xf numFmtId="188" fontId="8" fillId="0" borderId="17" xfId="0" applyNumberFormat="1" applyFont="1" applyBorder="1" applyAlignment="1">
      <alignment vertical="center" shrinkToFit="1"/>
    </xf>
    <xf numFmtId="188" fontId="8" fillId="0" borderId="20" xfId="0" applyNumberFormat="1" applyFont="1" applyBorder="1" applyAlignment="1" applyProtection="1">
      <alignment horizontal="right" vertical="center" shrinkToFit="1"/>
      <protection locked="0"/>
    </xf>
    <xf numFmtId="0" fontId="46" fillId="0" borderId="26" xfId="0" applyFont="1" applyBorder="1" applyAlignment="1" applyProtection="1">
      <alignment vertical="center" wrapText="1"/>
      <protection locked="0"/>
    </xf>
    <xf numFmtId="188" fontId="8" fillId="0" borderId="33" xfId="0" applyNumberFormat="1" applyFont="1" applyBorder="1" applyAlignment="1" applyProtection="1">
      <alignment vertical="center" shrinkToFit="1"/>
      <protection locked="0"/>
    </xf>
    <xf numFmtId="186" fontId="14" fillId="0" borderId="37" xfId="0" applyNumberFormat="1" applyFont="1" applyBorder="1" applyAlignment="1" applyProtection="1">
      <alignment vertical="center" shrinkToFit="1"/>
      <protection locked="0"/>
    </xf>
    <xf numFmtId="192" fontId="14" fillId="0" borderId="37" xfId="0" applyNumberFormat="1" applyFont="1" applyBorder="1" applyAlignment="1" applyProtection="1">
      <alignment horizontal="right" vertical="center" shrinkToFit="1"/>
      <protection locked="0"/>
    </xf>
    <xf numFmtId="186" fontId="14" fillId="0" borderId="37" xfId="0" applyNumberFormat="1" applyFont="1" applyBorder="1" applyAlignment="1" applyProtection="1">
      <alignment horizontal="right" vertical="center" shrinkToFit="1"/>
      <protection locked="0"/>
    </xf>
    <xf numFmtId="191" fontId="0" fillId="0" borderId="13" xfId="0" applyNumberFormat="1"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8" fillId="0" borderId="35" xfId="0" applyFont="1" applyBorder="1" applyAlignment="1">
      <alignment vertical="center" wrapText="1"/>
    </xf>
    <xf numFmtId="192" fontId="8" fillId="0" borderId="37" xfId="0" applyNumberFormat="1" applyFont="1" applyBorder="1" applyAlignment="1">
      <alignment vertical="center" shrinkToFit="1"/>
    </xf>
    <xf numFmtId="192" fontId="8" fillId="0" borderId="19" xfId="0" applyNumberFormat="1" applyFont="1" applyBorder="1" applyAlignment="1">
      <alignment vertical="center" shrinkToFit="1"/>
    </xf>
    <xf numFmtId="188" fontId="8" fillId="0" borderId="12" xfId="0" applyNumberFormat="1" applyFont="1" applyBorder="1" applyAlignment="1">
      <alignment vertical="center" shrinkToFit="1"/>
    </xf>
    <xf numFmtId="192" fontId="8" fillId="0" borderId="30" xfId="0" applyNumberFormat="1" applyFont="1" applyBorder="1" applyAlignment="1">
      <alignment vertical="center" shrinkToFit="1"/>
    </xf>
    <xf numFmtId="0" fontId="51" fillId="0" borderId="26" xfId="0" applyFont="1" applyBorder="1" applyAlignment="1">
      <alignment vertical="center" wrapText="1"/>
    </xf>
    <xf numFmtId="182" fontId="22" fillId="0" borderId="96" xfId="0" applyNumberFormat="1" applyFont="1" applyBorder="1" applyAlignment="1">
      <alignment vertical="center"/>
    </xf>
    <xf numFmtId="0" fontId="0" fillId="0" borderId="0" xfId="0" applyAlignment="1">
      <alignment horizontal="left" vertical="center"/>
    </xf>
    <xf numFmtId="0" fontId="0" fillId="0" borderId="0" xfId="0" applyAlignment="1" applyProtection="1">
      <alignment horizontal="left" vertical="center"/>
      <protection locked="0"/>
    </xf>
    <xf numFmtId="189" fontId="14" fillId="0" borderId="19" xfId="0" applyNumberFormat="1" applyFont="1" applyBorder="1" applyAlignment="1">
      <alignment vertical="center" shrinkToFit="1"/>
    </xf>
    <xf numFmtId="189" fontId="8" fillId="0" borderId="19" xfId="0" applyNumberFormat="1" applyFont="1" applyBorder="1" applyAlignment="1">
      <alignment vertical="center" shrinkToFit="1"/>
    </xf>
    <xf numFmtId="189" fontId="8" fillId="0" borderId="21" xfId="0" applyNumberFormat="1" applyFont="1" applyBorder="1" applyAlignment="1">
      <alignment vertical="center" shrinkToFit="1"/>
    </xf>
    <xf numFmtId="0" fontId="22" fillId="0" borderId="1" xfId="0" applyFont="1" applyBorder="1" applyAlignment="1" applyProtection="1">
      <alignment horizontal="center" vertical="center"/>
      <protection locked="0"/>
    </xf>
    <xf numFmtId="0" fontId="0" fillId="10" borderId="13" xfId="0" applyFill="1" applyBorder="1" applyAlignment="1">
      <alignment horizontal="centerContinuous"/>
    </xf>
    <xf numFmtId="0" fontId="0" fillId="5" borderId="13" xfId="0" applyFill="1" applyBorder="1"/>
    <xf numFmtId="0" fontId="0" fillId="5" borderId="12" xfId="0" applyFill="1" applyBorder="1" applyAlignment="1">
      <alignment horizontal="centerContinuous"/>
    </xf>
    <xf numFmtId="0" fontId="0" fillId="5" borderId="64" xfId="0" applyFill="1" applyBorder="1" applyAlignment="1">
      <alignment horizontal="centerContinuous"/>
    </xf>
    <xf numFmtId="0" fontId="0" fillId="10" borderId="13" xfId="0" applyFill="1" applyBorder="1"/>
    <xf numFmtId="0" fontId="0" fillId="5" borderId="0" xfId="0" applyFill="1" applyAlignment="1">
      <alignment horizontal="center"/>
    </xf>
    <xf numFmtId="190" fontId="0" fillId="0" borderId="0" xfId="0" applyNumberFormat="1"/>
    <xf numFmtId="0" fontId="0" fillId="5" borderId="63" xfId="0" applyFill="1" applyBorder="1" applyAlignment="1">
      <alignment horizontal="centerContinuous"/>
    </xf>
    <xf numFmtId="188" fontId="8" fillId="0" borderId="20" xfId="0" applyNumberFormat="1" applyFont="1" applyBorder="1" applyAlignment="1" applyProtection="1">
      <alignment vertical="center" shrinkToFit="1"/>
      <protection locked="0"/>
    </xf>
    <xf numFmtId="192" fontId="8" fillId="0" borderId="37" xfId="0" applyNumberFormat="1" applyFont="1" applyBorder="1" applyAlignment="1" applyProtection="1">
      <alignment vertical="center" shrinkToFit="1"/>
      <protection locked="0"/>
    </xf>
    <xf numFmtId="0" fontId="8" fillId="0" borderId="26" xfId="0" applyFont="1" applyBorder="1" applyAlignment="1" applyProtection="1">
      <alignment vertical="center" wrapText="1"/>
      <protection locked="0"/>
    </xf>
    <xf numFmtId="193" fontId="8" fillId="0" borderId="30" xfId="0" applyNumberFormat="1" applyFont="1" applyBorder="1" applyAlignment="1">
      <alignment vertical="center" shrinkToFit="1"/>
    </xf>
    <xf numFmtId="189" fontId="8" fillId="0" borderId="37" xfId="0" applyNumberFormat="1" applyFont="1" applyBorder="1" applyAlignment="1">
      <alignment vertical="center" shrinkToFit="1"/>
    </xf>
    <xf numFmtId="0" fontId="53" fillId="0" borderId="0" xfId="0" applyFont="1" applyAlignment="1">
      <alignment vertical="center"/>
    </xf>
    <xf numFmtId="0" fontId="20" fillId="0" borderId="63" xfId="3" applyFont="1" applyBorder="1" applyAlignment="1">
      <alignment horizontal="left" vertical="center" shrinkToFit="1"/>
    </xf>
    <xf numFmtId="0" fontId="20" fillId="9" borderId="0" xfId="3" applyFont="1" applyFill="1" applyAlignment="1" applyProtection="1">
      <alignment horizontal="right" vertical="center"/>
      <protection locked="0"/>
    </xf>
    <xf numFmtId="191" fontId="20" fillId="0" borderId="0" xfId="3" applyNumberFormat="1" applyFont="1" applyAlignment="1">
      <alignment horizontal="right" vertical="center"/>
    </xf>
    <xf numFmtId="0" fontId="20" fillId="0" borderId="0" xfId="3" applyFont="1" applyAlignment="1">
      <alignment horizontal="left" vertical="top" wrapText="1"/>
    </xf>
    <xf numFmtId="0" fontId="20" fillId="0" borderId="10" xfId="3" applyFont="1" applyBorder="1" applyAlignment="1">
      <alignment horizontal="left" vertical="top" wrapText="1"/>
    </xf>
    <xf numFmtId="0" fontId="22" fillId="0" borderId="2"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9"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93" xfId="0" applyFont="1" applyBorder="1" applyAlignment="1">
      <alignment horizontal="center" vertical="center" wrapText="1"/>
    </xf>
    <xf numFmtId="0" fontId="22" fillId="0" borderId="97" xfId="0" applyFont="1" applyBorder="1" applyAlignment="1">
      <alignment horizontal="center" vertical="center" wrapText="1"/>
    </xf>
    <xf numFmtId="0" fontId="22" fillId="0" borderId="13" xfId="0" applyFont="1" applyBorder="1" applyAlignment="1" applyProtection="1">
      <alignment vertical="center"/>
      <protection locked="0"/>
    </xf>
    <xf numFmtId="0" fontId="22" fillId="0" borderId="13" xfId="0" applyFont="1" applyBorder="1" applyAlignment="1">
      <alignment horizontal="center" vertical="center" wrapText="1"/>
    </xf>
    <xf numFmtId="0" fontId="22" fillId="0" borderId="13" xfId="0" applyFont="1" applyBorder="1" applyAlignment="1">
      <alignment horizontal="left" vertical="center"/>
    </xf>
    <xf numFmtId="0" fontId="22" fillId="0" borderId="13" xfId="0" applyFont="1" applyBorder="1" applyAlignment="1" applyProtection="1">
      <alignment horizontal="center" vertical="center"/>
      <protection locked="0"/>
    </xf>
    <xf numFmtId="0" fontId="22" fillId="0" borderId="12" xfId="0" applyFont="1" applyBorder="1" applyAlignment="1">
      <alignment horizontal="center" vertical="center"/>
    </xf>
    <xf numFmtId="0" fontId="22" fillId="0" borderId="64" xfId="0" applyFont="1" applyBorder="1" applyAlignment="1">
      <alignment horizontal="center" vertical="center"/>
    </xf>
    <xf numFmtId="0" fontId="22" fillId="0" borderId="13" xfId="0" applyFont="1" applyBorder="1" applyAlignment="1">
      <alignment horizontal="center" vertical="center"/>
    </xf>
    <xf numFmtId="0" fontId="22" fillId="0" borderId="1" xfId="0" applyFont="1" applyBorder="1" applyAlignment="1">
      <alignment horizontal="center" vertical="center" wrapText="1"/>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16" fillId="0" borderId="0" xfId="0" applyFont="1" applyAlignment="1">
      <alignment horizontal="center" vertical="center"/>
    </xf>
    <xf numFmtId="0" fontId="22" fillId="0" borderId="13" xfId="0" applyFont="1" applyBorder="1" applyAlignment="1">
      <alignment horizontal="left" vertical="center" shrinkToFit="1"/>
    </xf>
    <xf numFmtId="0" fontId="22" fillId="0" borderId="1" xfId="0" applyFont="1" applyBorder="1" applyAlignment="1">
      <alignment horizontal="center" vertical="center"/>
    </xf>
    <xf numFmtId="0" fontId="22" fillId="0" borderId="12" xfId="0" applyFont="1" applyBorder="1" applyAlignment="1">
      <alignment horizontal="left" vertical="center"/>
    </xf>
    <xf numFmtId="0" fontId="22" fillId="0" borderId="63" xfId="0" applyFont="1" applyBorder="1" applyAlignment="1">
      <alignment horizontal="left" vertical="center"/>
    </xf>
    <xf numFmtId="0" fontId="22" fillId="0" borderId="64" xfId="0" applyFont="1" applyBorder="1" applyAlignment="1">
      <alignment horizontal="left" vertical="center"/>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2" xfId="0" applyFont="1" applyBorder="1" applyAlignment="1" applyProtection="1">
      <alignment horizontal="left" vertical="top" wrapText="1"/>
      <protection locked="0"/>
    </xf>
    <xf numFmtId="0" fontId="22" fillId="0" borderId="3" xfId="0" applyFont="1" applyBorder="1" applyAlignment="1" applyProtection="1">
      <alignment horizontal="left" vertical="top" wrapText="1"/>
      <protection locked="0"/>
    </xf>
    <xf numFmtId="0" fontId="22" fillId="0" borderId="4" xfId="0" applyFont="1" applyBorder="1" applyAlignment="1" applyProtection="1">
      <alignment horizontal="left" vertical="top" wrapText="1"/>
      <protection locked="0"/>
    </xf>
    <xf numFmtId="0" fontId="22" fillId="0" borderId="5"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5" xfId="0" applyFont="1" applyBorder="1" applyAlignment="1">
      <alignment vertical="center"/>
    </xf>
    <xf numFmtId="0" fontId="22" fillId="0" borderId="0" xfId="0" applyFont="1" applyAlignment="1">
      <alignment vertical="center"/>
    </xf>
    <xf numFmtId="0" fontId="22" fillId="7" borderId="13" xfId="0" applyFont="1" applyFill="1" applyBorder="1" applyAlignment="1">
      <alignment horizontal="center" vertical="center"/>
    </xf>
    <xf numFmtId="0" fontId="22" fillId="0" borderId="3" xfId="0" applyFont="1" applyBorder="1" applyAlignment="1">
      <alignment vertical="center"/>
    </xf>
    <xf numFmtId="181" fontId="22" fillId="0" borderId="12" xfId="0" applyNumberFormat="1" applyFont="1" applyBorder="1" applyAlignment="1" applyProtection="1">
      <alignment horizontal="center" vertical="center"/>
      <protection locked="0"/>
    </xf>
    <xf numFmtId="181" fontId="22" fillId="0" borderId="64" xfId="0" applyNumberFormat="1" applyFont="1" applyBorder="1" applyAlignment="1" applyProtection="1">
      <alignment horizontal="center" vertical="center"/>
      <protection locked="0"/>
    </xf>
    <xf numFmtId="190" fontId="22" fillId="0" borderId="12" xfId="0" applyNumberFormat="1" applyFont="1" applyBorder="1" applyAlignment="1" applyProtection="1">
      <alignment horizontal="center" vertical="center"/>
      <protection locked="0"/>
    </xf>
    <xf numFmtId="190" fontId="22" fillId="0" borderId="63" xfId="0" applyNumberFormat="1" applyFont="1" applyBorder="1" applyAlignment="1" applyProtection="1">
      <alignment horizontal="center" vertical="center"/>
      <protection locked="0"/>
    </xf>
    <xf numFmtId="190" fontId="22" fillId="0" borderId="64" xfId="0" applyNumberFormat="1" applyFont="1" applyBorder="1" applyAlignment="1" applyProtection="1">
      <alignment horizontal="center" vertical="center"/>
      <protection locked="0"/>
    </xf>
    <xf numFmtId="0" fontId="22" fillId="0" borderId="12" xfId="0" applyFont="1" applyBorder="1" applyAlignment="1">
      <alignment horizontal="left" vertical="center"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18" fillId="0" borderId="12" xfId="0" applyFont="1" applyBorder="1" applyAlignment="1">
      <alignment horizontal="left" vertical="center"/>
    </xf>
    <xf numFmtId="0" fontId="18" fillId="0" borderId="63" xfId="0" applyFont="1" applyBorder="1" applyAlignment="1">
      <alignment horizontal="left" vertical="center"/>
    </xf>
    <xf numFmtId="0" fontId="18" fillId="0" borderId="64" xfId="0" applyFont="1" applyBorder="1" applyAlignment="1">
      <alignment horizontal="left" vertical="center"/>
    </xf>
    <xf numFmtId="0" fontId="22" fillId="0" borderId="98" xfId="0" applyFont="1" applyBorder="1" applyAlignment="1">
      <alignment horizontal="center" vertical="center" wrapText="1"/>
    </xf>
    <xf numFmtId="0" fontId="22" fillId="0" borderId="94" xfId="0" applyFont="1" applyBorder="1" applyAlignment="1">
      <alignment horizontal="center" vertical="center" wrapText="1"/>
    </xf>
    <xf numFmtId="0" fontId="22" fillId="0" borderId="99"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2" xfId="0" applyFont="1" applyBorder="1" applyAlignment="1">
      <alignment horizontal="center" vertical="center" wrapTex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10" fillId="0" borderId="0" xfId="0" applyFont="1" applyAlignment="1">
      <alignment horizontal="center" vertical="center"/>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7" xfId="0" applyFont="1" applyBorder="1" applyAlignment="1">
      <alignment horizontal="center" vertical="center" textRotation="255"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95" xfId="0" applyFont="1" applyBorder="1" applyAlignment="1">
      <alignment horizontal="right" vertical="center" wrapText="1"/>
    </xf>
    <xf numFmtId="0" fontId="8" fillId="0" borderId="63" xfId="0" applyFont="1" applyBorder="1" applyAlignment="1">
      <alignment horizontal="right" vertical="center" wrapText="1"/>
    </xf>
    <xf numFmtId="0" fontId="8" fillId="0" borderId="12" xfId="0" applyFont="1" applyBorder="1" applyAlignment="1">
      <alignment horizontal="right" vertical="center"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9" xfId="0" applyFont="1" applyBorder="1" applyAlignment="1">
      <alignment horizontal="center" vertical="center" wrapText="1"/>
    </xf>
    <xf numFmtId="0" fontId="12" fillId="0" borderId="43" xfId="0" applyFont="1" applyBorder="1" applyAlignment="1">
      <alignment horizontal="left" vertical="center" wrapText="1"/>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22" fillId="0" borderId="12" xfId="0" applyFont="1" applyBorder="1" applyAlignment="1" applyProtection="1">
      <alignment vertical="center"/>
      <protection locked="0"/>
    </xf>
    <xf numFmtId="0" fontId="22" fillId="0" borderId="64" xfId="0" applyFont="1" applyBorder="1" applyAlignment="1" applyProtection="1">
      <alignment vertical="center"/>
      <protection locked="0"/>
    </xf>
    <xf numFmtId="182" fontId="22" fillId="0" borderId="93" xfId="0" applyNumberFormat="1" applyFont="1" applyBorder="1" applyAlignment="1" applyProtection="1">
      <alignment horizontal="center" vertical="center"/>
      <protection locked="0"/>
    </xf>
    <xf numFmtId="182" fontId="22" fillId="0" borderId="97" xfId="0" applyNumberFormat="1" applyFont="1" applyBorder="1" applyAlignment="1" applyProtection="1">
      <alignment horizontal="center" vertical="center"/>
      <protection locked="0"/>
    </xf>
    <xf numFmtId="0" fontId="22" fillId="0" borderId="4"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181" fontId="22" fillId="0" borderId="98" xfId="0" applyNumberFormat="1" applyFont="1" applyBorder="1" applyAlignment="1" applyProtection="1">
      <alignment horizontal="center" vertical="center"/>
      <protection locked="0"/>
    </xf>
    <xf numFmtId="181" fontId="22" fillId="0" borderId="94" xfId="0" applyNumberFormat="1" applyFont="1" applyBorder="1" applyAlignment="1" applyProtection="1">
      <alignment horizontal="center" vertical="center"/>
      <protection locked="0"/>
    </xf>
    <xf numFmtId="0" fontId="12" fillId="0" borderId="43" xfId="0" applyFont="1" applyBorder="1" applyAlignment="1">
      <alignment horizontal="left" vertical="center" shrinkToFit="1"/>
    </xf>
    <xf numFmtId="0" fontId="12" fillId="0" borderId="40" xfId="0" applyFont="1" applyBorder="1" applyAlignment="1">
      <alignment horizontal="left" vertical="center" shrinkToFit="1"/>
    </xf>
    <xf numFmtId="0" fontId="12" fillId="0" borderId="41" xfId="0" applyFont="1" applyBorder="1" applyAlignment="1">
      <alignment horizontal="left" vertical="center" shrinkToFit="1"/>
    </xf>
    <xf numFmtId="0" fontId="0" fillId="5" borderId="12" xfId="0" applyFill="1" applyBorder="1" applyAlignment="1">
      <alignment horizontal="center"/>
    </xf>
    <xf numFmtId="0" fontId="0" fillId="5" borderId="63" xfId="0" applyFill="1" applyBorder="1" applyAlignment="1">
      <alignment horizontal="center"/>
    </xf>
    <xf numFmtId="0" fontId="0" fillId="5" borderId="64"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43" xfId="4" applyFont="1" applyBorder="1" applyAlignment="1">
      <alignment horizontal="center"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0" xfId="4" applyFont="1" applyAlignment="1">
      <alignment horizontal="left" vertical="center"/>
    </xf>
    <xf numFmtId="0" fontId="30" fillId="0" borderId="0" xfId="4" applyFont="1" applyAlignment="1">
      <alignment horizontal="center" vertical="center"/>
    </xf>
    <xf numFmtId="0" fontId="30" fillId="0" borderId="26" xfId="4" applyFont="1" applyBorder="1" applyAlignment="1">
      <alignment horizontal="center" vertical="center"/>
    </xf>
    <xf numFmtId="0" fontId="30" fillId="0" borderId="56" xfId="4" applyFont="1" applyBorder="1" applyAlignment="1">
      <alignment horizontal="center" vertical="center"/>
    </xf>
    <xf numFmtId="0" fontId="30" fillId="0" borderId="16" xfId="4" applyFont="1" applyBorder="1" applyAlignment="1">
      <alignment horizontal="center" vertical="center"/>
    </xf>
    <xf numFmtId="0" fontId="30" fillId="0" borderId="32" xfId="4" applyFont="1" applyBorder="1" applyAlignment="1">
      <alignment horizontal="center" vertical="center"/>
    </xf>
    <xf numFmtId="0" fontId="30" fillId="0" borderId="58" xfId="4" applyFont="1" applyBorder="1" applyAlignment="1">
      <alignment horizontal="center" vertical="center"/>
    </xf>
    <xf numFmtId="0" fontId="30" fillId="0" borderId="59" xfId="4" applyFont="1" applyBorder="1" applyAlignment="1">
      <alignment horizontal="center" vertical="center"/>
    </xf>
    <xf numFmtId="0" fontId="30" fillId="0" borderId="28" xfId="4" applyFont="1" applyBorder="1" applyAlignment="1">
      <alignment horizontal="center" vertical="center"/>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30" fillId="0" borderId="14" xfId="4" applyFont="1" applyBorder="1" applyAlignment="1">
      <alignment horizontal="left"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2" fillId="0" borderId="14"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21" fillId="0" borderId="14" xfId="4" applyFont="1" applyBorder="1" applyAlignment="1">
      <alignment horizontal="center" vertical="center"/>
    </xf>
    <xf numFmtId="0" fontId="30" fillId="0" borderId="14" xfId="4" applyFont="1" applyBorder="1" applyAlignment="1">
      <alignment horizontal="center" vertical="center"/>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14" xfId="4" applyFont="1" applyBorder="1" applyAlignment="1">
      <alignment horizontal="center" vertical="center" wrapText="1"/>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0" fontId="21" fillId="0" borderId="14" xfId="4" applyFont="1" applyBorder="1" applyAlignment="1">
      <alignment horizontal="center" vertical="center" wrapText="1"/>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0" xfId="4" applyFont="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38" fontId="30" fillId="0" borderId="79" xfId="5" applyFont="1" applyFill="1" applyBorder="1" applyAlignment="1">
      <alignment horizontal="right" vertical="center"/>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81"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14" xfId="4" applyFont="1" applyBorder="1" applyAlignment="1">
      <alignment horizontal="center" vertical="center" wrapText="1"/>
    </xf>
    <xf numFmtId="0" fontId="30" fillId="0" borderId="0" xfId="4" applyFont="1" applyAlignment="1">
      <alignment horizontal="center" vertical="center" wrapText="1"/>
    </xf>
    <xf numFmtId="0" fontId="32" fillId="0" borderId="14" xfId="4" applyFont="1" applyBorder="1" applyAlignment="1">
      <alignment horizontal="center" vertical="center"/>
    </xf>
    <xf numFmtId="0" fontId="30" fillId="0" borderId="75" xfId="4" applyFont="1" applyBorder="1" applyAlignment="1">
      <alignment horizontal="center" vertical="center" wrapText="1"/>
    </xf>
    <xf numFmtId="0" fontId="30" fillId="0" borderId="7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0" fontId="30" fillId="0" borderId="56" xfId="4" applyFont="1" applyBorder="1" applyAlignment="1">
      <alignment horizontal="center" vertical="center" wrapText="1"/>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83343</xdr:colOff>
      <xdr:row>9</xdr:row>
      <xdr:rowOff>71435</xdr:rowOff>
    </xdr:from>
    <xdr:to>
      <xdr:col>2</xdr:col>
      <xdr:colOff>3178968</xdr:colOff>
      <xdr:row>20</xdr:row>
      <xdr:rowOff>101202</xdr:rowOff>
    </xdr:to>
    <xdr:sp macro="" textlink="">
      <xdr:nvSpPr>
        <xdr:cNvPr id="2" name="テキスト ボックス 1">
          <a:extLst>
            <a:ext uri="{FF2B5EF4-FFF2-40B4-BE49-F238E27FC236}">
              <a16:creationId xmlns:a16="http://schemas.microsoft.com/office/drawing/2014/main" id="{B8BCE205-78C5-447C-9203-06E8CA2EEB9D}"/>
            </a:ext>
          </a:extLst>
        </xdr:cNvPr>
        <xdr:cNvSpPr txBox="1"/>
      </xdr:nvSpPr>
      <xdr:spPr>
        <a:xfrm>
          <a:off x="767952" y="2553888"/>
          <a:ext cx="4857750" cy="2071689"/>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申請時の注意点</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a:t>
          </a:r>
          <a:endParaRPr lang="ja-JP" altLang="ja-JP">
            <a:effectLst/>
          </a:endParaRPr>
        </a:p>
        <a:p>
          <a:pPr eaLnBrk="1" fontAlgn="auto" latinLnBrk="0" hangingPunct="1"/>
          <a:r>
            <a:rPr kumimoji="1" lang="ja-JP" altLang="ja-JP" sz="1100">
              <a:solidFill>
                <a:schemeClr val="dk1"/>
              </a:solidFill>
              <a:effectLst/>
              <a:latin typeface="+mn-lt"/>
              <a:ea typeface="+mn-ea"/>
              <a:cs typeface="+mn-cs"/>
            </a:rPr>
            <a:t>詳しくは</a:t>
          </a:r>
          <a:r>
            <a:rPr kumimoji="1" lang="ja-JP" altLang="en-US" sz="1100">
              <a:solidFill>
                <a:schemeClr val="dk1"/>
              </a:solidFill>
              <a:effectLst/>
              <a:latin typeface="+mn-lt"/>
              <a:ea typeface="+mn-ea"/>
              <a:cs typeface="+mn-cs"/>
            </a:rPr>
            <a:t>電子申請システム</a:t>
          </a:r>
          <a:r>
            <a:rPr kumimoji="1" lang="ja-JP" altLang="ja-JP" sz="1100">
              <a:solidFill>
                <a:schemeClr val="dk1"/>
              </a:solidFill>
              <a:effectLst/>
              <a:latin typeface="+mn-lt"/>
              <a:ea typeface="+mn-ea"/>
              <a:cs typeface="+mn-cs"/>
            </a:rPr>
            <a:t>に掲載している</a:t>
          </a:r>
          <a:r>
            <a:rPr kumimoji="1" lang="en-US" altLang="ja-JP" sz="1100">
              <a:solidFill>
                <a:schemeClr val="dk1"/>
              </a:solidFill>
              <a:effectLst/>
              <a:latin typeface="+mn-lt"/>
              <a:ea typeface="+mn-ea"/>
              <a:cs typeface="+mn-cs"/>
            </a:rPr>
            <a:t>Q&amp;A</a:t>
          </a:r>
          <a:r>
            <a:rPr kumimoji="1" lang="ja-JP" altLang="ja-JP" sz="1100">
              <a:solidFill>
                <a:schemeClr val="dk1"/>
              </a:solidFill>
              <a:effectLst/>
              <a:latin typeface="+mn-lt"/>
              <a:ea typeface="+mn-ea"/>
              <a:cs typeface="+mn-cs"/>
            </a:rPr>
            <a:t>を御確認下さい。</a:t>
          </a:r>
          <a:endParaRPr lang="ja-JP" altLang="ja-JP">
            <a:effectLst/>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・事業によって入力シートが分かれていますので御注意ください。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水色のシート：病室整備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橙色のシート：病棟整備または個人防護具</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a:solidFill>
                <a:srgbClr val="FF0000"/>
              </a:solidFill>
              <a:effectLst/>
              <a:latin typeface="+mn-lt"/>
              <a:ea typeface="+mn-ea"/>
              <a:cs typeface="+mn-cs"/>
            </a:rPr>
            <a:t>内示日</a:t>
          </a:r>
          <a:r>
            <a:rPr kumimoji="1" lang="ja-JP" altLang="en-US" sz="1100">
              <a:solidFill>
                <a:srgbClr val="FF0000"/>
              </a:solidFill>
              <a:effectLst/>
              <a:latin typeface="+mn-lt"/>
              <a:ea typeface="+mn-ea"/>
              <a:cs typeface="+mn-cs"/>
            </a:rPr>
            <a:t>以前</a:t>
          </a:r>
          <a:r>
            <a:rPr kumimoji="1" lang="ja-JP" altLang="ja-JP" sz="1100">
              <a:solidFill>
                <a:srgbClr val="FF0000"/>
              </a:solidFill>
              <a:effectLst/>
              <a:latin typeface="+mn-lt"/>
              <a:ea typeface="+mn-ea"/>
              <a:cs typeface="+mn-cs"/>
            </a:rPr>
            <a:t>に</a:t>
          </a:r>
          <a:r>
            <a:rPr kumimoji="1" lang="ja-JP" altLang="en-US" sz="1100">
              <a:solidFill>
                <a:sysClr val="windowText" lastClr="000000"/>
              </a:solidFill>
              <a:effectLst/>
              <a:latin typeface="+mn-lt"/>
              <a:ea typeface="+mn-ea"/>
              <a:cs typeface="+mn-cs"/>
            </a:rPr>
            <a:t>補助対象箇所に着手</a:t>
          </a:r>
          <a:r>
            <a:rPr kumimoji="1" lang="ja-JP" altLang="ja-JP" sz="1100">
              <a:solidFill>
                <a:sysClr val="windowText" lastClr="000000"/>
              </a:solidFill>
              <a:effectLst/>
              <a:latin typeface="+mn-lt"/>
              <a:ea typeface="+mn-ea"/>
              <a:cs typeface="+mn-cs"/>
            </a:rPr>
            <a:t>した場合</a:t>
          </a:r>
          <a:r>
            <a:rPr kumimoji="1" lang="ja-JP" altLang="ja-JP" sz="1100">
              <a:solidFill>
                <a:schemeClr val="dk1"/>
              </a:solidFill>
              <a:effectLst/>
              <a:latin typeface="+mn-lt"/>
              <a:ea typeface="+mn-ea"/>
              <a:cs typeface="+mn-cs"/>
            </a:rPr>
            <a:t>、補助対象外となります。</a:t>
          </a:r>
          <a:endParaRPr kumimoji="1" lang="en-US" altLang="ja-JP" sz="1100">
            <a:solidFill>
              <a:schemeClr val="dk1"/>
            </a:solidFill>
            <a:effectLst/>
            <a:latin typeface="+mn-lt"/>
            <a:ea typeface="+mn-ea"/>
            <a:cs typeface="+mn-cs"/>
          </a:endParaRPr>
        </a:p>
      </xdr:txBody>
    </xdr:sp>
    <xdr:clientData/>
  </xdr:twoCellAnchor>
  <xdr:twoCellAnchor>
    <xdr:from>
      <xdr:col>3</xdr:col>
      <xdr:colOff>196453</xdr:colOff>
      <xdr:row>0</xdr:row>
      <xdr:rowOff>35719</xdr:rowOff>
    </xdr:from>
    <xdr:to>
      <xdr:col>12</xdr:col>
      <xdr:colOff>199232</xdr:colOff>
      <xdr:row>20</xdr:row>
      <xdr:rowOff>29766</xdr:rowOff>
    </xdr:to>
    <xdr:sp macro="" textlink="">
      <xdr:nvSpPr>
        <xdr:cNvPr id="3" name="テキスト ボックス 2">
          <a:extLst>
            <a:ext uri="{FF2B5EF4-FFF2-40B4-BE49-F238E27FC236}">
              <a16:creationId xmlns:a16="http://schemas.microsoft.com/office/drawing/2014/main" id="{F7755EB2-6B67-468C-8BAB-C9D17E1F99D1}"/>
            </a:ext>
          </a:extLst>
        </xdr:cNvPr>
        <xdr:cNvSpPr txBox="1"/>
      </xdr:nvSpPr>
      <xdr:spPr>
        <a:xfrm>
          <a:off x="5947172" y="35719"/>
          <a:ext cx="6164263" cy="451842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記入要領（</a:t>
          </a:r>
          <a:r>
            <a:rPr kumimoji="1" lang="ja-JP" altLang="en-US" sz="1200" b="1">
              <a:solidFill>
                <a:srgbClr val="FF0000"/>
              </a:solidFill>
              <a:latin typeface="+mn-ea"/>
              <a:ea typeface="+mn-ea"/>
            </a:rPr>
            <a:t>必ずお読みください</a:t>
          </a:r>
          <a:r>
            <a:rPr kumimoji="1" lang="ja-JP" altLang="en-US" sz="1200" b="1">
              <a:latin typeface="+mn-ea"/>
              <a:ea typeface="+mn-ea"/>
            </a:rPr>
            <a:t>）</a:t>
          </a:r>
          <a:endParaRPr kumimoji="1" lang="en-US" altLang="ja-JP" sz="1200" b="1">
            <a:latin typeface="+mn-ea"/>
            <a:ea typeface="+mn-ea"/>
          </a:endParaRPr>
        </a:p>
        <a:p>
          <a:endParaRPr kumimoji="1" lang="en-US" altLang="ja-JP" sz="1100" b="1">
            <a:latin typeface="+mn-ea"/>
            <a:ea typeface="+mn-ea"/>
          </a:endParaRPr>
        </a:p>
        <a:p>
          <a:r>
            <a:rPr kumimoji="1" lang="ja-JP" altLang="en-US" sz="1100" b="1">
              <a:latin typeface="+mn-ea"/>
              <a:ea typeface="+mn-ea"/>
            </a:rPr>
            <a:t>「提出日」・・・提出日を入力してください。</a:t>
          </a:r>
          <a:endParaRPr kumimoji="1" lang="en-US" altLang="ja-JP" sz="1100" b="1">
            <a:latin typeface="+mn-ea"/>
            <a:ea typeface="+mn-ea"/>
          </a:endParaRPr>
        </a:p>
        <a:p>
          <a:endParaRPr kumimoji="1" lang="en-US" altLang="ja-JP" sz="1100" b="1">
            <a:latin typeface="+mn-ea"/>
            <a:ea typeface="+mn-ea"/>
          </a:endParaRPr>
        </a:p>
        <a:p>
          <a:r>
            <a:rPr kumimoji="1" lang="ja-JP" altLang="en-US" sz="1100" b="1">
              <a:latin typeface="+mn-ea"/>
              <a:ea typeface="+mn-ea"/>
            </a:rPr>
            <a:t>「所在地」・・・申請する医療機関の所在地を入力してください。</a:t>
          </a:r>
          <a:endParaRPr kumimoji="1" lang="en-US" altLang="ja-JP" sz="1100" b="1">
            <a:latin typeface="+mn-ea"/>
            <a:ea typeface="+mn-ea"/>
          </a:endParaRPr>
        </a:p>
        <a:p>
          <a:endParaRPr kumimoji="1" lang="en-US" altLang="ja-JP" sz="1100" b="1">
            <a:latin typeface="+mn-ea"/>
            <a:ea typeface="+mn-ea"/>
          </a:endParaRPr>
        </a:p>
        <a:p>
          <a:r>
            <a:rPr kumimoji="1" lang="ja-JP" altLang="en-US" sz="1100" b="1">
              <a:latin typeface="+mn-ea"/>
              <a:ea typeface="+mn-ea"/>
            </a:rPr>
            <a:t>「開設者」・・・法人名又は個人事業名を入力してください。</a:t>
          </a:r>
          <a:endParaRPr kumimoji="1" lang="en-US" altLang="ja-JP" sz="1100" b="1">
            <a:latin typeface="+mn-ea"/>
            <a:ea typeface="+mn-ea"/>
          </a:endParaRPr>
        </a:p>
        <a:p>
          <a:r>
            <a:rPr kumimoji="1" lang="ja-JP" altLang="en-US" sz="1100" b="1">
              <a:latin typeface="+mn-ea"/>
              <a:ea typeface="+mn-ea"/>
            </a:rPr>
            <a:t>　　　　　　　　（例）法人の場合：「医療法人埼玉会　こばとん病院」の場合　「医療法人埼玉会」</a:t>
          </a:r>
          <a:endParaRPr kumimoji="1" lang="en-US" altLang="ja-JP" sz="1100" b="1">
            <a:latin typeface="+mn-ea"/>
            <a:ea typeface="+mn-ea"/>
          </a:endParaRPr>
        </a:p>
        <a:p>
          <a:r>
            <a:rPr kumimoji="1" lang="ja-JP" altLang="en-US" sz="1100" b="1">
              <a:latin typeface="+mn-ea"/>
              <a:ea typeface="+mn-ea"/>
            </a:rPr>
            <a:t>　　　　　　　　　　　個人事業主の場合：埼玉　太郎</a:t>
          </a:r>
          <a:endParaRPr kumimoji="1" lang="en-US" altLang="ja-JP" sz="1100" b="1">
            <a:latin typeface="+mn-ea"/>
            <a:ea typeface="+mn-ea"/>
          </a:endParaRPr>
        </a:p>
        <a:p>
          <a:endParaRPr kumimoji="1" lang="en-US" altLang="ja-JP" sz="1100" b="1">
            <a:latin typeface="+mn-ea"/>
            <a:ea typeface="+mn-ea"/>
          </a:endParaRPr>
        </a:p>
        <a:p>
          <a:r>
            <a:rPr kumimoji="1" lang="ja-JP" altLang="en-US" sz="1100" b="1">
              <a:latin typeface="+mn-ea"/>
              <a:ea typeface="+mn-ea"/>
            </a:rPr>
            <a:t>「代表者職・氏名」・・・代表者の職・氏名を入力してください。</a:t>
          </a:r>
          <a:endParaRPr kumimoji="1" lang="en-US" altLang="ja-JP" sz="1100" b="1">
            <a:latin typeface="+mn-ea"/>
            <a:ea typeface="+mn-ea"/>
          </a:endParaRPr>
        </a:p>
        <a:p>
          <a:r>
            <a:rPr kumimoji="1" lang="ja-JP" altLang="en-US" sz="1100" b="1">
              <a:latin typeface="+mn-ea"/>
              <a:ea typeface="+mn-ea"/>
            </a:rPr>
            <a:t>　　　　　　　　　　　　　　（例：理事長　埼玉　花子）</a:t>
          </a:r>
          <a:endParaRPr kumimoji="1" lang="en-US" altLang="ja-JP" sz="1100" b="1">
            <a:latin typeface="+mn-ea"/>
            <a:ea typeface="+mn-ea"/>
          </a:endParaRPr>
        </a:p>
        <a:p>
          <a:endParaRPr kumimoji="1" lang="en-US" altLang="ja-JP" sz="1100" b="1">
            <a:latin typeface="+mn-ea"/>
            <a:ea typeface="+mn-ea"/>
          </a:endParaRPr>
        </a:p>
        <a:p>
          <a:r>
            <a:rPr kumimoji="1" lang="ja-JP" altLang="en-US" sz="1100" b="1">
              <a:latin typeface="+mn-ea"/>
              <a:ea typeface="+mn-ea"/>
            </a:rPr>
            <a:t>「医療機関名」・・・医療機関名を入力してください。</a:t>
          </a:r>
          <a:endParaRPr kumimoji="1" lang="en-US" altLang="ja-JP" sz="1100" b="1">
            <a:latin typeface="+mn-ea"/>
            <a:ea typeface="+mn-ea"/>
          </a:endParaRPr>
        </a:p>
        <a:p>
          <a:r>
            <a:rPr kumimoji="1" lang="ja-JP" altLang="en-US" sz="1100" b="1">
              <a:latin typeface="+mn-ea"/>
              <a:ea typeface="+mn-ea"/>
            </a:rPr>
            <a:t>　　　　　　　　　　　　（例：彩の国埼玉病院）</a:t>
          </a:r>
          <a:endParaRPr kumimoji="1" lang="en-US" altLang="ja-JP" sz="1100" b="1">
            <a:latin typeface="+mn-ea"/>
            <a:ea typeface="+mn-ea"/>
          </a:endParaRPr>
        </a:p>
        <a:p>
          <a:endParaRPr kumimoji="1" lang="en-US" altLang="ja-JP" sz="1100" b="1">
            <a:latin typeface="+mn-ea"/>
            <a:ea typeface="+mn-ea"/>
          </a:endParaRPr>
        </a:p>
        <a:p>
          <a:r>
            <a:rPr kumimoji="1" lang="ja-JP" altLang="en-US" sz="1100" b="1">
              <a:latin typeface="+mn-ea"/>
              <a:ea typeface="+mn-ea"/>
            </a:rPr>
            <a:t>「医療機関コード」・・・「</a:t>
          </a:r>
          <a:r>
            <a:rPr kumimoji="1" lang="en-US" altLang="ja-JP" sz="1100" b="1">
              <a:latin typeface="+mn-ea"/>
              <a:ea typeface="+mn-ea"/>
            </a:rPr>
            <a:t>111</a:t>
          </a:r>
          <a:r>
            <a:rPr kumimoji="1" lang="ja-JP" altLang="en-US" sz="1100" b="1">
              <a:latin typeface="+mn-ea"/>
              <a:ea typeface="+mn-ea"/>
            </a:rPr>
            <a:t>」から始まる</a:t>
          </a:r>
          <a:r>
            <a:rPr kumimoji="1" lang="en-US" altLang="ja-JP" sz="1100" b="1">
              <a:latin typeface="+mn-ea"/>
              <a:ea typeface="+mn-ea"/>
            </a:rPr>
            <a:t>10</a:t>
          </a:r>
          <a:r>
            <a:rPr kumimoji="1" lang="ja-JP" altLang="en-US" sz="1100" b="1">
              <a:latin typeface="+mn-ea"/>
              <a:ea typeface="+mn-ea"/>
            </a:rPr>
            <a:t>桁で入力してください。</a:t>
          </a:r>
          <a:endParaRPr kumimoji="1" lang="en-US" altLang="ja-JP" sz="1100" b="1">
            <a:latin typeface="+mn-ea"/>
            <a:ea typeface="+mn-ea"/>
          </a:endParaRPr>
        </a:p>
        <a:p>
          <a:r>
            <a:rPr kumimoji="1" lang="ja-JP" altLang="en-US" sz="1100" b="1">
              <a:latin typeface="+mn-ea"/>
              <a:ea typeface="+mn-ea"/>
            </a:rPr>
            <a:t>　　　　　　　　　　　　　　（例：</a:t>
          </a:r>
          <a:r>
            <a:rPr kumimoji="1" lang="en-US" altLang="ja-JP" sz="1100" b="1">
              <a:latin typeface="+mn-ea"/>
              <a:ea typeface="+mn-ea"/>
            </a:rPr>
            <a:t>1119999999</a:t>
          </a:r>
          <a:r>
            <a:rPr kumimoji="1" lang="ja-JP" altLang="en-US" sz="1100" b="1">
              <a:latin typeface="+mn-ea"/>
              <a:ea typeface="+mn-ea"/>
            </a:rPr>
            <a:t>）</a:t>
          </a:r>
          <a:endParaRPr kumimoji="1" lang="en-US" altLang="ja-JP" sz="1100" b="1">
            <a:latin typeface="+mn-ea"/>
            <a:ea typeface="+mn-ea"/>
          </a:endParaRPr>
        </a:p>
        <a:p>
          <a:endParaRPr kumimoji="1" lang="en-US" altLang="ja-JP" sz="1100" b="1">
            <a:latin typeface="+mn-ea"/>
            <a:ea typeface="+mn-ea"/>
          </a:endParaRPr>
        </a:p>
        <a:p>
          <a:endParaRPr kumimoji="1" lang="en-US" altLang="ja-JP" sz="1100" b="1">
            <a:latin typeface="+mn-ea"/>
            <a:ea typeface="+mn-ea"/>
          </a:endParaRPr>
        </a:p>
        <a:p>
          <a:endParaRPr kumimoji="1" lang="en-US" altLang="ja-JP" sz="1100" b="1">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xdr:row>
      <xdr:rowOff>50799</xdr:rowOff>
    </xdr:from>
    <xdr:to>
      <xdr:col>10</xdr:col>
      <xdr:colOff>73720</xdr:colOff>
      <xdr:row>21</xdr:row>
      <xdr:rowOff>22224</xdr:rowOff>
    </xdr:to>
    <xdr:pic>
      <xdr:nvPicPr>
        <xdr:cNvPr id="3" name="図 2">
          <a:extLst>
            <a:ext uri="{FF2B5EF4-FFF2-40B4-BE49-F238E27FC236}">
              <a16:creationId xmlns:a16="http://schemas.microsoft.com/office/drawing/2014/main" id="{70BF7CC0-0DA5-9AD1-5D6F-678BCD887C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31799"/>
          <a:ext cx="6122095" cy="3209925"/>
        </a:xfrm>
        <a:prstGeom prst="rect">
          <a:avLst/>
        </a:prstGeom>
        <a:solidFill>
          <a:schemeClr val="bg1"/>
        </a:solidFill>
        <a:ln w="19050">
          <a:solidFill>
            <a:schemeClr val="tx1"/>
          </a:solidFill>
        </a:ln>
      </xdr:spPr>
    </xdr:pic>
    <xdr:clientData/>
  </xdr:twoCellAnchor>
  <xdr:twoCellAnchor editAs="oneCell">
    <xdr:from>
      <xdr:col>0</xdr:col>
      <xdr:colOff>0</xdr:colOff>
      <xdr:row>23</xdr:row>
      <xdr:rowOff>0</xdr:rowOff>
    </xdr:from>
    <xdr:to>
      <xdr:col>12</xdr:col>
      <xdr:colOff>463550</xdr:colOff>
      <xdr:row>83</xdr:row>
      <xdr:rowOff>82550</xdr:rowOff>
    </xdr:to>
    <xdr:pic>
      <xdr:nvPicPr>
        <xdr:cNvPr id="5" name="図 4">
          <a:extLst>
            <a:ext uri="{FF2B5EF4-FFF2-40B4-BE49-F238E27FC236}">
              <a16:creationId xmlns:a16="http://schemas.microsoft.com/office/drawing/2014/main" id="{18E6AF49-7CAF-EA5D-47A7-7502F0C423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29100"/>
          <a:ext cx="7778750" cy="9988550"/>
        </a:xfrm>
        <a:prstGeom prst="rect">
          <a:avLst/>
        </a:prstGeom>
        <a:solidFill>
          <a:schemeClr val="bg1"/>
        </a:solidFill>
        <a:ln w="19050">
          <a:solidFill>
            <a:schemeClr val="tx1"/>
          </a:solidFill>
        </a:ln>
      </xdr:spPr>
    </xdr:pic>
    <xdr:clientData/>
  </xdr:twoCellAnchor>
  <xdr:twoCellAnchor editAs="oneCell">
    <xdr:from>
      <xdr:col>13</xdr:col>
      <xdr:colOff>38100</xdr:colOff>
      <xdr:row>23</xdr:row>
      <xdr:rowOff>9525</xdr:rowOff>
    </xdr:from>
    <xdr:to>
      <xdr:col>23</xdr:col>
      <xdr:colOff>514350</xdr:colOff>
      <xdr:row>76</xdr:row>
      <xdr:rowOff>57150</xdr:rowOff>
    </xdr:to>
    <xdr:pic>
      <xdr:nvPicPr>
        <xdr:cNvPr id="7" name="図 6">
          <a:extLst>
            <a:ext uri="{FF2B5EF4-FFF2-40B4-BE49-F238E27FC236}">
              <a16:creationId xmlns:a16="http://schemas.microsoft.com/office/drawing/2014/main" id="{677FA2D6-D07C-60A6-3A18-7D3F8A2379A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62900" y="4171950"/>
          <a:ext cx="6572250" cy="8629650"/>
        </a:xfrm>
        <a:prstGeom prst="rect">
          <a:avLst/>
        </a:prstGeom>
        <a:solidFill>
          <a:schemeClr val="bg1"/>
        </a:solidFill>
        <a:ln w="19050">
          <a:solidFill>
            <a:schemeClr val="tx1"/>
          </a:solidFill>
        </a:ln>
      </xdr:spPr>
    </xdr:pic>
    <xdr:clientData/>
  </xdr:twoCellAnchor>
  <xdr:twoCellAnchor editAs="oneCell">
    <xdr:from>
      <xdr:col>0</xdr:col>
      <xdr:colOff>25400</xdr:colOff>
      <xdr:row>85</xdr:row>
      <xdr:rowOff>15875</xdr:rowOff>
    </xdr:from>
    <xdr:to>
      <xdr:col>12</xdr:col>
      <xdr:colOff>492125</xdr:colOff>
      <xdr:row>153</xdr:row>
      <xdr:rowOff>44450</xdr:rowOff>
    </xdr:to>
    <xdr:pic>
      <xdr:nvPicPr>
        <xdr:cNvPr id="8" name="図 7">
          <a:extLst>
            <a:ext uri="{FF2B5EF4-FFF2-40B4-BE49-F238E27FC236}">
              <a16:creationId xmlns:a16="http://schemas.microsoft.com/office/drawing/2014/main" id="{99576B85-B06B-2D3A-66BB-E6CD90D3286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400" y="14436725"/>
          <a:ext cx="7781925" cy="11258550"/>
        </a:xfrm>
        <a:prstGeom prst="rect">
          <a:avLst/>
        </a:prstGeom>
        <a:solidFill>
          <a:schemeClr val="bg1"/>
        </a:solidFill>
        <a:ln w="19050">
          <a:solidFill>
            <a:schemeClr val="tx1"/>
          </a:solidFill>
        </a:ln>
      </xdr:spPr>
    </xdr:pic>
    <xdr:clientData/>
  </xdr:twoCellAnchor>
  <xdr:twoCellAnchor editAs="oneCell">
    <xdr:from>
      <xdr:col>13</xdr:col>
      <xdr:colOff>0</xdr:colOff>
      <xdr:row>85</xdr:row>
      <xdr:rowOff>0</xdr:rowOff>
    </xdr:from>
    <xdr:to>
      <xdr:col>23</xdr:col>
      <xdr:colOff>476250</xdr:colOff>
      <xdr:row>148</xdr:row>
      <xdr:rowOff>12700</xdr:rowOff>
    </xdr:to>
    <xdr:pic>
      <xdr:nvPicPr>
        <xdr:cNvPr id="9" name="図 8">
          <a:extLst>
            <a:ext uri="{FF2B5EF4-FFF2-40B4-BE49-F238E27FC236}">
              <a16:creationId xmlns:a16="http://schemas.microsoft.com/office/drawing/2014/main" id="{E96DCA6D-825B-5809-B280-7D6B69B294F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24800" y="14681200"/>
          <a:ext cx="6572250" cy="10629900"/>
        </a:xfrm>
        <a:prstGeom prst="rect">
          <a:avLst/>
        </a:prstGeom>
        <a:solidFill>
          <a:schemeClr val="bg1"/>
        </a:solidFill>
        <a:ln w="19050">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520699</xdr:colOff>
      <xdr:row>1</xdr:row>
      <xdr:rowOff>155575</xdr:rowOff>
    </xdr:from>
    <xdr:ext cx="1419225" cy="876300"/>
    <xdr:sp macro="" textlink="">
      <xdr:nvSpPr>
        <xdr:cNvPr id="2" name="テキスト ボックス 1">
          <a:extLst>
            <a:ext uri="{FF2B5EF4-FFF2-40B4-BE49-F238E27FC236}">
              <a16:creationId xmlns:a16="http://schemas.microsoft.com/office/drawing/2014/main" id="{51725A9B-FE7F-4FC5-BCFD-E5EBF93AE589}"/>
            </a:ext>
          </a:extLst>
        </xdr:cNvPr>
        <xdr:cNvSpPr txBox="1"/>
      </xdr:nvSpPr>
      <xdr:spPr>
        <a:xfrm>
          <a:off x="6524624" y="387350"/>
          <a:ext cx="1419225" cy="87630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100"/>
            <a:t>黄色セル部分のみ</a:t>
          </a:r>
          <a:endParaRPr kumimoji="1" lang="en-US" altLang="ja-JP" sz="1100"/>
        </a:p>
        <a:p>
          <a:r>
            <a:rPr kumimoji="1" lang="ja-JP" altLang="en-US" sz="1100"/>
            <a:t>必要に応じて</a:t>
          </a:r>
          <a:endParaRPr kumimoji="1" lang="en-US" altLang="ja-JP" sz="1100"/>
        </a:p>
        <a:p>
          <a:r>
            <a:rPr kumimoji="1" lang="ja-JP" altLang="en-US" sz="1100"/>
            <a:t>入力してください。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11</xdr:col>
      <xdr:colOff>372533</xdr:colOff>
      <xdr:row>30</xdr:row>
      <xdr:rowOff>141818</xdr:rowOff>
    </xdr:from>
    <xdr:to>
      <xdr:col>26</xdr:col>
      <xdr:colOff>282575</xdr:colOff>
      <xdr:row>31</xdr:row>
      <xdr:rowOff>294218</xdr:rowOff>
    </xdr:to>
    <xdr:sp macro="" textlink="">
      <xdr:nvSpPr>
        <xdr:cNvPr id="2" name="吹き出し: 四角形 1">
          <a:extLst>
            <a:ext uri="{FF2B5EF4-FFF2-40B4-BE49-F238E27FC236}">
              <a16:creationId xmlns:a16="http://schemas.microsoft.com/office/drawing/2014/main" id="{FFD30BEF-628D-C6DB-BC91-1E804F0CC8EC}"/>
            </a:ext>
          </a:extLst>
        </xdr:cNvPr>
        <xdr:cNvSpPr/>
      </xdr:nvSpPr>
      <xdr:spPr>
        <a:xfrm>
          <a:off x="8151283" y="5729818"/>
          <a:ext cx="3254375" cy="533400"/>
        </a:xfrm>
        <a:prstGeom prst="wedgeRectCallout">
          <a:avLst>
            <a:gd name="adj1" fmla="val -53273"/>
            <a:gd name="adj2" fmla="val 11447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個室整備が４室以上の場合は、３４行目～４５行目を「再表示」させて、入力してください。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58</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6350</xdr:colOff>
      <xdr:row>7</xdr:row>
      <xdr:rowOff>6350</xdr:rowOff>
    </xdr:from>
    <xdr:to>
      <xdr:col>11</xdr:col>
      <xdr:colOff>577850</xdr:colOff>
      <xdr:row>58</xdr:row>
      <xdr:rowOff>209550</xdr:rowOff>
    </xdr:to>
    <xdr:cxnSp macro="">
      <xdr:nvCxnSpPr>
        <xdr:cNvPr id="4" name="直線コネクタ 3">
          <a:extLst>
            <a:ext uri="{FF2B5EF4-FFF2-40B4-BE49-F238E27FC236}">
              <a16:creationId xmlns:a16="http://schemas.microsoft.com/office/drawing/2014/main" id="{4D91AB65-0323-6C28-B6BE-13FF24FDC702}"/>
            </a:ext>
          </a:extLst>
        </xdr:cNvPr>
        <xdr:cNvCxnSpPr/>
      </xdr:nvCxnSpPr>
      <xdr:spPr>
        <a:xfrm>
          <a:off x="5988050" y="1485900"/>
          <a:ext cx="1752600" cy="109474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58</xdr:row>
      <xdr:rowOff>222250</xdr:rowOff>
    </xdr:to>
    <xdr:sp macro="" textlink="">
      <xdr:nvSpPr>
        <xdr:cNvPr id="2" name="右中かっこ 1">
          <a:extLst>
            <a:ext uri="{FF2B5EF4-FFF2-40B4-BE49-F238E27FC236}">
              <a16:creationId xmlns:a16="http://schemas.microsoft.com/office/drawing/2014/main" id="{2C75C525-8430-4FED-ADAB-334FAEB63037}"/>
            </a:ext>
          </a:extLst>
        </xdr:cNvPr>
        <xdr:cNvSpPr/>
      </xdr:nvSpPr>
      <xdr:spPr>
        <a:xfrm>
          <a:off x="6607696" y="1958975"/>
          <a:ext cx="231253" cy="980440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6350</xdr:colOff>
      <xdr:row>7</xdr:row>
      <xdr:rowOff>6350</xdr:rowOff>
    </xdr:from>
    <xdr:to>
      <xdr:col>11</xdr:col>
      <xdr:colOff>577850</xdr:colOff>
      <xdr:row>58</xdr:row>
      <xdr:rowOff>209550</xdr:rowOff>
    </xdr:to>
    <xdr:cxnSp macro="">
      <xdr:nvCxnSpPr>
        <xdr:cNvPr id="3" name="直線コネクタ 2">
          <a:extLst>
            <a:ext uri="{FF2B5EF4-FFF2-40B4-BE49-F238E27FC236}">
              <a16:creationId xmlns:a16="http://schemas.microsoft.com/office/drawing/2014/main" id="{F8B49015-BDC1-44EE-932A-79D314CC7C87}"/>
            </a:ext>
          </a:extLst>
        </xdr:cNvPr>
        <xdr:cNvCxnSpPr/>
      </xdr:nvCxnSpPr>
      <xdr:spPr>
        <a:xfrm>
          <a:off x="6581775" y="1495425"/>
          <a:ext cx="0" cy="102584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5BF2-E15A-4E44-8E9D-F5D7594ED7B5}">
  <sheetPr>
    <pageSetUpPr fitToPage="1"/>
  </sheetPr>
  <dimension ref="B1:C10"/>
  <sheetViews>
    <sheetView tabSelected="1" view="pageBreakPreview" topLeftCell="A3" zoomScale="160" zoomScaleNormal="100" zoomScaleSheetLayoutView="160" workbookViewId="0">
      <selection activeCell="C4" sqref="C4"/>
    </sheetView>
  </sheetViews>
  <sheetFormatPr defaultRowHeight="13.5"/>
  <cols>
    <col min="1" max="1" width="2.375" customWidth="1"/>
    <col min="2" max="2" width="23.125" customWidth="1"/>
    <col min="3" max="3" width="43.375" style="124" customWidth="1"/>
  </cols>
  <sheetData>
    <row r="1" spans="2:3">
      <c r="B1" t="s">
        <v>463</v>
      </c>
    </row>
    <row r="2" spans="2:3" ht="18.75">
      <c r="B2" t="s">
        <v>464</v>
      </c>
    </row>
    <row r="3" spans="2:3" ht="20.25" customHeight="1">
      <c r="B3" t="s">
        <v>429</v>
      </c>
    </row>
    <row r="4" spans="2:3" ht="20.25" customHeight="1">
      <c r="B4" s="196" t="s">
        <v>430</v>
      </c>
      <c r="C4" s="246"/>
    </row>
    <row r="5" spans="2:3" ht="24.95" customHeight="1">
      <c r="B5" s="196" t="s">
        <v>431</v>
      </c>
      <c r="C5" s="247"/>
    </row>
    <row r="6" spans="2:3" ht="24.95" customHeight="1">
      <c r="B6" s="196" t="s">
        <v>432</v>
      </c>
      <c r="C6" s="247"/>
    </row>
    <row r="7" spans="2:3" ht="24.95" customHeight="1">
      <c r="B7" s="196" t="s">
        <v>433</v>
      </c>
      <c r="C7" s="247"/>
    </row>
    <row r="8" spans="2:3" ht="24.95" customHeight="1">
      <c r="B8" s="196" t="s">
        <v>434</v>
      </c>
      <c r="C8" s="247"/>
    </row>
    <row r="9" spans="2:3" ht="23.25" customHeight="1">
      <c r="B9" s="196" t="s">
        <v>482</v>
      </c>
      <c r="C9" s="247"/>
    </row>
    <row r="10" spans="2:3" ht="24.95" customHeight="1">
      <c r="B10" s="255"/>
      <c r="C10" s="256"/>
    </row>
  </sheetData>
  <sheetProtection sheet="1" objects="1" scenarios="1"/>
  <phoneticPr fontId="4"/>
  <conditionalFormatting sqref="C4:C9">
    <cfRule type="containsBlanks" dxfId="11" priority="1">
      <formula>LEN(TRIM(C4))=0</formula>
    </cfRule>
  </conditionalFormatting>
  <dataValidations count="1">
    <dataValidation imeMode="hiragana" allowBlank="1" showInputMessage="1" showErrorMessage="1" sqref="C5:C10" xr:uid="{5F2AB209-3442-4C87-BD90-797B80D1791B}"/>
  </dataValidations>
  <pageMargins left="0.70866141732283472" right="0.70866141732283472" top="0.74803149606299213" bottom="0.74803149606299213" header="0.31496062992125984" footer="0.31496062992125984"/>
  <pageSetup paperSize="9" fitToHeight="0" orientation="portrait"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c r="B1" s="62" t="s">
        <v>168</v>
      </c>
    </row>
    <row r="2" spans="2:65" ht="44.25" customHeight="1">
      <c r="B2" s="429" t="s">
        <v>169</v>
      </c>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430" t="s">
        <v>106</v>
      </c>
      <c r="BA4" s="431"/>
      <c r="BB4" s="431"/>
      <c r="BC4" s="431"/>
      <c r="BD4" s="431"/>
      <c r="BE4" s="431"/>
      <c r="BF4" s="431"/>
      <c r="BG4" s="431"/>
      <c r="BH4" s="432"/>
      <c r="BI4" s="431" t="s">
        <v>170</v>
      </c>
      <c r="BJ4" s="431"/>
      <c r="BK4" s="431"/>
      <c r="BL4" s="431"/>
      <c r="BM4" s="432"/>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433"/>
      <c r="AG5" s="433"/>
      <c r="AH5" s="433"/>
      <c r="AI5" s="433"/>
      <c r="AJ5" s="433"/>
      <c r="AK5" s="433"/>
      <c r="AL5" s="433"/>
      <c r="AM5" s="433"/>
      <c r="AN5" s="433"/>
      <c r="AO5" s="433"/>
      <c r="AP5" s="433"/>
      <c r="AQ5" s="433"/>
      <c r="AR5" s="433"/>
      <c r="AS5" s="433"/>
      <c r="AT5" s="433"/>
      <c r="AU5" s="433"/>
      <c r="AV5" s="433"/>
      <c r="AW5" s="433"/>
      <c r="AX5" s="433"/>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433"/>
      <c r="AG6" s="433"/>
      <c r="AH6" s="433"/>
      <c r="AI6" s="433"/>
      <c r="AJ6" s="433"/>
      <c r="AK6" s="433"/>
      <c r="AL6" s="433"/>
      <c r="AM6" s="433"/>
      <c r="AN6" s="433"/>
      <c r="AO6" s="433"/>
      <c r="AP6" s="433"/>
      <c r="AQ6" s="433"/>
      <c r="AR6" s="433"/>
      <c r="AS6" s="433"/>
      <c r="AT6" s="433"/>
      <c r="AU6" s="433"/>
      <c r="AV6" s="433"/>
      <c r="AW6" s="433"/>
      <c r="AX6" s="433"/>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433"/>
      <c r="AG7" s="433"/>
      <c r="AH7" s="433"/>
      <c r="AI7" s="433"/>
      <c r="AJ7" s="433"/>
      <c r="AK7" s="433"/>
      <c r="AL7" s="433"/>
      <c r="AM7" s="433"/>
      <c r="AN7" s="433"/>
      <c r="AO7" s="433"/>
      <c r="AP7" s="433"/>
      <c r="AQ7" s="433"/>
      <c r="AR7" s="433"/>
      <c r="AS7" s="433"/>
      <c r="AT7" s="433"/>
      <c r="AU7" s="433"/>
      <c r="AV7" s="433"/>
      <c r="AW7" s="433"/>
      <c r="AX7" s="433"/>
    </row>
    <row r="8" spans="2:65" s="67" customFormat="1" ht="44.25" customHeight="1" thickBot="1">
      <c r="B8" s="434" t="s">
        <v>171</v>
      </c>
      <c r="C8" s="435"/>
      <c r="D8" s="435"/>
      <c r="E8" s="435"/>
      <c r="F8" s="435"/>
      <c r="G8" s="435"/>
      <c r="H8" s="435"/>
      <c r="I8" s="435"/>
      <c r="J8" s="435"/>
      <c r="K8" s="435"/>
      <c r="L8" s="435"/>
      <c r="M8" s="435"/>
      <c r="N8" s="435"/>
      <c r="O8" s="435"/>
      <c r="P8" s="435"/>
      <c r="Q8" s="435"/>
      <c r="R8" s="435"/>
      <c r="S8" s="435"/>
      <c r="T8" s="435"/>
      <c r="U8" s="435"/>
      <c r="V8" s="435"/>
      <c r="W8" s="435"/>
      <c r="X8" s="435"/>
      <c r="Y8" s="436"/>
      <c r="AK8" s="68"/>
      <c r="AL8" s="68"/>
      <c r="AM8" s="68"/>
      <c r="AN8" s="68"/>
    </row>
    <row r="9" spans="2:65" s="67" customFormat="1" ht="44.25" customHeight="1" thickBot="1">
      <c r="B9" s="437" t="s">
        <v>172</v>
      </c>
      <c r="C9" s="438"/>
      <c r="D9" s="438"/>
      <c r="E9" s="438"/>
      <c r="F9" s="439"/>
      <c r="G9" s="440" t="s">
        <v>173</v>
      </c>
      <c r="H9" s="440"/>
      <c r="I9" s="440"/>
      <c r="J9" s="440"/>
      <c r="K9" s="441" t="s">
        <v>174</v>
      </c>
      <c r="L9" s="441"/>
      <c r="M9" s="441"/>
      <c r="N9" s="441"/>
      <c r="O9" s="441"/>
      <c r="P9" s="441" t="s">
        <v>175</v>
      </c>
      <c r="Q9" s="441"/>
      <c r="R9" s="441"/>
      <c r="S9" s="441"/>
      <c r="T9" s="441"/>
      <c r="U9" s="441"/>
      <c r="V9" s="441"/>
      <c r="W9" s="441"/>
      <c r="X9" s="441"/>
      <c r="Y9" s="442"/>
    </row>
    <row r="10" spans="2:65" s="67" customFormat="1" ht="44.25" customHeight="1" thickBot="1">
      <c r="B10" s="434" t="s">
        <v>176</v>
      </c>
      <c r="C10" s="451"/>
      <c r="D10" s="451"/>
      <c r="E10" s="451"/>
      <c r="F10" s="451"/>
      <c r="G10" s="451"/>
      <c r="H10" s="451"/>
      <c r="I10" s="451"/>
      <c r="J10" s="451"/>
      <c r="K10" s="451"/>
      <c r="L10" s="452"/>
      <c r="M10" s="434" t="s">
        <v>109</v>
      </c>
      <c r="N10" s="435"/>
      <c r="O10" s="435"/>
      <c r="P10" s="435"/>
      <c r="Q10" s="435"/>
      <c r="R10" s="435"/>
      <c r="S10" s="435"/>
      <c r="T10" s="435"/>
      <c r="U10" s="435"/>
      <c r="V10" s="435"/>
      <c r="W10" s="435"/>
      <c r="X10" s="435"/>
      <c r="Y10" s="435"/>
      <c r="Z10" s="435"/>
      <c r="AA10" s="436"/>
      <c r="AB10" s="453" t="s">
        <v>110</v>
      </c>
      <c r="AC10" s="454"/>
      <c r="AD10" s="454"/>
      <c r="AE10" s="454"/>
      <c r="AF10" s="454"/>
      <c r="AG10" s="454"/>
      <c r="AH10" s="454"/>
      <c r="AI10" s="454"/>
      <c r="AJ10" s="454"/>
      <c r="AK10" s="454"/>
      <c r="AL10" s="454"/>
      <c r="AM10" s="454"/>
      <c r="AN10" s="454"/>
      <c r="AO10" s="454"/>
      <c r="AP10" s="454"/>
      <c r="AQ10" s="454"/>
      <c r="AR10" s="454"/>
      <c r="AS10" s="454"/>
      <c r="AT10" s="454"/>
      <c r="AU10" s="455"/>
    </row>
    <row r="11" spans="2:65" s="67" customFormat="1" ht="44.25" customHeight="1" thickBot="1">
      <c r="B11" s="434"/>
      <c r="C11" s="435"/>
      <c r="D11" s="435"/>
      <c r="E11" s="435"/>
      <c r="F11" s="435"/>
      <c r="G11" s="435"/>
      <c r="H11" s="435"/>
      <c r="I11" s="435"/>
      <c r="J11" s="435"/>
      <c r="K11" s="435"/>
      <c r="L11" s="436"/>
      <c r="M11" s="434"/>
      <c r="N11" s="435"/>
      <c r="O11" s="435"/>
      <c r="P11" s="435"/>
      <c r="Q11" s="435"/>
      <c r="R11" s="435"/>
      <c r="S11" s="435"/>
      <c r="T11" s="435"/>
      <c r="U11" s="435"/>
      <c r="V11" s="435"/>
      <c r="W11" s="435"/>
      <c r="X11" s="435"/>
      <c r="Y11" s="435"/>
      <c r="Z11" s="435"/>
      <c r="AA11" s="436"/>
      <c r="AB11" s="456"/>
      <c r="AC11" s="457"/>
      <c r="AD11" s="457"/>
      <c r="AE11" s="457"/>
      <c r="AF11" s="457"/>
      <c r="AG11" s="457"/>
      <c r="AH11" s="457"/>
      <c r="AI11" s="457"/>
      <c r="AJ11" s="457"/>
      <c r="AK11" s="457"/>
      <c r="AL11" s="457"/>
      <c r="AM11" s="457"/>
      <c r="AN11" s="457"/>
      <c r="AO11" s="457"/>
      <c r="AP11" s="457"/>
      <c r="AQ11" s="457"/>
      <c r="AR11" s="457"/>
      <c r="AS11" s="457"/>
      <c r="AT11" s="457"/>
      <c r="AU11" s="458"/>
    </row>
    <row r="12" spans="2:65" s="69" customFormat="1" ht="29.25" customHeight="1"/>
    <row r="13" spans="2:65" s="67" customFormat="1" ht="44.25" customHeight="1" thickBot="1">
      <c r="B13" s="67" t="s">
        <v>177</v>
      </c>
    </row>
    <row r="14" spans="2:65" s="67" customFormat="1" ht="44.25" customHeight="1" thickBot="1">
      <c r="B14" s="443" t="s">
        <v>113</v>
      </c>
      <c r="C14" s="444"/>
      <c r="D14" s="444"/>
      <c r="E14" s="444"/>
      <c r="F14" s="444"/>
      <c r="G14" s="444"/>
      <c r="H14" s="445"/>
      <c r="I14" s="434" t="s">
        <v>178</v>
      </c>
      <c r="J14" s="435"/>
      <c r="K14" s="435"/>
      <c r="L14" s="435"/>
      <c r="M14" s="435"/>
      <c r="N14" s="435"/>
      <c r="O14" s="435"/>
      <c r="P14" s="435"/>
      <c r="Q14" s="435"/>
      <c r="R14" s="435"/>
      <c r="S14" s="435"/>
      <c r="T14" s="435"/>
      <c r="U14" s="435"/>
      <c r="V14" s="435"/>
      <c r="W14" s="435"/>
      <c r="X14" s="435"/>
      <c r="Y14" s="435"/>
      <c r="Z14" s="435"/>
      <c r="AA14" s="435"/>
      <c r="AB14" s="435"/>
      <c r="AC14" s="449"/>
      <c r="AD14" s="441"/>
      <c r="AE14" s="441"/>
      <c r="AF14" s="441"/>
      <c r="AG14" s="441"/>
      <c r="AH14" s="441"/>
      <c r="AI14" s="441"/>
      <c r="AJ14" s="441"/>
      <c r="AK14" s="441"/>
      <c r="AL14" s="441"/>
      <c r="AM14" s="441"/>
      <c r="AN14" s="441"/>
      <c r="AO14" s="441"/>
      <c r="AP14" s="441"/>
      <c r="AQ14" s="441"/>
      <c r="AR14" s="441"/>
      <c r="AS14" s="441"/>
      <c r="AT14" s="441"/>
      <c r="AU14" s="441"/>
    </row>
    <row r="15" spans="2:65" s="67" customFormat="1" ht="44.25" customHeight="1" thickBot="1">
      <c r="B15" s="446"/>
      <c r="C15" s="447"/>
      <c r="D15" s="447"/>
      <c r="E15" s="447"/>
      <c r="F15" s="447"/>
      <c r="G15" s="447"/>
      <c r="H15" s="448"/>
      <c r="I15" s="434" t="s">
        <v>179</v>
      </c>
      <c r="J15" s="435"/>
      <c r="K15" s="70" t="s">
        <v>180</v>
      </c>
      <c r="L15" s="70"/>
      <c r="M15" s="70"/>
      <c r="N15" s="70" t="s">
        <v>181</v>
      </c>
      <c r="O15" s="70"/>
      <c r="P15" s="70" t="s">
        <v>182</v>
      </c>
      <c r="Q15" s="70"/>
      <c r="R15" s="71" t="s">
        <v>183</v>
      </c>
      <c r="S15" s="450" t="s">
        <v>184</v>
      </c>
      <c r="T15" s="435"/>
      <c r="U15" s="70" t="s">
        <v>180</v>
      </c>
      <c r="V15" s="70"/>
      <c r="W15" s="70"/>
      <c r="X15" s="70" t="s">
        <v>181</v>
      </c>
      <c r="Y15" s="70"/>
      <c r="Z15" s="70" t="s">
        <v>182</v>
      </c>
      <c r="AA15" s="70"/>
      <c r="AB15" s="72" t="s">
        <v>183</v>
      </c>
      <c r="AC15" s="441"/>
      <c r="AD15" s="441"/>
      <c r="AE15" s="441"/>
      <c r="AF15" s="441"/>
      <c r="AG15" s="441"/>
      <c r="AH15" s="441"/>
      <c r="AI15" s="441"/>
      <c r="AJ15" s="441"/>
      <c r="AK15" s="441"/>
      <c r="AL15" s="441"/>
      <c r="AM15" s="441"/>
      <c r="AN15" s="441"/>
      <c r="AO15" s="441"/>
      <c r="AP15" s="441"/>
      <c r="AQ15" s="441"/>
      <c r="AR15" s="441"/>
      <c r="AS15" s="441"/>
      <c r="AT15" s="441"/>
      <c r="AU15" s="441"/>
    </row>
    <row r="16" spans="2:65" s="69" customFormat="1" ht="25.5" customHeight="1"/>
    <row r="17" spans="1:69" s="67" customFormat="1" ht="44.25" customHeight="1" thickBot="1">
      <c r="B17" s="67" t="s">
        <v>185</v>
      </c>
      <c r="Q17" s="73" t="s">
        <v>186</v>
      </c>
      <c r="T17" s="73"/>
    </row>
    <row r="18" spans="1:69" s="67" customFormat="1" ht="114.75" customHeight="1" thickBot="1">
      <c r="B18" s="459" t="s">
        <v>187</v>
      </c>
      <c r="C18" s="463"/>
      <c r="D18" s="463"/>
      <c r="E18" s="463"/>
      <c r="F18" s="459" t="s">
        <v>188</v>
      </c>
      <c r="G18" s="463"/>
      <c r="H18" s="463"/>
      <c r="I18" s="463"/>
      <c r="J18" s="469" t="s">
        <v>189</v>
      </c>
      <c r="K18" s="469"/>
      <c r="L18" s="469"/>
      <c r="M18" s="469"/>
      <c r="N18" s="459" t="s">
        <v>190</v>
      </c>
      <c r="O18" s="459"/>
      <c r="P18" s="459"/>
      <c r="Q18" s="459"/>
      <c r="R18" s="459" t="s">
        <v>191</v>
      </c>
      <c r="S18" s="459"/>
      <c r="T18" s="459"/>
      <c r="U18" s="459"/>
      <c r="V18" s="459" t="s">
        <v>128</v>
      </c>
      <c r="W18" s="459"/>
      <c r="X18" s="459"/>
      <c r="Y18" s="459"/>
      <c r="Z18" s="459" t="s">
        <v>129</v>
      </c>
      <c r="AA18" s="459"/>
      <c r="AB18" s="459"/>
      <c r="AC18" s="459"/>
      <c r="AD18" s="460" t="s">
        <v>192</v>
      </c>
      <c r="AE18" s="461"/>
      <c r="AF18" s="461"/>
      <c r="AG18" s="462"/>
      <c r="AH18" s="459" t="s">
        <v>131</v>
      </c>
      <c r="AI18" s="459"/>
      <c r="AJ18" s="459"/>
      <c r="AK18" s="459"/>
      <c r="AL18" s="459" t="s">
        <v>193</v>
      </c>
      <c r="AM18" s="459"/>
      <c r="AN18" s="459"/>
      <c r="AO18" s="459"/>
      <c r="AP18" s="459" t="s">
        <v>194</v>
      </c>
      <c r="AQ18" s="459"/>
      <c r="AR18" s="459"/>
      <c r="AS18" s="459"/>
      <c r="AT18" s="463" t="s">
        <v>195</v>
      </c>
      <c r="AU18" s="463"/>
      <c r="AV18" s="463"/>
      <c r="AW18" s="463"/>
      <c r="AX18" s="459" t="s">
        <v>135</v>
      </c>
      <c r="AY18" s="459"/>
      <c r="AZ18" s="459"/>
      <c r="BA18" s="459"/>
      <c r="BB18" s="459" t="s">
        <v>196</v>
      </c>
      <c r="BC18" s="459"/>
      <c r="BD18" s="459"/>
      <c r="BE18" s="459"/>
      <c r="BF18" s="460" t="s">
        <v>197</v>
      </c>
      <c r="BG18" s="461"/>
      <c r="BH18" s="461"/>
      <c r="BI18" s="462"/>
      <c r="BJ18" s="460" t="s">
        <v>138</v>
      </c>
      <c r="BK18" s="461"/>
      <c r="BL18" s="461"/>
      <c r="BM18" s="462"/>
      <c r="BN18" s="460" t="s">
        <v>198</v>
      </c>
      <c r="BO18" s="461"/>
      <c r="BP18" s="461"/>
      <c r="BQ18" s="462"/>
    </row>
    <row r="19" spans="1:69" s="69" customFormat="1" ht="135" customHeight="1" thickBot="1">
      <c r="A19" s="67"/>
      <c r="B19" s="463"/>
      <c r="C19" s="463"/>
      <c r="D19" s="463"/>
      <c r="E19" s="463"/>
      <c r="F19" s="464" t="s">
        <v>199</v>
      </c>
      <c r="G19" s="465"/>
      <c r="H19" s="465"/>
      <c r="I19" s="466"/>
      <c r="J19" s="467" t="s">
        <v>149</v>
      </c>
      <c r="K19" s="467"/>
      <c r="L19" s="467"/>
      <c r="M19" s="467"/>
      <c r="N19" s="467" t="s">
        <v>112</v>
      </c>
      <c r="O19" s="467"/>
      <c r="P19" s="467"/>
      <c r="Q19" s="467"/>
      <c r="R19" s="467" t="s">
        <v>200</v>
      </c>
      <c r="S19" s="468"/>
      <c r="T19" s="468"/>
      <c r="U19" s="468"/>
      <c r="V19" s="467" t="s">
        <v>201</v>
      </c>
      <c r="W19" s="467"/>
      <c r="X19" s="467"/>
      <c r="Y19" s="467"/>
      <c r="Z19" s="467" t="s">
        <v>108</v>
      </c>
      <c r="AA19" s="467"/>
      <c r="AB19" s="467"/>
      <c r="AC19" s="467"/>
      <c r="AD19" s="468" t="s">
        <v>149</v>
      </c>
      <c r="AE19" s="468"/>
      <c r="AF19" s="468"/>
      <c r="AG19" s="468"/>
      <c r="AH19" s="477" t="s">
        <v>150</v>
      </c>
      <c r="AI19" s="477"/>
      <c r="AJ19" s="477"/>
      <c r="AK19" s="477"/>
      <c r="AL19" s="467" t="s">
        <v>202</v>
      </c>
      <c r="AM19" s="467"/>
      <c r="AN19" s="467"/>
      <c r="AO19" s="467"/>
      <c r="AP19" s="467" t="s">
        <v>108</v>
      </c>
      <c r="AQ19" s="467"/>
      <c r="AR19" s="467"/>
      <c r="AS19" s="467"/>
      <c r="AT19" s="460" t="s">
        <v>152</v>
      </c>
      <c r="AU19" s="470"/>
      <c r="AV19" s="470"/>
      <c r="AW19" s="471"/>
      <c r="AX19" s="460" t="s">
        <v>203</v>
      </c>
      <c r="AY19" s="470"/>
      <c r="AZ19" s="470"/>
      <c r="BA19" s="471"/>
      <c r="BB19" s="473" t="s">
        <v>154</v>
      </c>
      <c r="BC19" s="473"/>
      <c r="BD19" s="473"/>
      <c r="BE19" s="473"/>
      <c r="BF19" s="474" t="s">
        <v>155</v>
      </c>
      <c r="BG19" s="475"/>
      <c r="BH19" s="475"/>
      <c r="BI19" s="476"/>
      <c r="BJ19" s="474" t="s">
        <v>155</v>
      </c>
      <c r="BK19" s="475"/>
      <c r="BL19" s="475"/>
      <c r="BM19" s="476"/>
      <c r="BN19" s="474" t="s">
        <v>155</v>
      </c>
      <c r="BO19" s="475"/>
      <c r="BP19" s="475"/>
      <c r="BQ19" s="476"/>
    </row>
    <row r="20" spans="1:69" s="69" customFormat="1" ht="35.25" customHeight="1" thickBot="1">
      <c r="B20" s="74" t="s">
        <v>204</v>
      </c>
      <c r="C20" s="479"/>
      <c r="D20" s="479"/>
      <c r="E20" s="480"/>
      <c r="F20" s="481"/>
      <c r="G20" s="472"/>
      <c r="H20" s="472"/>
      <c r="I20" s="472"/>
      <c r="J20" s="481"/>
      <c r="K20" s="481"/>
      <c r="L20" s="481"/>
      <c r="M20" s="481"/>
      <c r="N20" s="482"/>
      <c r="O20" s="482"/>
      <c r="P20" s="482"/>
      <c r="Q20" s="482"/>
      <c r="R20" s="481"/>
      <c r="S20" s="472"/>
      <c r="T20" s="472"/>
      <c r="U20" s="472"/>
      <c r="V20" s="483"/>
      <c r="W20" s="484"/>
      <c r="X20" s="484"/>
      <c r="Y20" s="485"/>
      <c r="Z20" s="481"/>
      <c r="AA20" s="481"/>
      <c r="AB20" s="481"/>
      <c r="AC20" s="481"/>
      <c r="AD20" s="472"/>
      <c r="AE20" s="472"/>
      <c r="AF20" s="472"/>
      <c r="AG20" s="472"/>
      <c r="AH20" s="481"/>
      <c r="AI20" s="481"/>
      <c r="AJ20" s="481"/>
      <c r="AK20" s="481"/>
      <c r="AL20" s="481"/>
      <c r="AM20" s="481"/>
      <c r="AN20" s="481"/>
      <c r="AO20" s="481"/>
      <c r="AP20" s="481"/>
      <c r="AQ20" s="481"/>
      <c r="AR20" s="481"/>
      <c r="AS20" s="481"/>
      <c r="AT20" s="472"/>
      <c r="AU20" s="472"/>
      <c r="AV20" s="472"/>
      <c r="AW20" s="472"/>
      <c r="AX20" s="472"/>
      <c r="AY20" s="472"/>
      <c r="AZ20" s="472"/>
      <c r="BA20" s="472"/>
      <c r="BB20" s="472"/>
      <c r="BC20" s="472"/>
      <c r="BD20" s="472"/>
      <c r="BE20" s="472"/>
      <c r="BF20" s="478"/>
      <c r="BG20" s="479"/>
      <c r="BH20" s="479"/>
      <c r="BI20" s="480"/>
      <c r="BJ20" s="478"/>
      <c r="BK20" s="479"/>
      <c r="BL20" s="479"/>
      <c r="BM20" s="480"/>
      <c r="BN20" s="478"/>
      <c r="BO20" s="479"/>
      <c r="BP20" s="479"/>
      <c r="BQ20" s="480"/>
    </row>
    <row r="21" spans="1:69" s="69" customFormat="1" ht="35.25" customHeight="1" thickBot="1">
      <c r="B21" s="74" t="s">
        <v>205</v>
      </c>
      <c r="C21" s="479"/>
      <c r="D21" s="479"/>
      <c r="E21" s="480"/>
      <c r="F21" s="481"/>
      <c r="G21" s="472"/>
      <c r="H21" s="472"/>
      <c r="I21" s="472"/>
      <c r="J21" s="481"/>
      <c r="K21" s="481"/>
      <c r="L21" s="481"/>
      <c r="M21" s="481"/>
      <c r="N21" s="481"/>
      <c r="O21" s="481"/>
      <c r="P21" s="481"/>
      <c r="Q21" s="481"/>
      <c r="R21" s="481"/>
      <c r="S21" s="472"/>
      <c r="T21" s="472"/>
      <c r="U21" s="472"/>
      <c r="V21" s="486"/>
      <c r="W21" s="487"/>
      <c r="X21" s="487"/>
      <c r="Y21" s="488"/>
      <c r="Z21" s="481"/>
      <c r="AA21" s="481"/>
      <c r="AB21" s="481"/>
      <c r="AC21" s="481"/>
      <c r="AD21" s="472"/>
      <c r="AE21" s="472"/>
      <c r="AF21" s="472"/>
      <c r="AG21" s="472"/>
      <c r="AH21" s="481"/>
      <c r="AI21" s="481"/>
      <c r="AJ21" s="481"/>
      <c r="AK21" s="481"/>
      <c r="AL21" s="481"/>
      <c r="AM21" s="481"/>
      <c r="AN21" s="481"/>
      <c r="AO21" s="481"/>
      <c r="AP21" s="481"/>
      <c r="AQ21" s="481"/>
      <c r="AR21" s="481"/>
      <c r="AS21" s="481"/>
      <c r="AT21" s="472"/>
      <c r="AU21" s="472"/>
      <c r="AV21" s="472"/>
      <c r="AW21" s="472"/>
      <c r="AX21" s="472"/>
      <c r="AY21" s="472"/>
      <c r="AZ21" s="472"/>
      <c r="BA21" s="472"/>
      <c r="BB21" s="472"/>
      <c r="BC21" s="472"/>
      <c r="BD21" s="472"/>
      <c r="BE21" s="472"/>
      <c r="BF21" s="478"/>
      <c r="BG21" s="479"/>
      <c r="BH21" s="479"/>
      <c r="BI21" s="480"/>
      <c r="BJ21" s="478"/>
      <c r="BK21" s="479"/>
      <c r="BL21" s="479"/>
      <c r="BM21" s="480"/>
      <c r="BN21" s="478"/>
      <c r="BO21" s="479"/>
      <c r="BP21" s="479"/>
      <c r="BQ21" s="480"/>
    </row>
    <row r="22" spans="1:69" s="69" customFormat="1" ht="35.25" customHeight="1" thickBot="1">
      <c r="B22" s="74" t="s">
        <v>206</v>
      </c>
      <c r="C22" s="479"/>
      <c r="D22" s="479"/>
      <c r="E22" s="480"/>
      <c r="F22" s="481"/>
      <c r="G22" s="472"/>
      <c r="H22" s="472"/>
      <c r="I22" s="472"/>
      <c r="J22" s="481"/>
      <c r="K22" s="481"/>
      <c r="L22" s="481"/>
      <c r="M22" s="481"/>
      <c r="N22" s="481"/>
      <c r="O22" s="481"/>
      <c r="P22" s="481"/>
      <c r="Q22" s="481"/>
      <c r="R22" s="481"/>
      <c r="S22" s="472"/>
      <c r="T22" s="472"/>
      <c r="U22" s="472"/>
      <c r="V22" s="489"/>
      <c r="W22" s="490"/>
      <c r="X22" s="490"/>
      <c r="Y22" s="491"/>
      <c r="Z22" s="481"/>
      <c r="AA22" s="481"/>
      <c r="AB22" s="481"/>
      <c r="AC22" s="481"/>
      <c r="AD22" s="472"/>
      <c r="AE22" s="472"/>
      <c r="AF22" s="472"/>
      <c r="AG22" s="472"/>
      <c r="AH22" s="481"/>
      <c r="AI22" s="481"/>
      <c r="AJ22" s="481"/>
      <c r="AK22" s="481"/>
      <c r="AL22" s="481"/>
      <c r="AM22" s="481"/>
      <c r="AN22" s="481"/>
      <c r="AO22" s="481"/>
      <c r="AP22" s="481"/>
      <c r="AQ22" s="481"/>
      <c r="AR22" s="481"/>
      <c r="AS22" s="481"/>
      <c r="AT22" s="472"/>
      <c r="AU22" s="472"/>
      <c r="AV22" s="472"/>
      <c r="AW22" s="472"/>
      <c r="AX22" s="472"/>
      <c r="AY22" s="472"/>
      <c r="AZ22" s="472"/>
      <c r="BA22" s="472"/>
      <c r="BB22" s="472"/>
      <c r="BC22" s="472"/>
      <c r="BD22" s="472"/>
      <c r="BE22" s="472"/>
      <c r="BF22" s="478"/>
      <c r="BG22" s="479"/>
      <c r="BH22" s="479"/>
      <c r="BI22" s="480"/>
      <c r="BJ22" s="478"/>
      <c r="BK22" s="479"/>
      <c r="BL22" s="479"/>
      <c r="BM22" s="480"/>
      <c r="BN22" s="478"/>
      <c r="BO22" s="479"/>
      <c r="BP22" s="479"/>
      <c r="BQ22" s="480"/>
    </row>
    <row r="23" spans="1:69" s="69" customFormat="1" ht="30.75" customHeight="1">
      <c r="B23" s="492"/>
      <c r="C23" s="492"/>
      <c r="D23" s="492"/>
      <c r="E23" s="492"/>
      <c r="F23" s="487"/>
      <c r="G23" s="492"/>
      <c r="H23" s="492"/>
      <c r="I23" s="492"/>
      <c r="J23" s="487"/>
      <c r="K23" s="487"/>
      <c r="L23" s="487"/>
      <c r="M23" s="487"/>
      <c r="N23" s="487"/>
      <c r="O23" s="487"/>
      <c r="P23" s="487"/>
      <c r="Q23" s="487"/>
      <c r="R23" s="487"/>
      <c r="S23" s="492"/>
      <c r="T23" s="492"/>
      <c r="U23" s="492"/>
      <c r="V23" s="487"/>
      <c r="W23" s="487"/>
      <c r="X23" s="487"/>
      <c r="Y23" s="487"/>
      <c r="Z23" s="492"/>
      <c r="AA23" s="492"/>
      <c r="AB23" s="492"/>
      <c r="AC23" s="492"/>
      <c r="AD23" s="487"/>
      <c r="AE23" s="487"/>
      <c r="AF23" s="487"/>
      <c r="AG23" s="487"/>
      <c r="AH23" s="487"/>
      <c r="AI23" s="487"/>
      <c r="AJ23" s="487"/>
      <c r="AK23" s="487"/>
      <c r="AL23" s="487"/>
      <c r="AM23" s="487"/>
      <c r="AN23" s="487"/>
      <c r="AO23" s="487"/>
      <c r="AP23" s="487"/>
      <c r="AQ23" s="487"/>
      <c r="AR23" s="487"/>
      <c r="AS23" s="487"/>
      <c r="AT23" s="492"/>
      <c r="AU23" s="492"/>
      <c r="AV23" s="492"/>
      <c r="AW23" s="492"/>
      <c r="AX23" s="492"/>
      <c r="AY23" s="492"/>
      <c r="AZ23" s="492"/>
      <c r="BA23" s="492"/>
      <c r="BB23" s="75"/>
      <c r="BC23" s="75"/>
      <c r="BD23" s="75"/>
      <c r="BE23" s="75"/>
      <c r="BF23" s="492"/>
      <c r="BG23" s="492"/>
      <c r="BH23" s="492"/>
      <c r="BI23" s="492"/>
      <c r="BJ23" s="492"/>
      <c r="BK23" s="492"/>
      <c r="BL23" s="492"/>
      <c r="BM23" s="492"/>
      <c r="BN23" s="493"/>
      <c r="BO23" s="494"/>
      <c r="BP23" s="494"/>
      <c r="BQ23" s="495"/>
    </row>
    <row r="24" spans="1:69" s="67" customFormat="1" ht="30.75" customHeight="1" thickBot="1">
      <c r="B24" s="440" t="s">
        <v>207</v>
      </c>
      <c r="C24" s="440"/>
      <c r="D24" s="440"/>
      <c r="E24" s="440"/>
      <c r="F24" s="440"/>
      <c r="G24" s="440"/>
      <c r="H24" s="440"/>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0"/>
      <c r="AN24" s="440"/>
      <c r="AO24" s="440"/>
      <c r="AP24" s="440"/>
      <c r="AQ24" s="440"/>
      <c r="AR24" s="440"/>
      <c r="AS24" s="440"/>
      <c r="AT24" s="440"/>
      <c r="AU24" s="440"/>
      <c r="AV24" s="440"/>
      <c r="AW24" s="440"/>
      <c r="AX24" s="440"/>
      <c r="AY24" s="440"/>
      <c r="AZ24" s="440"/>
      <c r="BA24" s="440"/>
      <c r="BB24" s="440"/>
      <c r="BC24" s="440"/>
      <c r="BD24" s="440"/>
      <c r="BE24" s="440"/>
      <c r="BF24" s="440"/>
      <c r="BG24" s="440"/>
      <c r="BH24" s="440"/>
      <c r="BI24" s="440"/>
      <c r="BJ24" s="440"/>
      <c r="BK24" s="440"/>
      <c r="BL24" s="440"/>
      <c r="BM24" s="440"/>
      <c r="BN24" s="76"/>
      <c r="BO24" s="76"/>
      <c r="BP24" s="76"/>
      <c r="BQ24" s="76"/>
    </row>
    <row r="25" spans="1:69" s="67" customFormat="1" ht="96" customHeight="1" thickTop="1" thickBot="1">
      <c r="B25" s="477" t="s">
        <v>208</v>
      </c>
      <c r="C25" s="473"/>
      <c r="D25" s="473"/>
      <c r="E25" s="473"/>
      <c r="F25" s="473"/>
      <c r="G25" s="473"/>
      <c r="H25" s="473"/>
      <c r="I25" s="473"/>
      <c r="J25" s="473"/>
      <c r="K25" s="473"/>
      <c r="L25" s="473"/>
      <c r="M25" s="477" t="s">
        <v>209</v>
      </c>
      <c r="N25" s="477"/>
      <c r="O25" s="477"/>
      <c r="P25" s="477"/>
      <c r="Q25" s="477"/>
      <c r="R25" s="477"/>
      <c r="S25" s="477"/>
      <c r="T25" s="477" t="s">
        <v>210</v>
      </c>
      <c r="U25" s="477"/>
      <c r="V25" s="477"/>
      <c r="W25" s="477"/>
      <c r="X25" s="477"/>
      <c r="Y25" s="477"/>
      <c r="Z25" s="477"/>
      <c r="AA25" s="477" t="s">
        <v>211</v>
      </c>
      <c r="AB25" s="473"/>
      <c r="AC25" s="473"/>
      <c r="AD25" s="473"/>
      <c r="AE25" s="473"/>
      <c r="AF25" s="473"/>
      <c r="AG25" s="473"/>
      <c r="AH25" s="473"/>
      <c r="AI25" s="473"/>
      <c r="AJ25" s="473"/>
      <c r="AK25" s="434"/>
      <c r="AL25" s="496" t="s">
        <v>212</v>
      </c>
      <c r="AM25" s="497"/>
      <c r="AN25" s="497"/>
      <c r="AO25" s="497"/>
      <c r="AP25" s="497"/>
      <c r="AQ25" s="497"/>
      <c r="AR25" s="497"/>
      <c r="AS25" s="497"/>
      <c r="AT25" s="497"/>
      <c r="AU25" s="497"/>
      <c r="AV25" s="498"/>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499" t="s">
        <v>213</v>
      </c>
      <c r="C26" s="500"/>
      <c r="D26" s="501">
        <f>N20</f>
        <v>0</v>
      </c>
      <c r="E26" s="501"/>
      <c r="F26" s="501"/>
      <c r="G26" s="501"/>
      <c r="H26" s="501"/>
      <c r="I26" s="501"/>
      <c r="J26" s="501"/>
      <c r="K26" s="436" t="s">
        <v>112</v>
      </c>
      <c r="L26" s="473"/>
      <c r="M26" s="502">
        <f>J20</f>
        <v>0</v>
      </c>
      <c r="N26" s="503"/>
      <c r="O26" s="503"/>
      <c r="P26" s="503"/>
      <c r="Q26" s="503"/>
      <c r="R26" s="503"/>
      <c r="S26" s="77" t="s">
        <v>214</v>
      </c>
      <c r="T26" s="477" t="s">
        <v>215</v>
      </c>
      <c r="U26" s="477"/>
      <c r="V26" s="477"/>
      <c r="W26" s="477"/>
      <c r="X26" s="477"/>
      <c r="Y26" s="477"/>
      <c r="Z26" s="477"/>
      <c r="AA26" s="504">
        <f>M26*17500</f>
        <v>0</v>
      </c>
      <c r="AB26" s="505"/>
      <c r="AC26" s="505"/>
      <c r="AD26" s="505"/>
      <c r="AE26" s="505"/>
      <c r="AF26" s="505"/>
      <c r="AG26" s="505"/>
      <c r="AH26" s="505"/>
      <c r="AI26" s="505"/>
      <c r="AJ26" s="435" t="s">
        <v>112</v>
      </c>
      <c r="AK26" s="435"/>
      <c r="AL26" s="506">
        <f>ROUNDDOWN(MIN(D26,AA26),-3)</f>
        <v>0</v>
      </c>
      <c r="AM26" s="505"/>
      <c r="AN26" s="505"/>
      <c r="AO26" s="505"/>
      <c r="AP26" s="505"/>
      <c r="AQ26" s="505"/>
      <c r="AR26" s="505"/>
      <c r="AS26" s="505"/>
      <c r="AT26" s="505"/>
      <c r="AU26" s="435" t="s">
        <v>112</v>
      </c>
      <c r="AV26" s="435"/>
      <c r="AW26" s="78"/>
      <c r="AX26" s="76"/>
      <c r="AY26" s="76"/>
      <c r="AZ26" s="76"/>
      <c r="BA26" s="79"/>
      <c r="BB26" s="79"/>
      <c r="BC26" s="79"/>
      <c r="BD26" s="79"/>
      <c r="BE26" s="79"/>
      <c r="BN26" s="76"/>
      <c r="BO26" s="76"/>
      <c r="BP26" s="76"/>
      <c r="BQ26" s="76"/>
    </row>
    <row r="27" spans="1:69" s="67" customFormat="1" ht="35.25" customHeight="1" thickBot="1">
      <c r="B27" s="499" t="s">
        <v>216</v>
      </c>
      <c r="C27" s="500"/>
      <c r="D27" s="501">
        <f>N21</f>
        <v>0</v>
      </c>
      <c r="E27" s="501"/>
      <c r="F27" s="501"/>
      <c r="G27" s="501"/>
      <c r="H27" s="501"/>
      <c r="I27" s="501"/>
      <c r="J27" s="501"/>
      <c r="K27" s="436" t="s">
        <v>112</v>
      </c>
      <c r="L27" s="473"/>
      <c r="M27" s="502">
        <f>J21</f>
        <v>0</v>
      </c>
      <c r="N27" s="503"/>
      <c r="O27" s="503"/>
      <c r="P27" s="503"/>
      <c r="Q27" s="503"/>
      <c r="R27" s="503"/>
      <c r="S27" s="77" t="s">
        <v>214</v>
      </c>
      <c r="T27" s="477" t="s">
        <v>215</v>
      </c>
      <c r="U27" s="477"/>
      <c r="V27" s="477"/>
      <c r="W27" s="477"/>
      <c r="X27" s="477"/>
      <c r="Y27" s="477"/>
      <c r="Z27" s="477"/>
      <c r="AA27" s="504">
        <f>M27*17500</f>
        <v>0</v>
      </c>
      <c r="AB27" s="505"/>
      <c r="AC27" s="505"/>
      <c r="AD27" s="505"/>
      <c r="AE27" s="505"/>
      <c r="AF27" s="505"/>
      <c r="AG27" s="505"/>
      <c r="AH27" s="505"/>
      <c r="AI27" s="505"/>
      <c r="AJ27" s="435" t="s">
        <v>112</v>
      </c>
      <c r="AK27" s="435"/>
      <c r="AL27" s="506">
        <f>ROUNDDOWN(MIN(D27,AA27),-3)</f>
        <v>0</v>
      </c>
      <c r="AM27" s="505"/>
      <c r="AN27" s="505"/>
      <c r="AO27" s="505"/>
      <c r="AP27" s="505"/>
      <c r="AQ27" s="505"/>
      <c r="AR27" s="505"/>
      <c r="AS27" s="505"/>
      <c r="AT27" s="505"/>
      <c r="AU27" s="435" t="s">
        <v>112</v>
      </c>
      <c r="AV27" s="435"/>
      <c r="AW27" s="78"/>
      <c r="AX27" s="76"/>
      <c r="AY27" s="76"/>
      <c r="AZ27" s="76"/>
      <c r="BN27" s="76"/>
      <c r="BO27" s="76"/>
      <c r="BP27" s="76"/>
      <c r="BQ27" s="76"/>
    </row>
    <row r="28" spans="1:69" s="67" customFormat="1" ht="35.25" customHeight="1" thickBot="1">
      <c r="B28" s="499" t="s">
        <v>217</v>
      </c>
      <c r="C28" s="500"/>
      <c r="D28" s="501">
        <f>N22</f>
        <v>0</v>
      </c>
      <c r="E28" s="501"/>
      <c r="F28" s="501"/>
      <c r="G28" s="501"/>
      <c r="H28" s="501"/>
      <c r="I28" s="501"/>
      <c r="J28" s="501"/>
      <c r="K28" s="436" t="s">
        <v>112</v>
      </c>
      <c r="L28" s="473"/>
      <c r="M28" s="502">
        <f>J22</f>
        <v>0</v>
      </c>
      <c r="N28" s="503"/>
      <c r="O28" s="503"/>
      <c r="P28" s="503"/>
      <c r="Q28" s="503"/>
      <c r="R28" s="503"/>
      <c r="S28" s="77" t="s">
        <v>214</v>
      </c>
      <c r="T28" s="477" t="s">
        <v>215</v>
      </c>
      <c r="U28" s="477"/>
      <c r="V28" s="477"/>
      <c r="W28" s="477"/>
      <c r="X28" s="477"/>
      <c r="Y28" s="477"/>
      <c r="Z28" s="477"/>
      <c r="AA28" s="504">
        <f>M28*17500</f>
        <v>0</v>
      </c>
      <c r="AB28" s="505"/>
      <c r="AC28" s="505"/>
      <c r="AD28" s="505"/>
      <c r="AE28" s="505"/>
      <c r="AF28" s="505"/>
      <c r="AG28" s="505"/>
      <c r="AH28" s="505"/>
      <c r="AI28" s="505"/>
      <c r="AJ28" s="435" t="s">
        <v>112</v>
      </c>
      <c r="AK28" s="435"/>
      <c r="AL28" s="507">
        <f>ROUNDDOWN(MIN(D28,AA28),-3)</f>
        <v>0</v>
      </c>
      <c r="AM28" s="508"/>
      <c r="AN28" s="508"/>
      <c r="AO28" s="508"/>
      <c r="AP28" s="508"/>
      <c r="AQ28" s="508"/>
      <c r="AR28" s="508"/>
      <c r="AS28" s="508"/>
      <c r="AT28" s="508"/>
      <c r="AU28" s="444" t="s">
        <v>112</v>
      </c>
      <c r="AV28" s="509"/>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440" t="s">
        <v>218</v>
      </c>
      <c r="C30" s="440"/>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c r="AL30" s="440"/>
      <c r="AM30" s="440"/>
      <c r="AN30" s="440"/>
      <c r="AO30" s="440"/>
      <c r="AP30" s="440"/>
      <c r="AQ30" s="440"/>
      <c r="AR30" s="440"/>
      <c r="AS30" s="440"/>
      <c r="AT30" s="440"/>
      <c r="AU30" s="440"/>
      <c r="AV30" s="440"/>
      <c r="AW30" s="440"/>
      <c r="AX30" s="440"/>
      <c r="AY30" s="440"/>
      <c r="AZ30" s="440"/>
      <c r="BA30" s="440"/>
      <c r="BB30" s="440"/>
      <c r="BC30" s="440"/>
      <c r="BD30" s="440"/>
      <c r="BE30" s="440"/>
      <c r="BF30" s="440"/>
      <c r="BG30" s="440"/>
      <c r="BH30" s="440"/>
      <c r="BI30" s="440"/>
      <c r="BJ30" s="440"/>
      <c r="BK30" s="440"/>
      <c r="BL30" s="440"/>
      <c r="BM30" s="440"/>
    </row>
    <row r="31" spans="1:69" s="67" customFormat="1" ht="96" customHeight="1" thickBot="1">
      <c r="B31" s="474" t="s">
        <v>125</v>
      </c>
      <c r="C31" s="475"/>
      <c r="D31" s="475"/>
      <c r="E31" s="475"/>
      <c r="F31" s="475"/>
      <c r="G31" s="475"/>
      <c r="H31" s="475"/>
      <c r="I31" s="476"/>
      <c r="J31" s="459" t="s">
        <v>191</v>
      </c>
      <c r="K31" s="459"/>
      <c r="L31" s="459"/>
      <c r="M31" s="459"/>
      <c r="N31" s="477" t="s">
        <v>129</v>
      </c>
      <c r="O31" s="477"/>
      <c r="P31" s="477"/>
      <c r="Q31" s="477"/>
      <c r="R31" s="510" t="s">
        <v>192</v>
      </c>
      <c r="S31" s="511"/>
      <c r="T31" s="511"/>
      <c r="U31" s="512"/>
      <c r="V31" s="477" t="s">
        <v>131</v>
      </c>
      <c r="W31" s="477"/>
      <c r="X31" s="477"/>
      <c r="Y31" s="477"/>
      <c r="Z31" s="513" t="s">
        <v>193</v>
      </c>
      <c r="AA31" s="513"/>
      <c r="AB31" s="513"/>
      <c r="AC31" s="513"/>
      <c r="AD31" s="477" t="s">
        <v>194</v>
      </c>
      <c r="AE31" s="477"/>
      <c r="AF31" s="477"/>
      <c r="AG31" s="477"/>
      <c r="AH31" s="473" t="s">
        <v>195</v>
      </c>
      <c r="AI31" s="473"/>
      <c r="AJ31" s="473"/>
      <c r="AK31" s="473"/>
      <c r="AL31" s="477" t="s">
        <v>135</v>
      </c>
      <c r="AM31" s="477"/>
      <c r="AN31" s="477"/>
      <c r="AO31" s="477"/>
      <c r="AP31" s="477" t="s">
        <v>196</v>
      </c>
      <c r="AQ31" s="477"/>
      <c r="AR31" s="477"/>
      <c r="AS31" s="477"/>
      <c r="AT31" s="474" t="s">
        <v>219</v>
      </c>
      <c r="AU31" s="475"/>
      <c r="AV31" s="475"/>
      <c r="AW31" s="476"/>
      <c r="AX31" s="477" t="s">
        <v>138</v>
      </c>
      <c r="AY31" s="477"/>
      <c r="AZ31" s="477"/>
      <c r="BA31" s="477"/>
      <c r="BB31" s="477" t="s">
        <v>220</v>
      </c>
      <c r="BC31" s="477"/>
      <c r="BD31" s="477"/>
      <c r="BE31" s="477"/>
      <c r="BF31" s="514"/>
      <c r="BG31" s="514"/>
      <c r="BH31" s="514"/>
      <c r="BI31" s="514"/>
      <c r="BJ31" s="514"/>
      <c r="BK31" s="514"/>
      <c r="BL31" s="514"/>
      <c r="BM31" s="514"/>
    </row>
    <row r="32" spans="1:69" s="67" customFormat="1" ht="129" customHeight="1" thickBot="1">
      <c r="B32" s="474"/>
      <c r="C32" s="475"/>
      <c r="D32" s="475"/>
      <c r="E32" s="475"/>
      <c r="F32" s="475"/>
      <c r="G32" s="475"/>
      <c r="H32" s="475"/>
      <c r="I32" s="476"/>
      <c r="J32" s="467" t="s">
        <v>200</v>
      </c>
      <c r="K32" s="468"/>
      <c r="L32" s="468"/>
      <c r="M32" s="468"/>
      <c r="N32" s="467" t="s">
        <v>108</v>
      </c>
      <c r="O32" s="467"/>
      <c r="P32" s="467"/>
      <c r="Q32" s="467"/>
      <c r="R32" s="468" t="s">
        <v>149</v>
      </c>
      <c r="S32" s="468"/>
      <c r="T32" s="468"/>
      <c r="U32" s="468"/>
      <c r="V32" s="477" t="s">
        <v>150</v>
      </c>
      <c r="W32" s="477"/>
      <c r="X32" s="477"/>
      <c r="Y32" s="477"/>
      <c r="Z32" s="467" t="s">
        <v>202</v>
      </c>
      <c r="AA32" s="467"/>
      <c r="AB32" s="467"/>
      <c r="AC32" s="467"/>
      <c r="AD32" s="467" t="s">
        <v>108</v>
      </c>
      <c r="AE32" s="467"/>
      <c r="AF32" s="467"/>
      <c r="AG32" s="467"/>
      <c r="AH32" s="460" t="s">
        <v>152</v>
      </c>
      <c r="AI32" s="470"/>
      <c r="AJ32" s="470"/>
      <c r="AK32" s="471"/>
      <c r="AL32" s="460" t="s">
        <v>203</v>
      </c>
      <c r="AM32" s="470"/>
      <c r="AN32" s="470"/>
      <c r="AO32" s="471"/>
      <c r="AP32" s="473" t="s">
        <v>154</v>
      </c>
      <c r="AQ32" s="473"/>
      <c r="AR32" s="473"/>
      <c r="AS32" s="473"/>
      <c r="AT32" s="477" t="s">
        <v>155</v>
      </c>
      <c r="AU32" s="473"/>
      <c r="AV32" s="473"/>
      <c r="AW32" s="473"/>
      <c r="AX32" s="477" t="s">
        <v>155</v>
      </c>
      <c r="AY32" s="473"/>
      <c r="AZ32" s="473"/>
      <c r="BA32" s="473"/>
      <c r="BB32" s="477" t="s">
        <v>155</v>
      </c>
      <c r="BC32" s="473"/>
      <c r="BD32" s="473"/>
      <c r="BE32" s="473"/>
      <c r="BF32" s="514"/>
      <c r="BG32" s="441"/>
      <c r="BH32" s="441"/>
      <c r="BI32" s="441"/>
      <c r="BJ32" s="514"/>
      <c r="BK32" s="441"/>
      <c r="BL32" s="441"/>
      <c r="BM32" s="441"/>
    </row>
    <row r="33" spans="2:65" s="67" customFormat="1" ht="35.25" customHeight="1" thickBot="1">
      <c r="B33" s="474" t="s">
        <v>221</v>
      </c>
      <c r="C33" s="475"/>
      <c r="D33" s="475"/>
      <c r="E33" s="475"/>
      <c r="F33" s="475"/>
      <c r="G33" s="475"/>
      <c r="H33" s="475"/>
      <c r="I33" s="476"/>
      <c r="J33" s="477"/>
      <c r="K33" s="473"/>
      <c r="L33" s="473"/>
      <c r="M33" s="473"/>
      <c r="N33" s="477"/>
      <c r="O33" s="477"/>
      <c r="P33" s="477"/>
      <c r="Q33" s="477"/>
      <c r="R33" s="473"/>
      <c r="S33" s="473"/>
      <c r="T33" s="473"/>
      <c r="U33" s="473"/>
      <c r="V33" s="477"/>
      <c r="W33" s="477"/>
      <c r="X33" s="477"/>
      <c r="Y33" s="477"/>
      <c r="Z33" s="477"/>
      <c r="AA33" s="477"/>
      <c r="AB33" s="477"/>
      <c r="AC33" s="477"/>
      <c r="AD33" s="477"/>
      <c r="AE33" s="477"/>
      <c r="AF33" s="477"/>
      <c r="AG33" s="477"/>
      <c r="AH33" s="473"/>
      <c r="AI33" s="473"/>
      <c r="AJ33" s="473"/>
      <c r="AK33" s="473"/>
      <c r="AL33" s="473"/>
      <c r="AM33" s="473"/>
      <c r="AN33" s="473"/>
      <c r="AO33" s="473"/>
      <c r="AP33" s="473"/>
      <c r="AQ33" s="473"/>
      <c r="AR33" s="473"/>
      <c r="AS33" s="473"/>
      <c r="AT33" s="473"/>
      <c r="AU33" s="473"/>
      <c r="AV33" s="473"/>
      <c r="AW33" s="473"/>
      <c r="AX33" s="473"/>
      <c r="AY33" s="473"/>
      <c r="AZ33" s="473"/>
      <c r="BA33" s="473"/>
      <c r="BB33" s="473"/>
      <c r="BC33" s="473"/>
      <c r="BD33" s="473"/>
      <c r="BE33" s="473"/>
      <c r="BF33" s="441"/>
      <c r="BG33" s="441"/>
      <c r="BH33" s="441"/>
      <c r="BI33" s="441"/>
      <c r="BJ33" s="441"/>
      <c r="BK33" s="441"/>
      <c r="BL33" s="441"/>
      <c r="BM33" s="441"/>
    </row>
    <row r="34" spans="2:65" s="67" customFormat="1" ht="35.25" customHeight="1" thickBot="1">
      <c r="B34" s="474" t="s">
        <v>222</v>
      </c>
      <c r="C34" s="475"/>
      <c r="D34" s="475"/>
      <c r="E34" s="475"/>
      <c r="F34" s="475"/>
      <c r="G34" s="475"/>
      <c r="H34" s="475"/>
      <c r="I34" s="476"/>
      <c r="J34" s="477"/>
      <c r="K34" s="473"/>
      <c r="L34" s="473"/>
      <c r="M34" s="473"/>
      <c r="N34" s="477"/>
      <c r="O34" s="477"/>
      <c r="P34" s="477"/>
      <c r="Q34" s="477"/>
      <c r="R34" s="473"/>
      <c r="S34" s="473"/>
      <c r="T34" s="473"/>
      <c r="U34" s="473"/>
      <c r="V34" s="477"/>
      <c r="W34" s="477"/>
      <c r="X34" s="477"/>
      <c r="Y34" s="477"/>
      <c r="Z34" s="477"/>
      <c r="AA34" s="477"/>
      <c r="AB34" s="477"/>
      <c r="AC34" s="477"/>
      <c r="AD34" s="477"/>
      <c r="AE34" s="477"/>
      <c r="AF34" s="477"/>
      <c r="AG34" s="477"/>
      <c r="AH34" s="473"/>
      <c r="AI34" s="473"/>
      <c r="AJ34" s="473"/>
      <c r="AK34" s="473"/>
      <c r="AL34" s="473"/>
      <c r="AM34" s="473"/>
      <c r="AN34" s="473"/>
      <c r="AO34" s="473"/>
      <c r="AP34" s="473"/>
      <c r="AQ34" s="473"/>
      <c r="AR34" s="473"/>
      <c r="AS34" s="473"/>
      <c r="AT34" s="473"/>
      <c r="AU34" s="473"/>
      <c r="AV34" s="473"/>
      <c r="AW34" s="473"/>
      <c r="AX34" s="473"/>
      <c r="AY34" s="473"/>
      <c r="AZ34" s="473"/>
      <c r="BA34" s="473"/>
      <c r="BB34" s="473"/>
      <c r="BC34" s="473"/>
      <c r="BD34" s="473"/>
      <c r="BE34" s="473"/>
      <c r="BF34" s="441"/>
      <c r="BG34" s="441"/>
      <c r="BH34" s="441"/>
      <c r="BI34" s="441"/>
      <c r="BJ34" s="441"/>
      <c r="BK34" s="441"/>
      <c r="BL34" s="441"/>
      <c r="BM34" s="441"/>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440" t="s">
        <v>223</v>
      </c>
      <c r="C36" s="440"/>
      <c r="D36" s="440"/>
      <c r="E36" s="440"/>
      <c r="F36" s="440"/>
      <c r="G36" s="440"/>
      <c r="H36" s="440"/>
      <c r="I36" s="440"/>
      <c r="J36" s="440"/>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40"/>
      <c r="AL36" s="440"/>
      <c r="AM36" s="440"/>
      <c r="AN36" s="440"/>
      <c r="AO36" s="440"/>
      <c r="AP36" s="440"/>
      <c r="AQ36" s="440"/>
      <c r="AR36" s="440"/>
      <c r="AS36" s="440"/>
      <c r="AT36" s="440"/>
      <c r="AU36" s="440"/>
      <c r="AV36" s="440"/>
      <c r="AW36" s="440"/>
      <c r="AX36" s="440"/>
      <c r="AY36" s="440"/>
      <c r="AZ36" s="440"/>
      <c r="BA36" s="440"/>
      <c r="BB36" s="440"/>
      <c r="BC36" s="440"/>
      <c r="BD36" s="440"/>
      <c r="BE36" s="440"/>
      <c r="BF36" s="440"/>
      <c r="BG36" s="440"/>
      <c r="BH36" s="440"/>
      <c r="BI36" s="440"/>
      <c r="BJ36" s="440"/>
      <c r="BK36" s="440"/>
      <c r="BL36" s="440"/>
      <c r="BM36" s="440"/>
    </row>
    <row r="37" spans="2:65" s="67" customFormat="1" ht="96" customHeight="1" thickTop="1" thickBot="1">
      <c r="B37" s="473"/>
      <c r="C37" s="473"/>
      <c r="D37" s="473"/>
      <c r="E37" s="473"/>
      <c r="F37" s="473"/>
      <c r="G37" s="473"/>
      <c r="H37" s="473"/>
      <c r="I37" s="473"/>
      <c r="J37" s="473"/>
      <c r="K37" s="473"/>
      <c r="L37" s="473"/>
      <c r="M37" s="473"/>
      <c r="N37" s="473"/>
      <c r="O37" s="513" t="s">
        <v>224</v>
      </c>
      <c r="P37" s="515"/>
      <c r="Q37" s="515"/>
      <c r="R37" s="515"/>
      <c r="S37" s="515"/>
      <c r="T37" s="515"/>
      <c r="U37" s="515"/>
      <c r="V37" s="510" t="s">
        <v>225</v>
      </c>
      <c r="W37" s="511"/>
      <c r="X37" s="512"/>
      <c r="Y37" s="474" t="s">
        <v>226</v>
      </c>
      <c r="Z37" s="475"/>
      <c r="AA37" s="475"/>
      <c r="AB37" s="475"/>
      <c r="AC37" s="475"/>
      <c r="AD37" s="475"/>
      <c r="AE37" s="516"/>
      <c r="AF37" s="496" t="s">
        <v>227</v>
      </c>
      <c r="AG37" s="497"/>
      <c r="AH37" s="497"/>
      <c r="AI37" s="497"/>
      <c r="AJ37" s="497"/>
      <c r="AK37" s="497"/>
      <c r="AL37" s="498"/>
      <c r="AM37" s="517"/>
      <c r="AN37" s="441"/>
      <c r="AO37" s="441"/>
      <c r="AP37" s="441"/>
      <c r="AQ37" s="441"/>
      <c r="AR37" s="441"/>
      <c r="AS37" s="441"/>
    </row>
    <row r="38" spans="2:65" s="67" customFormat="1" ht="35.25" customHeight="1" thickBot="1">
      <c r="B38" s="473" t="s">
        <v>228</v>
      </c>
      <c r="C38" s="473"/>
      <c r="D38" s="473"/>
      <c r="E38" s="473"/>
      <c r="F38" s="473"/>
      <c r="G38" s="473"/>
      <c r="H38" s="473"/>
      <c r="I38" s="473"/>
      <c r="J38" s="473"/>
      <c r="K38" s="473"/>
      <c r="L38" s="473"/>
      <c r="M38" s="473"/>
      <c r="N38" s="473"/>
      <c r="O38" s="504">
        <v>0</v>
      </c>
      <c r="P38" s="505"/>
      <c r="Q38" s="505"/>
      <c r="R38" s="505"/>
      <c r="S38" s="505"/>
      <c r="T38" s="435" t="s">
        <v>112</v>
      </c>
      <c r="U38" s="436"/>
      <c r="V38" s="535"/>
      <c r="W38" s="536"/>
      <c r="X38" s="537"/>
      <c r="Y38" s="87"/>
      <c r="Z38" s="505">
        <v>1030000</v>
      </c>
      <c r="AA38" s="505"/>
      <c r="AB38" s="505"/>
      <c r="AC38" s="505"/>
      <c r="AD38" s="435" t="s">
        <v>112</v>
      </c>
      <c r="AE38" s="436"/>
      <c r="AF38" s="507">
        <f>ROUNDDOWN(MIN(O38,Y38),-3)</f>
        <v>0</v>
      </c>
      <c r="AG38" s="508"/>
      <c r="AH38" s="508"/>
      <c r="AI38" s="508"/>
      <c r="AJ38" s="508"/>
      <c r="AK38" s="444" t="s">
        <v>112</v>
      </c>
      <c r="AL38" s="509"/>
      <c r="AM38" s="441"/>
      <c r="AN38" s="441"/>
      <c r="AO38" s="441"/>
      <c r="AP38" s="441"/>
      <c r="AQ38" s="441"/>
      <c r="AR38" s="441"/>
      <c r="AS38" s="441"/>
      <c r="AT38" s="88"/>
      <c r="AU38" s="88"/>
      <c r="AV38" s="88"/>
    </row>
    <row r="39" spans="2:65" s="67" customFormat="1" ht="65.25" customHeight="1" thickTop="1">
      <c r="B39" s="527" t="s">
        <v>229</v>
      </c>
      <c r="C39" s="444"/>
      <c r="D39" s="444"/>
      <c r="E39" s="444"/>
      <c r="F39" s="444"/>
      <c r="G39" s="444"/>
      <c r="H39" s="444"/>
      <c r="I39" s="444"/>
      <c r="J39" s="444"/>
      <c r="K39" s="444"/>
      <c r="L39" s="444"/>
      <c r="M39" s="444"/>
      <c r="N39" s="444"/>
      <c r="O39" s="528">
        <v>0</v>
      </c>
      <c r="P39" s="508"/>
      <c r="Q39" s="508"/>
      <c r="R39" s="508"/>
      <c r="S39" s="508"/>
      <c r="T39" s="444" t="s">
        <v>112</v>
      </c>
      <c r="U39" s="445"/>
      <c r="V39" s="443" t="s">
        <v>107</v>
      </c>
      <c r="W39" s="444"/>
      <c r="X39" s="445"/>
      <c r="Y39" s="89"/>
      <c r="Z39" s="508">
        <v>310000</v>
      </c>
      <c r="AA39" s="508"/>
      <c r="AB39" s="508"/>
      <c r="AC39" s="508"/>
      <c r="AD39" s="444" t="s">
        <v>112</v>
      </c>
      <c r="AE39" s="444"/>
      <c r="AF39" s="531">
        <f>ROUNDDOWN(MIN(O39,IF(V39="無",Z39,Z40)),-3)</f>
        <v>0</v>
      </c>
      <c r="AG39" s="532"/>
      <c r="AH39" s="532"/>
      <c r="AI39" s="532"/>
      <c r="AJ39" s="532"/>
      <c r="AK39" s="518" t="s">
        <v>112</v>
      </c>
      <c r="AL39" s="519"/>
      <c r="AM39" s="441"/>
      <c r="AN39" s="441"/>
      <c r="AO39" s="441"/>
      <c r="AP39" s="441"/>
      <c r="AQ39" s="441"/>
      <c r="AR39" s="441"/>
      <c r="AS39" s="441"/>
      <c r="AU39" s="67" t="s">
        <v>230</v>
      </c>
    </row>
    <row r="40" spans="2:65" s="67" customFormat="1" ht="65.25" customHeight="1" thickBot="1">
      <c r="B40" s="446"/>
      <c r="C40" s="447"/>
      <c r="D40" s="447"/>
      <c r="E40" s="447"/>
      <c r="F40" s="447"/>
      <c r="G40" s="447"/>
      <c r="H40" s="447"/>
      <c r="I40" s="447"/>
      <c r="J40" s="447"/>
      <c r="K40" s="447"/>
      <c r="L40" s="447"/>
      <c r="M40" s="447"/>
      <c r="N40" s="447"/>
      <c r="O40" s="529"/>
      <c r="P40" s="530"/>
      <c r="Q40" s="530"/>
      <c r="R40" s="530"/>
      <c r="S40" s="530"/>
      <c r="T40" s="447"/>
      <c r="U40" s="448"/>
      <c r="V40" s="446"/>
      <c r="W40" s="447"/>
      <c r="X40" s="448"/>
      <c r="Y40" s="90"/>
      <c r="Z40" s="522">
        <v>378000</v>
      </c>
      <c r="AA40" s="522"/>
      <c r="AB40" s="522"/>
      <c r="AC40" s="522"/>
      <c r="AD40" s="523" t="s">
        <v>231</v>
      </c>
      <c r="AE40" s="524"/>
      <c r="AF40" s="533"/>
      <c r="AG40" s="534"/>
      <c r="AH40" s="534"/>
      <c r="AI40" s="534"/>
      <c r="AJ40" s="534"/>
      <c r="AK40" s="520"/>
      <c r="AL40" s="521"/>
      <c r="AM40" s="76"/>
      <c r="AN40" s="76"/>
      <c r="AO40" s="76"/>
      <c r="AP40" s="76"/>
      <c r="AQ40" s="76"/>
      <c r="AR40" s="76"/>
      <c r="AS40" s="76"/>
    </row>
    <row r="41" spans="2:65" ht="82.5" customHeight="1">
      <c r="B41" s="525" t="s">
        <v>232</v>
      </c>
      <c r="C41" s="526"/>
      <c r="D41" s="526"/>
      <c r="E41" s="526"/>
      <c r="F41" s="526"/>
      <c r="G41" s="526"/>
      <c r="H41" s="526"/>
      <c r="I41" s="526"/>
      <c r="J41" s="526"/>
      <c r="K41" s="526"/>
      <c r="L41" s="526"/>
      <c r="M41" s="526"/>
      <c r="N41" s="526"/>
      <c r="O41" s="526"/>
      <c r="P41" s="526"/>
      <c r="Q41" s="526"/>
      <c r="R41" s="526"/>
      <c r="S41" s="526"/>
      <c r="T41" s="526"/>
      <c r="U41" s="526"/>
      <c r="V41" s="526"/>
      <c r="W41" s="526"/>
      <c r="X41" s="526"/>
      <c r="Y41" s="526"/>
      <c r="Z41" s="526"/>
      <c r="AA41" s="526"/>
      <c r="AB41" s="526"/>
      <c r="AC41" s="526"/>
      <c r="AD41" s="526"/>
      <c r="AE41" s="526"/>
      <c r="AF41" s="526"/>
      <c r="AG41" s="526"/>
      <c r="AH41" s="526"/>
      <c r="AI41" s="526"/>
      <c r="AJ41" s="526"/>
      <c r="AK41" s="526"/>
      <c r="AL41" s="526"/>
      <c r="AM41" s="526"/>
      <c r="AN41" s="526"/>
      <c r="AO41" s="526"/>
      <c r="AP41" s="526"/>
      <c r="AQ41" s="526"/>
      <c r="AR41" s="526"/>
      <c r="AS41" s="526"/>
      <c r="AT41" s="526"/>
      <c r="AU41" s="526"/>
      <c r="AV41" s="526"/>
      <c r="AW41" s="526"/>
      <c r="AX41" s="526"/>
      <c r="AY41" s="526"/>
      <c r="AZ41" s="526"/>
      <c r="BA41" s="526"/>
      <c r="BB41" s="526"/>
      <c r="BC41" s="526"/>
      <c r="BD41" s="526"/>
      <c r="BE41" s="526"/>
      <c r="BF41" s="526"/>
      <c r="BG41" s="526"/>
      <c r="BH41" s="526"/>
      <c r="BI41" s="526"/>
      <c r="BJ41" s="526"/>
      <c r="BK41" s="526"/>
      <c r="BL41" s="526"/>
      <c r="BM41" s="526"/>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election activeCell="R16" sqref="R16"/>
    </sheetView>
  </sheetViews>
  <sheetFormatPr defaultColWidth="9" defaultRowHeight="13.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c r="B1" s="97" t="s">
        <v>57</v>
      </c>
      <c r="D1" s="98" t="s">
        <v>58</v>
      </c>
      <c r="F1" s="98" t="s">
        <v>59</v>
      </c>
      <c r="H1" s="129" t="s">
        <v>340</v>
      </c>
      <c r="I1" s="130"/>
      <c r="J1" s="130"/>
      <c r="K1" s="130"/>
      <c r="L1" s="130"/>
      <c r="M1" s="130"/>
      <c r="N1" s="130"/>
      <c r="O1" s="130"/>
      <c r="P1" s="130"/>
      <c r="Q1" s="130"/>
      <c r="R1" s="130"/>
      <c r="S1" s="130"/>
      <c r="T1" s="130"/>
      <c r="U1" s="130"/>
      <c r="V1" s="130"/>
    </row>
    <row r="2" spans="2:22">
      <c r="H2" s="130"/>
      <c r="I2" s="130"/>
      <c r="J2" s="130"/>
      <c r="K2" s="130"/>
      <c r="L2" s="130"/>
      <c r="M2" s="130"/>
      <c r="N2" s="130"/>
      <c r="O2" s="130"/>
      <c r="P2" s="130"/>
      <c r="Q2" s="130"/>
      <c r="R2" s="130"/>
      <c r="S2" s="130"/>
      <c r="T2" s="130"/>
      <c r="U2" s="130"/>
      <c r="V2" s="130"/>
    </row>
    <row r="3" spans="2:22" ht="94.5">
      <c r="B3" s="1" t="s">
        <v>60</v>
      </c>
      <c r="D3" s="2" t="s">
        <v>275</v>
      </c>
      <c r="F3" s="2" t="s">
        <v>61</v>
      </c>
      <c r="H3" s="136" t="s">
        <v>354</v>
      </c>
      <c r="I3" s="136" t="s">
        <v>355</v>
      </c>
      <c r="J3" s="136" t="s">
        <v>356</v>
      </c>
      <c r="K3" s="136" t="s">
        <v>357</v>
      </c>
      <c r="L3" s="136" t="s">
        <v>358</v>
      </c>
      <c r="M3" s="136" t="s">
        <v>359</v>
      </c>
      <c r="N3" s="136" t="s">
        <v>360</v>
      </c>
      <c r="O3" s="136" t="s">
        <v>361</v>
      </c>
      <c r="P3" s="136" t="s">
        <v>362</v>
      </c>
      <c r="Q3" s="136" t="s">
        <v>363</v>
      </c>
      <c r="R3" s="136" t="s">
        <v>364</v>
      </c>
      <c r="S3" s="136" t="s">
        <v>365</v>
      </c>
      <c r="T3" s="195" t="s">
        <v>422</v>
      </c>
      <c r="U3" s="195" t="s">
        <v>421</v>
      </c>
      <c r="V3" s="136" t="s">
        <v>366</v>
      </c>
    </row>
    <row r="4" spans="2:22">
      <c r="B4" s="1" t="s">
        <v>62</v>
      </c>
      <c r="D4" s="2" t="s">
        <v>276</v>
      </c>
      <c r="F4" s="2" t="s">
        <v>63</v>
      </c>
      <c r="H4" s="130" t="s">
        <v>341</v>
      </c>
      <c r="I4" s="130" t="s">
        <v>341</v>
      </c>
      <c r="J4" s="130" t="s">
        <v>346</v>
      </c>
      <c r="K4" s="130" t="s">
        <v>351</v>
      </c>
      <c r="L4" s="130" t="s">
        <v>351</v>
      </c>
      <c r="M4" s="130" t="s">
        <v>349</v>
      </c>
      <c r="N4" s="130" t="s">
        <v>351</v>
      </c>
      <c r="O4" s="130" t="s">
        <v>351</v>
      </c>
      <c r="P4" s="130" t="s">
        <v>349</v>
      </c>
      <c r="Q4" s="130" t="s">
        <v>349</v>
      </c>
      <c r="R4" s="130" t="s">
        <v>351</v>
      </c>
      <c r="S4" s="130" t="s">
        <v>352</v>
      </c>
      <c r="T4" s="130"/>
      <c r="U4" s="130"/>
      <c r="V4" s="130" t="s">
        <v>351</v>
      </c>
    </row>
    <row r="5" spans="2:22">
      <c r="B5" s="1" t="s">
        <v>64</v>
      </c>
      <c r="D5" s="2" t="s">
        <v>277</v>
      </c>
      <c r="F5" s="2" t="s">
        <v>65</v>
      </c>
      <c r="H5" s="130" t="s">
        <v>342</v>
      </c>
      <c r="I5" s="130" t="s">
        <v>342</v>
      </c>
      <c r="J5" s="130" t="s">
        <v>347</v>
      </c>
      <c r="K5" s="130"/>
      <c r="L5" s="130"/>
      <c r="M5" s="130" t="s">
        <v>342</v>
      </c>
      <c r="N5" s="130"/>
      <c r="O5" s="130"/>
      <c r="P5" s="130" t="s">
        <v>350</v>
      </c>
      <c r="Q5" s="130" t="s">
        <v>350</v>
      </c>
      <c r="R5" s="130"/>
      <c r="S5" s="130" t="s">
        <v>353</v>
      </c>
      <c r="T5" s="130"/>
      <c r="U5" s="130"/>
      <c r="V5" s="130"/>
    </row>
    <row r="6" spans="2:22">
      <c r="B6" s="1" t="s">
        <v>66</v>
      </c>
      <c r="D6" s="2" t="s">
        <v>278</v>
      </c>
      <c r="F6" s="2" t="s">
        <v>67</v>
      </c>
      <c r="H6" s="130" t="s">
        <v>344</v>
      </c>
      <c r="I6" s="130" t="s">
        <v>344</v>
      </c>
      <c r="J6" s="130" t="s">
        <v>348</v>
      </c>
      <c r="K6" s="130"/>
      <c r="L6" s="130"/>
      <c r="M6" s="130"/>
      <c r="N6" s="130"/>
      <c r="O6" s="130"/>
      <c r="P6" s="130"/>
      <c r="Q6" s="130"/>
      <c r="R6" s="130"/>
      <c r="S6" s="130"/>
      <c r="T6" s="130"/>
      <c r="U6" s="130"/>
      <c r="V6" s="130"/>
    </row>
    <row r="7" spans="2:22">
      <c r="B7" s="1" t="s">
        <v>68</v>
      </c>
      <c r="D7" s="2" t="s">
        <v>279</v>
      </c>
      <c r="F7" s="2" t="s">
        <v>69</v>
      </c>
      <c r="H7" s="130" t="s">
        <v>343</v>
      </c>
      <c r="I7" s="130" t="s">
        <v>343</v>
      </c>
      <c r="J7" s="130"/>
      <c r="K7" s="130"/>
      <c r="L7" s="130"/>
      <c r="M7" s="130"/>
      <c r="N7" s="130"/>
      <c r="O7" s="130"/>
      <c r="P7" s="130"/>
      <c r="Q7" s="130"/>
      <c r="R7" s="130"/>
      <c r="S7" s="130"/>
      <c r="T7" s="130"/>
      <c r="U7" s="130"/>
      <c r="V7" s="130"/>
    </row>
    <row r="8" spans="2:22">
      <c r="B8" s="1" t="s">
        <v>70</v>
      </c>
      <c r="F8" s="2" t="s">
        <v>71</v>
      </c>
      <c r="H8" s="130" t="s">
        <v>345</v>
      </c>
      <c r="I8" s="130"/>
      <c r="J8" s="130"/>
      <c r="K8" s="130"/>
      <c r="L8" s="130"/>
      <c r="M8" s="130"/>
      <c r="N8" s="130"/>
      <c r="O8" s="130"/>
      <c r="P8" s="130"/>
      <c r="Q8" s="130"/>
      <c r="R8" s="130"/>
      <c r="S8" s="130"/>
      <c r="T8" s="130"/>
      <c r="U8" s="130"/>
      <c r="V8" s="130"/>
    </row>
    <row r="9" spans="2:22">
      <c r="B9" s="1" t="s">
        <v>72</v>
      </c>
      <c r="F9" s="2" t="s">
        <v>73</v>
      </c>
      <c r="H9" s="1"/>
      <c r="I9" s="1"/>
      <c r="J9" s="1"/>
      <c r="K9" s="1"/>
    </row>
    <row r="10" spans="2:22">
      <c r="B10" s="1" t="s">
        <v>74</v>
      </c>
      <c r="F10" s="2" t="s">
        <v>324</v>
      </c>
      <c r="H10" s="1"/>
      <c r="I10" s="1"/>
      <c r="J10" s="1"/>
      <c r="K10" s="1"/>
    </row>
    <row r="11" spans="2:22">
      <c r="B11" s="1" t="s">
        <v>75</v>
      </c>
      <c r="H11" s="1"/>
      <c r="I11" s="1"/>
      <c r="J11" s="1"/>
      <c r="K11" s="1"/>
      <c r="T11" s="1" t="s">
        <v>409</v>
      </c>
    </row>
    <row r="12" spans="2:22">
      <c r="B12" s="1" t="s">
        <v>76</v>
      </c>
      <c r="H12" s="1"/>
      <c r="I12" s="1"/>
      <c r="J12" s="1"/>
      <c r="K12" s="1"/>
      <c r="T12" s="1" t="s">
        <v>410</v>
      </c>
    </row>
    <row r="13" spans="2:22">
      <c r="B13" s="1" t="s">
        <v>77</v>
      </c>
      <c r="H13" s="124"/>
      <c r="I13" s="126"/>
      <c r="J13" s="127"/>
      <c r="K13" s="127"/>
      <c r="L13" s="127"/>
      <c r="M13" s="127"/>
    </row>
    <row r="14" spans="2:22">
      <c r="B14" s="1" t="s">
        <v>78</v>
      </c>
      <c r="H14" s="124"/>
      <c r="I14" s="128"/>
      <c r="J14" s="125"/>
      <c r="K14" s="125"/>
      <c r="L14" s="125"/>
      <c r="M14" s="125"/>
    </row>
    <row r="15" spans="2:22">
      <c r="B15" s="194" t="s">
        <v>404</v>
      </c>
      <c r="H15" s="124"/>
      <c r="I15" s="128"/>
      <c r="J15" s="125"/>
      <c r="K15" s="125"/>
      <c r="L15" s="125"/>
      <c r="M15" s="125"/>
    </row>
    <row r="16" spans="2:22">
      <c r="B16" s="194" t="s">
        <v>79</v>
      </c>
      <c r="H16" s="124"/>
      <c r="I16" s="128"/>
      <c r="J16" s="125"/>
      <c r="K16" s="125"/>
      <c r="L16" s="125"/>
      <c r="M16" s="125"/>
    </row>
    <row r="17" spans="2:13">
      <c r="B17" s="194" t="s">
        <v>423</v>
      </c>
      <c r="H17" s="124"/>
      <c r="I17" s="128"/>
      <c r="J17" s="125"/>
      <c r="K17" s="125"/>
      <c r="L17" s="125"/>
      <c r="M17" s="125"/>
    </row>
    <row r="18" spans="2:13">
      <c r="B18" s="194" t="s">
        <v>426</v>
      </c>
      <c r="H18" s="124"/>
      <c r="I18" s="128"/>
      <c r="J18" s="125"/>
      <c r="K18" s="125"/>
      <c r="L18" s="125"/>
      <c r="M18" s="125"/>
    </row>
    <row r="19" spans="2:13">
      <c r="B19" s="194"/>
      <c r="H19" s="124"/>
      <c r="I19" s="128"/>
      <c r="J19" s="125"/>
      <c r="K19" s="125"/>
      <c r="L19" s="125"/>
      <c r="M19" s="125"/>
    </row>
    <row r="20" spans="2:13">
      <c r="H20" s="124"/>
      <c r="I20" s="128"/>
      <c r="J20" s="125"/>
      <c r="K20" s="125"/>
      <c r="L20" s="125"/>
      <c r="M20" s="125"/>
    </row>
    <row r="21" spans="2:13">
      <c r="H21" s="124"/>
      <c r="I21" s="128"/>
      <c r="J21" s="125"/>
      <c r="K21" s="125"/>
      <c r="L21" s="125"/>
      <c r="M21" s="125"/>
    </row>
    <row r="22" spans="2:13">
      <c r="B22" s="97" t="s">
        <v>253</v>
      </c>
      <c r="D22" s="98" t="s">
        <v>282</v>
      </c>
      <c r="H22" s="129" t="s">
        <v>367</v>
      </c>
      <c r="I22" s="130"/>
      <c r="J22" s="130"/>
      <c r="K22" s="130"/>
      <c r="L22" s="130"/>
      <c r="M22" s="130"/>
    </row>
    <row r="23" spans="2:13">
      <c r="H23" s="130"/>
      <c r="I23" s="130"/>
      <c r="J23" s="130"/>
      <c r="K23" s="130"/>
      <c r="L23" s="130"/>
      <c r="M23" s="130"/>
    </row>
    <row r="24" spans="2:13" ht="42">
      <c r="B24" s="1" t="s">
        <v>407</v>
      </c>
      <c r="C24" s="1" t="s">
        <v>255</v>
      </c>
      <c r="D24" s="2" t="s">
        <v>283</v>
      </c>
      <c r="H24" s="131"/>
      <c r="I24" s="132" t="s">
        <v>368</v>
      </c>
      <c r="J24" s="133" t="s">
        <v>369</v>
      </c>
      <c r="K24" s="133" t="s">
        <v>370</v>
      </c>
      <c r="L24" s="133" t="s">
        <v>371</v>
      </c>
      <c r="M24" s="133" t="s">
        <v>372</v>
      </c>
    </row>
    <row r="25" spans="2:13">
      <c r="B25" s="1" t="s">
        <v>273</v>
      </c>
      <c r="C25" s="1" t="s">
        <v>259</v>
      </c>
      <c r="D25" s="2" t="s">
        <v>284</v>
      </c>
      <c r="H25" s="131" t="s">
        <v>373</v>
      </c>
      <c r="I25" s="134" t="s">
        <v>374</v>
      </c>
      <c r="J25" s="135">
        <v>0.5</v>
      </c>
      <c r="K25" s="135" t="s">
        <v>375</v>
      </c>
      <c r="L25" s="135">
        <v>0.5</v>
      </c>
      <c r="M25" s="135">
        <v>1</v>
      </c>
    </row>
    <row r="26" spans="2:13">
      <c r="B26" s="1" t="s">
        <v>274</v>
      </c>
      <c r="C26" s="1" t="s">
        <v>260</v>
      </c>
      <c r="D26" s="2" t="s">
        <v>285</v>
      </c>
      <c r="H26" s="131" t="s">
        <v>376</v>
      </c>
      <c r="I26" s="134" t="s">
        <v>374</v>
      </c>
      <c r="J26" s="135">
        <v>0.75</v>
      </c>
      <c r="K26" s="135" t="s">
        <v>377</v>
      </c>
      <c r="L26" s="135">
        <v>0.5</v>
      </c>
      <c r="M26" s="135">
        <v>0.66666666666666663</v>
      </c>
    </row>
    <row r="27" spans="2:13">
      <c r="B27" s="1" t="s">
        <v>266</v>
      </c>
      <c r="C27" s="1" t="s">
        <v>267</v>
      </c>
      <c r="D27" s="2" t="s">
        <v>286</v>
      </c>
      <c r="H27" s="131" t="s">
        <v>378</v>
      </c>
      <c r="I27" s="134" t="s">
        <v>374</v>
      </c>
      <c r="J27" s="135">
        <v>0.33333333333333331</v>
      </c>
      <c r="K27" s="135" t="s">
        <v>377</v>
      </c>
      <c r="L27" s="135">
        <v>0.33333333333333331</v>
      </c>
      <c r="M27" s="135">
        <v>1</v>
      </c>
    </row>
    <row r="28" spans="2:13">
      <c r="B28" s="1" t="s">
        <v>406</v>
      </c>
      <c r="C28" s="1" t="s">
        <v>254</v>
      </c>
      <c r="D28" s="2" t="s">
        <v>287</v>
      </c>
      <c r="H28" s="131" t="s">
        <v>379</v>
      </c>
      <c r="I28" s="134" t="s">
        <v>380</v>
      </c>
      <c r="J28" s="135" t="s">
        <v>381</v>
      </c>
      <c r="K28" s="135" t="s">
        <v>377</v>
      </c>
      <c r="L28" s="135">
        <v>0.5</v>
      </c>
      <c r="M28" s="135">
        <v>0.5</v>
      </c>
    </row>
    <row r="29" spans="2:13">
      <c r="B29" s="1" t="s">
        <v>268</v>
      </c>
      <c r="C29" s="1" t="s">
        <v>256</v>
      </c>
      <c r="D29" s="2" t="s">
        <v>288</v>
      </c>
      <c r="H29" s="131" t="s">
        <v>382</v>
      </c>
      <c r="I29" s="134" t="s">
        <v>380</v>
      </c>
      <c r="J29" s="135" t="s">
        <v>381</v>
      </c>
      <c r="K29" s="135" t="s">
        <v>377</v>
      </c>
      <c r="L29" s="135">
        <v>0.5</v>
      </c>
      <c r="M29" s="135">
        <v>0.5</v>
      </c>
    </row>
    <row r="30" spans="2:13">
      <c r="B30" s="1" t="s">
        <v>269</v>
      </c>
      <c r="C30" s="1" t="s">
        <v>257</v>
      </c>
      <c r="D30" s="2" t="s">
        <v>289</v>
      </c>
      <c r="H30" s="131" t="s">
        <v>383</v>
      </c>
      <c r="I30" s="134" t="s">
        <v>384</v>
      </c>
      <c r="J30" s="135" t="s">
        <v>381</v>
      </c>
      <c r="K30" s="135" t="s">
        <v>377</v>
      </c>
      <c r="L30" s="135">
        <v>0.5</v>
      </c>
      <c r="M30" s="135">
        <v>0.5</v>
      </c>
    </row>
    <row r="31" spans="2:13">
      <c r="B31" s="1" t="s">
        <v>270</v>
      </c>
      <c r="C31" s="1" t="s">
        <v>258</v>
      </c>
      <c r="D31" s="2" t="s">
        <v>290</v>
      </c>
      <c r="H31" s="131" t="s">
        <v>385</v>
      </c>
      <c r="I31" s="134" t="s">
        <v>386</v>
      </c>
      <c r="J31" s="135">
        <v>0.66666666666666663</v>
      </c>
      <c r="K31" s="135" t="s">
        <v>377</v>
      </c>
      <c r="L31" s="135">
        <v>0.33333333333333331</v>
      </c>
      <c r="M31" s="135">
        <v>0.5</v>
      </c>
    </row>
    <row r="32" spans="2:13">
      <c r="B32" s="1" t="s">
        <v>271</v>
      </c>
      <c r="C32" s="1" t="s">
        <v>261</v>
      </c>
      <c r="D32" s="2" t="s">
        <v>291</v>
      </c>
      <c r="H32" s="131" t="s">
        <v>387</v>
      </c>
      <c r="I32" s="134" t="s">
        <v>388</v>
      </c>
      <c r="J32" s="135">
        <v>0.66666666666666663</v>
      </c>
      <c r="K32" s="135" t="s">
        <v>377</v>
      </c>
      <c r="L32" s="135">
        <v>0.33333333333333331</v>
      </c>
      <c r="M32" s="135">
        <v>0.5</v>
      </c>
    </row>
    <row r="33" spans="1:13">
      <c r="B33" s="1" t="s">
        <v>272</v>
      </c>
      <c r="D33" s="2" t="s">
        <v>292</v>
      </c>
      <c r="H33" s="131" t="s">
        <v>389</v>
      </c>
      <c r="I33" s="134" t="s">
        <v>374</v>
      </c>
      <c r="J33" s="135">
        <v>0.5</v>
      </c>
      <c r="K33" s="135" t="s">
        <v>377</v>
      </c>
      <c r="L33" s="135">
        <v>0.5</v>
      </c>
      <c r="M33" s="135">
        <v>1</v>
      </c>
    </row>
    <row r="34" spans="1:13">
      <c r="D34" s="2" t="s">
        <v>293</v>
      </c>
      <c r="H34" s="131" t="s">
        <v>390</v>
      </c>
      <c r="I34" s="134" t="s">
        <v>374</v>
      </c>
      <c r="J34" s="135">
        <v>0.5</v>
      </c>
      <c r="K34" s="135" t="s">
        <v>377</v>
      </c>
      <c r="L34" s="135">
        <v>0.5</v>
      </c>
      <c r="M34" s="135">
        <v>1</v>
      </c>
    </row>
    <row r="35" spans="1:13">
      <c r="D35" s="2" t="s">
        <v>294</v>
      </c>
      <c r="H35" s="131" t="s">
        <v>391</v>
      </c>
      <c r="I35" s="134" t="s">
        <v>374</v>
      </c>
      <c r="J35" s="135">
        <v>0.5</v>
      </c>
      <c r="K35" s="135" t="s">
        <v>377</v>
      </c>
      <c r="L35" s="135">
        <v>0.5</v>
      </c>
      <c r="M35" s="135">
        <v>1</v>
      </c>
    </row>
    <row r="36" spans="1:13">
      <c r="D36" s="2" t="s">
        <v>295</v>
      </c>
      <c r="H36" s="131" t="s">
        <v>392</v>
      </c>
      <c r="I36" s="134" t="s">
        <v>393</v>
      </c>
      <c r="J36" s="135" t="s">
        <v>394</v>
      </c>
      <c r="K36" s="135" t="s">
        <v>395</v>
      </c>
      <c r="L36" s="135" t="s">
        <v>394</v>
      </c>
      <c r="M36" s="135">
        <v>1</v>
      </c>
    </row>
    <row r="37" spans="1:13">
      <c r="D37" s="2" t="s">
        <v>296</v>
      </c>
      <c r="H37" s="131" t="s">
        <v>405</v>
      </c>
      <c r="I37" s="134" t="s">
        <v>374</v>
      </c>
      <c r="J37" s="135">
        <v>0.5</v>
      </c>
      <c r="K37" s="135" t="s">
        <v>377</v>
      </c>
      <c r="L37" s="135">
        <v>0.5</v>
      </c>
      <c r="M37" s="135">
        <v>1</v>
      </c>
    </row>
    <row r="38" spans="1:13">
      <c r="D38" s="2" t="s">
        <v>297</v>
      </c>
      <c r="H38" s="131" t="s">
        <v>427</v>
      </c>
      <c r="I38" s="134" t="s">
        <v>384</v>
      </c>
      <c r="J38" s="135">
        <v>0.66666666666666663</v>
      </c>
      <c r="K38" s="135" t="s">
        <v>377</v>
      </c>
      <c r="L38" s="135">
        <v>0.33333333333333331</v>
      </c>
      <c r="M38" s="135">
        <v>0.5</v>
      </c>
    </row>
    <row r="39" spans="1:13">
      <c r="D39" s="2" t="s">
        <v>298</v>
      </c>
      <c r="H39" s="131" t="s">
        <v>428</v>
      </c>
      <c r="I39" s="134" t="s">
        <v>384</v>
      </c>
      <c r="J39" s="135" t="s">
        <v>381</v>
      </c>
      <c r="K39" s="135" t="s">
        <v>377</v>
      </c>
      <c r="L39" s="135">
        <v>0.5</v>
      </c>
      <c r="M39" s="135">
        <v>0.5</v>
      </c>
    </row>
    <row r="40" spans="1:13">
      <c r="D40" s="2" t="s">
        <v>299</v>
      </c>
      <c r="H40" s="131" t="s">
        <v>396</v>
      </c>
      <c r="I40" s="134" t="s">
        <v>374</v>
      </c>
      <c r="J40" s="135">
        <v>0.33333333333333331</v>
      </c>
      <c r="K40" s="135" t="s">
        <v>377</v>
      </c>
      <c r="L40" s="135">
        <v>0.33333333333333331</v>
      </c>
      <c r="M40" s="135">
        <v>1</v>
      </c>
    </row>
    <row r="41" spans="1:13">
      <c r="D41" s="2" t="s">
        <v>300</v>
      </c>
      <c r="H41" s="1"/>
      <c r="I41" s="1"/>
      <c r="J41" s="1"/>
      <c r="K41" s="1"/>
    </row>
    <row r="42" spans="1:13">
      <c r="D42" s="2" t="s">
        <v>301</v>
      </c>
      <c r="H42" s="1"/>
      <c r="I42" s="1"/>
      <c r="J42" s="1"/>
      <c r="K42" s="1"/>
    </row>
    <row r="43" spans="1:13">
      <c r="D43" s="2" t="s">
        <v>302</v>
      </c>
      <c r="H43" s="1"/>
      <c r="I43" s="1"/>
      <c r="J43" s="1"/>
      <c r="K43" s="1"/>
    </row>
    <row r="44" spans="1:13">
      <c r="D44" s="2" t="s">
        <v>303</v>
      </c>
      <c r="H44" s="1"/>
      <c r="I44" s="1"/>
      <c r="J44" s="1"/>
      <c r="K44" s="1"/>
    </row>
    <row r="45" spans="1:13">
      <c r="D45" s="2" t="s">
        <v>304</v>
      </c>
      <c r="H45" s="1"/>
      <c r="I45" s="1"/>
      <c r="J45" s="1"/>
      <c r="K45" s="1"/>
    </row>
    <row r="46" spans="1:13">
      <c r="H46" s="1"/>
      <c r="I46" s="1"/>
      <c r="J46" s="1"/>
      <c r="K46" s="1"/>
    </row>
    <row r="47" spans="1:13">
      <c r="A47" s="1">
        <v>9</v>
      </c>
      <c r="B47" s="97" t="s">
        <v>305</v>
      </c>
      <c r="H47" s="1"/>
      <c r="I47" s="1"/>
      <c r="J47" s="1"/>
      <c r="K47" s="1"/>
    </row>
    <row r="48" spans="1:13">
      <c r="H48" s="1"/>
      <c r="I48" s="1"/>
      <c r="J48" s="1"/>
      <c r="K48" s="1"/>
    </row>
    <row r="49" spans="1:11" ht="27">
      <c r="B49" s="99" t="s">
        <v>310</v>
      </c>
      <c r="H49" s="1"/>
      <c r="I49" s="1"/>
      <c r="J49" s="1"/>
      <c r="K49" s="1"/>
    </row>
    <row r="50" spans="1:11">
      <c r="B50" s="99" t="s">
        <v>311</v>
      </c>
      <c r="H50" s="1"/>
      <c r="I50" s="1"/>
      <c r="J50" s="1"/>
      <c r="K50" s="1"/>
    </row>
    <row r="51" spans="1:11">
      <c r="B51" s="99" t="s">
        <v>306</v>
      </c>
      <c r="H51" s="1"/>
      <c r="I51" s="1"/>
      <c r="J51" s="1"/>
      <c r="K51" s="1"/>
    </row>
    <row r="52" spans="1:11">
      <c r="B52" s="99" t="s">
        <v>307</v>
      </c>
      <c r="H52" s="1"/>
      <c r="I52" s="1"/>
      <c r="J52" s="1"/>
      <c r="K52" s="1"/>
    </row>
    <row r="53" spans="1:11">
      <c r="B53" s="99" t="s">
        <v>308</v>
      </c>
      <c r="H53" s="1"/>
      <c r="I53" s="1"/>
      <c r="J53" s="1"/>
      <c r="K53" s="1"/>
    </row>
    <row r="54" spans="1:11">
      <c r="B54" s="99" t="s">
        <v>309</v>
      </c>
      <c r="H54" s="1"/>
      <c r="I54" s="1"/>
      <c r="J54" s="1"/>
      <c r="K54" s="1"/>
    </row>
    <row r="55" spans="1:11">
      <c r="B55" s="99"/>
      <c r="H55" s="1"/>
      <c r="I55" s="1"/>
      <c r="J55" s="1"/>
      <c r="K55" s="1"/>
    </row>
    <row r="56" spans="1:11">
      <c r="B56" s="99"/>
      <c r="H56" s="1"/>
      <c r="I56" s="1"/>
      <c r="J56" s="1"/>
      <c r="K56" s="1"/>
    </row>
    <row r="57" spans="1:11">
      <c r="H57" s="1"/>
      <c r="I57" s="1"/>
      <c r="J57" s="1"/>
      <c r="K57" s="1"/>
    </row>
    <row r="58" spans="1:11">
      <c r="A58" s="1">
        <v>12</v>
      </c>
      <c r="B58" s="97" t="s">
        <v>317</v>
      </c>
      <c r="H58" s="1"/>
      <c r="I58" s="1"/>
      <c r="J58" s="1"/>
      <c r="K58" s="1"/>
    </row>
    <row r="59" spans="1:11">
      <c r="B59" s="1" t="s">
        <v>318</v>
      </c>
      <c r="H59" s="1"/>
      <c r="I59" s="1"/>
      <c r="J59" s="1"/>
      <c r="K59" s="1"/>
    </row>
    <row r="60" spans="1:11">
      <c r="B60" s="1" t="s">
        <v>319</v>
      </c>
      <c r="H60" s="1"/>
      <c r="I60" s="1"/>
      <c r="J60" s="1"/>
      <c r="K60" s="1"/>
    </row>
    <row r="61" spans="1:11">
      <c r="B61" s="1" t="s">
        <v>320</v>
      </c>
      <c r="H61" s="1"/>
      <c r="I61" s="1"/>
      <c r="J61" s="1"/>
      <c r="K61" s="1"/>
    </row>
    <row r="62" spans="1:11">
      <c r="H62" s="1"/>
      <c r="I62" s="1"/>
      <c r="J62" s="1"/>
      <c r="K62" s="1"/>
    </row>
    <row r="63" spans="1:11">
      <c r="B63" s="1" t="s">
        <v>321</v>
      </c>
      <c r="H63" s="1"/>
      <c r="I63" s="1"/>
      <c r="J63" s="1"/>
      <c r="K63" s="1"/>
    </row>
    <row r="64" spans="1:11">
      <c r="B64" s="1" t="s">
        <v>323</v>
      </c>
      <c r="C64" s="108">
        <v>378000</v>
      </c>
      <c r="H64" s="1"/>
      <c r="I64" s="1"/>
      <c r="J64" s="1"/>
      <c r="K64" s="1"/>
    </row>
    <row r="65" spans="2:11">
      <c r="B65" s="1" t="s">
        <v>322</v>
      </c>
      <c r="C65" s="108">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A29A3-D317-476B-84AD-0C76CBC7A951}">
  <dimension ref="A1:N140"/>
  <sheetViews>
    <sheetView workbookViewId="0">
      <selection activeCell="N23" sqref="N23"/>
    </sheetView>
  </sheetViews>
  <sheetFormatPr defaultRowHeight="13.5"/>
  <sheetData>
    <row r="1" spans="1:1" ht="30" customHeight="1">
      <c r="A1" s="274" t="s">
        <v>509</v>
      </c>
    </row>
    <row r="23" spans="1:14" ht="30" customHeight="1">
      <c r="A23" s="274" t="s">
        <v>510</v>
      </c>
      <c r="N23" s="274" t="s">
        <v>511</v>
      </c>
    </row>
    <row r="85" spans="1:14" ht="30" customHeight="1">
      <c r="A85" s="274" t="s">
        <v>512</v>
      </c>
      <c r="N85" s="274" t="s">
        <v>513</v>
      </c>
    </row>
    <row r="140" ht="30" customHeight="1"/>
  </sheetData>
  <sheetProtection sheet="1" objects="1" scenarios="1"/>
  <phoneticPr fontId="49"/>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98F46-B6DB-4336-8268-3A5EB5066C20}">
  <sheetPr>
    <pageSetUpPr fitToPage="1"/>
  </sheetPr>
  <dimension ref="A1:I42"/>
  <sheetViews>
    <sheetView view="pageBreakPreview" zoomScale="90" zoomScaleNormal="70" zoomScaleSheetLayoutView="90" workbookViewId="0">
      <selection activeCell="N24" sqref="N24"/>
    </sheetView>
  </sheetViews>
  <sheetFormatPr defaultColWidth="9" defaultRowHeight="13.5"/>
  <cols>
    <col min="1" max="1" width="9" style="197"/>
    <col min="2" max="2" width="4.125" style="197" customWidth="1"/>
    <col min="3" max="3" width="20" style="197" customWidth="1"/>
    <col min="4" max="4" width="9" style="197"/>
    <col min="5" max="5" width="13.875" style="197" bestFit="1" customWidth="1"/>
    <col min="6" max="6" width="9.5" style="197" customWidth="1"/>
    <col min="7" max="7" width="14.125" style="197" customWidth="1"/>
    <col min="8" max="8" width="3.5" style="197" customWidth="1"/>
    <col min="9" max="9" width="3" style="197" customWidth="1"/>
    <col min="10" max="16384" width="9" style="197"/>
  </cols>
  <sheetData>
    <row r="1" spans="1:8" ht="18" customHeight="1">
      <c r="A1" s="197" t="s">
        <v>435</v>
      </c>
    </row>
    <row r="2" spans="1:8" ht="14.25">
      <c r="A2" s="198"/>
      <c r="B2" s="199"/>
      <c r="C2" s="199"/>
      <c r="D2" s="199"/>
      <c r="E2" s="199"/>
      <c r="F2" s="199"/>
      <c r="G2" s="199"/>
      <c r="H2" s="199"/>
    </row>
    <row r="3" spans="1:8" ht="14.25">
      <c r="A3" s="199"/>
      <c r="B3" s="199"/>
      <c r="C3" s="199"/>
      <c r="D3" s="199"/>
      <c r="E3" s="199"/>
      <c r="F3" s="199"/>
      <c r="G3" s="199"/>
      <c r="H3" s="199"/>
    </row>
    <row r="4" spans="1:8" ht="14.25">
      <c r="A4" s="200" t="s">
        <v>436</v>
      </c>
      <c r="B4" s="201"/>
      <c r="C4" s="201"/>
      <c r="D4" s="201"/>
      <c r="E4" s="201"/>
      <c r="F4" s="201"/>
      <c r="G4" s="201"/>
      <c r="H4" s="201"/>
    </row>
    <row r="5" spans="1:8" ht="14.25">
      <c r="A5" s="200" t="s">
        <v>437</v>
      </c>
      <c r="B5" s="200"/>
      <c r="C5" s="202"/>
      <c r="D5" s="201"/>
      <c r="E5" s="201"/>
      <c r="F5" s="201"/>
      <c r="G5" s="201"/>
      <c r="H5" s="201"/>
    </row>
    <row r="6" spans="1:8" ht="14.25">
      <c r="A6" s="199"/>
      <c r="B6" s="199"/>
      <c r="C6" s="199"/>
      <c r="D6" s="199"/>
      <c r="E6" s="199"/>
      <c r="F6" s="199"/>
      <c r="G6" s="199"/>
      <c r="H6" s="199"/>
    </row>
    <row r="7" spans="1:8" ht="14.25">
      <c r="A7" s="199"/>
      <c r="B7" s="199"/>
      <c r="C7" s="199"/>
      <c r="D7" s="199"/>
      <c r="E7" s="199"/>
      <c r="F7" s="276" t="s">
        <v>438</v>
      </c>
      <c r="G7" s="276"/>
      <c r="H7" s="203" t="s">
        <v>439</v>
      </c>
    </row>
    <row r="8" spans="1:8" ht="14.25">
      <c r="A8" s="199"/>
      <c r="B8" s="199"/>
      <c r="C8" s="199"/>
      <c r="D8" s="199"/>
      <c r="E8" s="199"/>
      <c r="F8" s="277" t="str">
        <f>IF(基本情報入力シート!C4="","令和　年　月　日",基本情報入力シート!C4)</f>
        <v>令和　年　月　日</v>
      </c>
      <c r="G8" s="277"/>
      <c r="H8" s="277"/>
    </row>
    <row r="9" spans="1:8" ht="14.25">
      <c r="A9" s="199"/>
      <c r="B9" s="199"/>
      <c r="C9" s="199"/>
      <c r="D9" s="199"/>
      <c r="E9" s="199"/>
      <c r="F9" s="199"/>
      <c r="G9" s="199"/>
      <c r="H9" s="199"/>
    </row>
    <row r="10" spans="1:8" ht="14.25">
      <c r="A10" s="199"/>
      <c r="B10" s="199"/>
      <c r="C10" s="199"/>
      <c r="D10" s="199"/>
      <c r="E10" s="199"/>
      <c r="F10" s="199"/>
      <c r="G10" s="199"/>
      <c r="H10" s="199"/>
    </row>
    <row r="11" spans="1:8" ht="14.25">
      <c r="A11" s="198" t="s">
        <v>440</v>
      </c>
      <c r="B11" s="199"/>
      <c r="C11" s="199"/>
      <c r="D11" s="199"/>
      <c r="E11" s="199"/>
      <c r="F11" s="199"/>
      <c r="G11" s="199"/>
      <c r="H11" s="199"/>
    </row>
    <row r="12" spans="1:8" ht="14.25">
      <c r="A12" s="198" t="s">
        <v>441</v>
      </c>
      <c r="B12" s="204"/>
      <c r="C12" s="199"/>
      <c r="D12" s="199"/>
      <c r="E12" s="199"/>
      <c r="F12" s="199"/>
      <c r="G12" s="199"/>
      <c r="H12" s="199"/>
    </row>
    <row r="13" spans="1:8" ht="14.25">
      <c r="A13" s="199"/>
      <c r="B13" s="199"/>
      <c r="C13" s="199"/>
      <c r="D13" s="199"/>
      <c r="E13" s="199"/>
      <c r="F13" s="199"/>
      <c r="G13" s="199"/>
      <c r="H13" s="199"/>
    </row>
    <row r="14" spans="1:8" ht="14.25">
      <c r="A14" s="199"/>
      <c r="B14" s="199"/>
      <c r="C14" s="199"/>
      <c r="D14" s="199"/>
      <c r="E14" s="199"/>
      <c r="F14" s="199"/>
      <c r="G14" s="199"/>
      <c r="H14" s="199"/>
    </row>
    <row r="15" spans="1:8" ht="14.25">
      <c r="A15" s="199"/>
      <c r="B15" s="199"/>
      <c r="C15" s="199"/>
      <c r="D15" s="199"/>
      <c r="E15" s="198" t="s">
        <v>442</v>
      </c>
      <c r="F15" s="198"/>
      <c r="G15" s="198"/>
      <c r="H15" s="198"/>
    </row>
    <row r="16" spans="1:8" ht="14.25">
      <c r="A16" s="199"/>
      <c r="B16" s="199"/>
      <c r="C16" s="199"/>
      <c r="D16" s="199"/>
      <c r="E16" s="205" t="s">
        <v>443</v>
      </c>
      <c r="F16" s="278" t="str">
        <f>IF(基本情報入力シート!C5="","",基本情報入力シート!C5)</f>
        <v/>
      </c>
      <c r="G16" s="278"/>
      <c r="H16" s="278"/>
    </row>
    <row r="17" spans="1:9" ht="14.25">
      <c r="A17" s="199"/>
      <c r="B17" s="199"/>
      <c r="C17" s="199"/>
      <c r="D17" s="199"/>
      <c r="E17" s="206"/>
      <c r="F17" s="279"/>
      <c r="G17" s="279"/>
      <c r="H17" s="279"/>
    </row>
    <row r="18" spans="1:9" ht="14.25">
      <c r="A18" s="199"/>
      <c r="B18" s="199"/>
      <c r="C18" s="199"/>
      <c r="D18" s="199"/>
      <c r="E18" s="207" t="s">
        <v>444</v>
      </c>
      <c r="F18" s="275" t="str">
        <f>IF(基本情報入力シート!C6="","",基本情報入力シート!C6)</f>
        <v/>
      </c>
      <c r="G18" s="275"/>
      <c r="H18" s="275"/>
    </row>
    <row r="19" spans="1:9" ht="14.25">
      <c r="A19" s="199"/>
      <c r="B19" s="199"/>
      <c r="C19" s="199"/>
      <c r="D19" s="199"/>
      <c r="E19" s="207" t="s">
        <v>445</v>
      </c>
      <c r="F19" s="275" t="str">
        <f>IF(基本情報入力シート!C7="","",基本情報入力シート!C7)</f>
        <v/>
      </c>
      <c r="G19" s="275"/>
      <c r="H19" s="275"/>
    </row>
    <row r="20" spans="1:9" ht="14.25">
      <c r="A20" s="199"/>
      <c r="B20" s="199"/>
      <c r="C20" s="199"/>
      <c r="D20" s="199"/>
      <c r="E20" s="207" t="s">
        <v>446</v>
      </c>
      <c r="F20" s="275" t="str">
        <f>IF(基本情報入力シート!C8="","",基本情報入力シート!C8)</f>
        <v/>
      </c>
      <c r="G20" s="275"/>
      <c r="H20" s="275"/>
    </row>
    <row r="21" spans="1:9" ht="14.25">
      <c r="A21" s="199"/>
      <c r="B21" s="199"/>
      <c r="C21" s="199"/>
      <c r="D21" s="199"/>
      <c r="E21" s="199"/>
      <c r="F21" s="199"/>
      <c r="G21" s="199"/>
      <c r="H21" s="199"/>
    </row>
    <row r="22" spans="1:9" ht="14.25">
      <c r="A22" s="199"/>
      <c r="B22" s="199"/>
      <c r="C22" s="199"/>
      <c r="D22" s="199"/>
      <c r="E22" s="199"/>
      <c r="F22" s="199"/>
      <c r="G22" s="199"/>
      <c r="H22" s="199"/>
    </row>
    <row r="23" spans="1:9" ht="14.25">
      <c r="A23" s="198" t="s">
        <v>447</v>
      </c>
      <c r="B23" s="198"/>
      <c r="C23" s="198"/>
      <c r="D23" s="198"/>
      <c r="E23" s="198"/>
      <c r="F23" s="198"/>
      <c r="G23" s="198"/>
      <c r="H23" s="198"/>
      <c r="I23" s="198"/>
    </row>
    <row r="24" spans="1:9" ht="14.25">
      <c r="A24" s="198" t="s">
        <v>448</v>
      </c>
      <c r="B24" s="199"/>
      <c r="C24" s="199"/>
      <c r="D24" s="199"/>
      <c r="E24" s="199"/>
      <c r="F24" s="199"/>
      <c r="G24" s="199"/>
      <c r="H24" s="199"/>
    </row>
    <row r="25" spans="1:9" ht="14.25">
      <c r="A25" s="198" t="s">
        <v>449</v>
      </c>
      <c r="B25" s="199"/>
      <c r="C25" s="199"/>
      <c r="D25" s="199"/>
      <c r="E25" s="199"/>
      <c r="F25" s="199"/>
      <c r="G25" s="199"/>
      <c r="H25" s="199"/>
    </row>
    <row r="26" spans="1:9" ht="14.25">
      <c r="A26" s="198" t="s">
        <v>450</v>
      </c>
      <c r="B26" s="199"/>
      <c r="C26" s="199"/>
      <c r="D26" s="199"/>
      <c r="E26" s="199"/>
      <c r="F26" s="199"/>
      <c r="G26" s="199"/>
      <c r="H26" s="199"/>
    </row>
    <row r="27" spans="1:9" ht="14.25">
      <c r="A27" s="198"/>
      <c r="B27" s="199"/>
      <c r="C27" s="199"/>
      <c r="D27" s="199"/>
      <c r="E27" s="199"/>
      <c r="F27" s="199"/>
      <c r="G27" s="199"/>
      <c r="H27" s="199"/>
    </row>
    <row r="28" spans="1:9" ht="14.25">
      <c r="A28" s="201" t="s">
        <v>451</v>
      </c>
      <c r="B28" s="201"/>
      <c r="C28" s="201"/>
      <c r="D28" s="201"/>
      <c r="E28" s="201"/>
      <c r="F28" s="201"/>
      <c r="G28" s="201"/>
      <c r="H28" s="201"/>
    </row>
    <row r="29" spans="1:9" ht="14.25">
      <c r="A29" s="200"/>
      <c r="B29" s="201"/>
      <c r="C29" s="201"/>
      <c r="D29" s="201"/>
      <c r="E29" s="201"/>
      <c r="F29" s="201"/>
      <c r="G29" s="201"/>
      <c r="H29" s="201"/>
    </row>
    <row r="30" spans="1:9" ht="14.25">
      <c r="A30" s="199" t="s">
        <v>452</v>
      </c>
      <c r="B30" s="199"/>
      <c r="C30" s="199"/>
      <c r="D30" s="199"/>
      <c r="E30" s="199"/>
      <c r="F30" s="199"/>
      <c r="G30" s="199"/>
      <c r="H30" s="199"/>
    </row>
    <row r="31" spans="1:9" ht="14.25">
      <c r="A31" s="198" t="s">
        <v>453</v>
      </c>
      <c r="B31" s="198"/>
      <c r="C31" s="198"/>
      <c r="D31" s="203"/>
      <c r="E31" s="208"/>
      <c r="F31" s="208"/>
      <c r="G31" s="198"/>
      <c r="H31" s="199"/>
    </row>
    <row r="32" spans="1:9" ht="14.25">
      <c r="A32" s="198" t="s">
        <v>454</v>
      </c>
      <c r="B32" s="198"/>
      <c r="C32" s="198"/>
      <c r="D32" s="203"/>
      <c r="E32" s="208"/>
      <c r="F32" s="208"/>
      <c r="G32" s="198"/>
      <c r="H32" s="199"/>
    </row>
    <row r="33" spans="1:8" ht="14.25">
      <c r="A33" s="198"/>
      <c r="B33" s="198"/>
      <c r="C33" s="198"/>
      <c r="D33" s="198"/>
      <c r="E33" s="198"/>
      <c r="F33" s="198"/>
      <c r="G33" s="198"/>
      <c r="H33" s="199"/>
    </row>
    <row r="34" spans="1:8" ht="14.25">
      <c r="A34" s="199" t="s">
        <v>455</v>
      </c>
      <c r="B34" s="198"/>
      <c r="C34" s="198"/>
      <c r="D34" s="198"/>
      <c r="E34" s="198"/>
      <c r="F34" s="198"/>
      <c r="G34" s="198"/>
      <c r="H34" s="199"/>
    </row>
    <row r="35" spans="1:8" ht="14.25">
      <c r="A35" s="199" t="s">
        <v>493</v>
      </c>
      <c r="B35" s="198"/>
      <c r="C35" s="198"/>
      <c r="D35" s="198"/>
      <c r="E35" s="198"/>
      <c r="F35" s="198"/>
      <c r="G35" s="198"/>
      <c r="H35" s="199"/>
    </row>
    <row r="36" spans="1:8" ht="14.25">
      <c r="A36" s="199" t="s">
        <v>494</v>
      </c>
      <c r="B36" s="198"/>
      <c r="C36" s="198"/>
      <c r="D36" s="198"/>
      <c r="E36" s="198"/>
      <c r="F36" s="198"/>
      <c r="G36" s="198"/>
      <c r="H36" s="199"/>
    </row>
    <row r="37" spans="1:8" ht="14.25">
      <c r="A37" s="199" t="s">
        <v>495</v>
      </c>
      <c r="B37" s="198"/>
      <c r="C37" s="198"/>
      <c r="D37" s="198"/>
      <c r="E37" s="198"/>
      <c r="F37" s="198"/>
      <c r="G37" s="198"/>
      <c r="H37" s="199"/>
    </row>
    <row r="38" spans="1:8" ht="14.25">
      <c r="A38" s="198" t="s">
        <v>456</v>
      </c>
      <c r="B38" s="198"/>
      <c r="C38" s="198"/>
      <c r="D38" s="198"/>
      <c r="E38" s="198"/>
      <c r="F38" s="198"/>
      <c r="G38" s="198"/>
      <c r="H38" s="199"/>
    </row>
    <row r="39" spans="1:8" ht="14.25">
      <c r="A39" s="198"/>
      <c r="B39" s="198"/>
      <c r="C39" s="198"/>
      <c r="D39" s="198"/>
      <c r="E39" s="198"/>
      <c r="F39" s="198"/>
      <c r="G39" s="198"/>
      <c r="H39" s="199"/>
    </row>
    <row r="40" spans="1:8" ht="14.25">
      <c r="A40" s="198"/>
      <c r="B40" s="198"/>
      <c r="C40" s="198"/>
      <c r="D40" s="198"/>
      <c r="E40" s="198"/>
      <c r="F40" s="198"/>
      <c r="G40" s="198"/>
      <c r="H40" s="199"/>
    </row>
    <row r="41" spans="1:8" ht="14.25">
      <c r="A41" s="198"/>
      <c r="B41" s="198"/>
      <c r="C41" s="198"/>
      <c r="D41" s="198"/>
      <c r="E41" s="198"/>
      <c r="F41" s="198"/>
      <c r="G41" s="198"/>
      <c r="H41" s="199"/>
    </row>
    <row r="42" spans="1:8" ht="14.25">
      <c r="A42" s="198"/>
      <c r="B42" s="198"/>
      <c r="C42" s="198"/>
      <c r="D42" s="198"/>
      <c r="E42" s="198"/>
      <c r="F42" s="198"/>
      <c r="G42" s="198"/>
      <c r="H42" s="199"/>
    </row>
  </sheetData>
  <sheetProtection sheet="1" objects="1" scenarios="1"/>
  <mergeCells count="6">
    <mergeCell ref="F20:H20"/>
    <mergeCell ref="F7:G7"/>
    <mergeCell ref="F8:H8"/>
    <mergeCell ref="F16:H17"/>
    <mergeCell ref="F18:H18"/>
    <mergeCell ref="F19:H19"/>
  </mergeCells>
  <phoneticPr fontId="4"/>
  <conditionalFormatting sqref="F7">
    <cfRule type="expression" dxfId="10" priority="1">
      <formula>$A$1=""</formula>
    </cfRule>
  </conditionalFormatting>
  <pageMargins left="0.70866141732283472" right="0.70866141732283472" top="0.74803149606299213" bottom="0.74803149606299213" header="0.31496062992125984" footer="0.31496062992125984"/>
  <pageSetup paperSize="9" fitToHeight="0"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2"/>
  <sheetViews>
    <sheetView view="pageBreakPreview" zoomScale="90" zoomScaleNormal="100" zoomScaleSheetLayoutView="90" workbookViewId="0">
      <selection activeCell="K31" sqref="K31"/>
    </sheetView>
  </sheetViews>
  <sheetFormatPr defaultColWidth="9" defaultRowHeight="12"/>
  <cols>
    <col min="1" max="1" width="11.25" style="191" customWidth="1"/>
    <col min="2" max="12" width="10" style="191" customWidth="1"/>
    <col min="13" max="24" width="1.625" style="191" customWidth="1"/>
    <col min="25" max="16384" width="9" style="191"/>
  </cols>
  <sheetData>
    <row r="1" spans="1:11">
      <c r="A1" s="191" t="s">
        <v>416</v>
      </c>
    </row>
    <row r="2" spans="1:11" ht="18" customHeight="1">
      <c r="A2" s="302" t="s">
        <v>237</v>
      </c>
      <c r="B2" s="302"/>
      <c r="C2" s="302"/>
      <c r="D2" s="302"/>
      <c r="E2" s="302"/>
      <c r="F2" s="302"/>
      <c r="G2" s="302"/>
      <c r="H2" s="302"/>
      <c r="I2" s="302"/>
      <c r="J2" s="302"/>
      <c r="K2" s="302"/>
    </row>
    <row r="5" spans="1:11" ht="18.75" customHeight="1">
      <c r="A5" s="184" t="s">
        <v>57</v>
      </c>
      <c r="B5" s="305" t="s">
        <v>424</v>
      </c>
      <c r="C5" s="306"/>
      <c r="D5" s="306"/>
      <c r="E5" s="306"/>
      <c r="F5" s="306"/>
      <c r="G5" s="307"/>
    </row>
    <row r="6" spans="1:11" ht="12" customHeight="1">
      <c r="A6" s="188"/>
      <c r="B6" s="91"/>
      <c r="C6" s="91"/>
      <c r="D6" s="91"/>
      <c r="E6" s="91"/>
      <c r="F6" s="91"/>
    </row>
    <row r="8" spans="1:11">
      <c r="A8" s="294" t="s">
        <v>233</v>
      </c>
      <c r="B8" s="294"/>
      <c r="C8" s="294"/>
      <c r="D8" s="294" t="s">
        <v>262</v>
      </c>
      <c r="E8" s="294"/>
      <c r="F8" s="294"/>
      <c r="G8" s="294" t="s">
        <v>234</v>
      </c>
      <c r="H8" s="294"/>
      <c r="I8" s="294"/>
      <c r="J8" s="294"/>
      <c r="K8" s="294"/>
    </row>
    <row r="9" spans="1:11" ht="18.75" customHeight="1">
      <c r="A9" s="303" t="str">
        <f>IF(基本情報入力シート!C6="","",基本情報入力シート!C6)</f>
        <v/>
      </c>
      <c r="B9" s="303"/>
      <c r="C9" s="303"/>
      <c r="D9" s="303" t="str">
        <f>IF(基本情報入力シート!C8="","",基本情報入力シート!C8)</f>
        <v/>
      </c>
      <c r="E9" s="303"/>
      <c r="F9" s="303"/>
      <c r="G9" s="303" t="str">
        <f>IF(基本情報入力シート!C5="","",基本情報入力シート!C5)</f>
        <v/>
      </c>
      <c r="H9" s="303"/>
      <c r="I9" s="303"/>
      <c r="J9" s="303"/>
      <c r="K9" s="303"/>
    </row>
    <row r="10" spans="1:11" ht="12" customHeight="1">
      <c r="A10" s="192"/>
      <c r="B10" s="192"/>
      <c r="C10" s="192"/>
      <c r="D10" s="192"/>
      <c r="E10" s="192"/>
      <c r="F10" s="192"/>
      <c r="G10" s="192"/>
      <c r="H10" s="192"/>
      <c r="I10" s="192"/>
      <c r="J10" s="192"/>
      <c r="K10" s="192"/>
    </row>
    <row r="11" spans="1:11" ht="12" customHeight="1">
      <c r="A11" s="192"/>
      <c r="B11" s="192"/>
      <c r="C11" s="192"/>
      <c r="D11" s="192"/>
      <c r="E11" s="192"/>
      <c r="F11" s="192"/>
      <c r="G11" s="192"/>
      <c r="H11" s="192"/>
      <c r="I11" s="192"/>
      <c r="J11" s="192"/>
      <c r="K11" s="192"/>
    </row>
    <row r="12" spans="1:11">
      <c r="A12" s="191" t="s">
        <v>263</v>
      </c>
    </row>
    <row r="13" spans="1:11" ht="3.75" customHeight="1"/>
    <row r="14" spans="1:11">
      <c r="A14" s="304" t="s">
        <v>235</v>
      </c>
      <c r="B14" s="298" t="s">
        <v>238</v>
      </c>
      <c r="C14" s="298"/>
      <c r="D14" s="298"/>
      <c r="E14" s="298"/>
      <c r="F14" s="298"/>
      <c r="G14" s="298" t="s">
        <v>239</v>
      </c>
      <c r="H14" s="298"/>
      <c r="I14" s="298"/>
      <c r="J14" s="298"/>
      <c r="K14" s="298"/>
    </row>
    <row r="15" spans="1:11" ht="18.75" customHeight="1">
      <c r="A15" s="300"/>
      <c r="B15" s="187" t="s">
        <v>325</v>
      </c>
      <c r="C15" s="219"/>
      <c r="D15" s="190" t="s">
        <v>326</v>
      </c>
      <c r="E15" s="190" t="s">
        <v>327</v>
      </c>
      <c r="F15" s="220"/>
      <c r="G15" s="187" t="s">
        <v>325</v>
      </c>
      <c r="H15" s="219"/>
      <c r="I15" s="190" t="s">
        <v>326</v>
      </c>
      <c r="J15" s="190" t="s">
        <v>327</v>
      </c>
      <c r="K15" s="220"/>
    </row>
    <row r="16" spans="1:11" ht="18.75" customHeight="1">
      <c r="A16" s="184" t="s">
        <v>252</v>
      </c>
      <c r="B16" s="295" t="s">
        <v>508</v>
      </c>
      <c r="C16" s="295"/>
      <c r="D16" s="295"/>
      <c r="E16" s="295"/>
      <c r="F16" s="295"/>
      <c r="G16" s="296"/>
      <c r="H16" s="301"/>
      <c r="I16" s="301"/>
      <c r="J16" s="301"/>
      <c r="K16" s="297"/>
    </row>
    <row r="17" spans="1:24" ht="18.75" customHeight="1">
      <c r="A17" s="185" t="s">
        <v>280</v>
      </c>
      <c r="B17" s="110" t="s">
        <v>328</v>
      </c>
      <c r="C17" s="222"/>
      <c r="D17" s="111" t="s">
        <v>329</v>
      </c>
      <c r="E17" s="221"/>
      <c r="F17" s="113" t="s">
        <v>330</v>
      </c>
      <c r="G17" s="221"/>
      <c r="H17" s="112" t="s">
        <v>331</v>
      </c>
      <c r="I17" s="221"/>
      <c r="J17" s="112" t="s">
        <v>332</v>
      </c>
      <c r="K17" s="183">
        <f>C17+E17+G17+I17</f>
        <v>0</v>
      </c>
    </row>
    <row r="18" spans="1:24">
      <c r="A18" s="299" t="s">
        <v>242</v>
      </c>
      <c r="B18" s="298" t="s">
        <v>240</v>
      </c>
      <c r="C18" s="298"/>
      <c r="D18" s="298"/>
      <c r="E18" s="298"/>
      <c r="F18" s="298"/>
      <c r="G18" s="298" t="s">
        <v>241</v>
      </c>
      <c r="H18" s="298"/>
      <c r="I18" s="298"/>
      <c r="J18" s="298"/>
      <c r="K18" s="298"/>
    </row>
    <row r="19" spans="1:24" ht="18.75" customHeight="1">
      <c r="A19" s="300"/>
      <c r="B19" s="295"/>
      <c r="C19" s="295"/>
      <c r="D19" s="295"/>
      <c r="E19" s="295"/>
      <c r="F19" s="295"/>
      <c r="G19" s="295"/>
      <c r="H19" s="295"/>
      <c r="I19" s="295"/>
      <c r="J19" s="295"/>
      <c r="K19" s="295"/>
    </row>
    <row r="20" spans="1:24" ht="12" customHeight="1">
      <c r="A20" s="293" t="s">
        <v>243</v>
      </c>
      <c r="B20" s="184" t="s">
        <v>244</v>
      </c>
      <c r="C20" s="294" t="s">
        <v>245</v>
      </c>
      <c r="D20" s="294"/>
      <c r="E20" s="294"/>
      <c r="F20" s="294"/>
      <c r="G20" s="294"/>
      <c r="H20" s="294"/>
      <c r="I20" s="294"/>
      <c r="J20" s="294"/>
      <c r="K20" s="294"/>
    </row>
    <row r="21" spans="1:24">
      <c r="A21" s="293"/>
      <c r="B21" s="295"/>
      <c r="C21" s="184" t="s">
        <v>246</v>
      </c>
      <c r="D21" s="184" t="s">
        <v>247</v>
      </c>
      <c r="E21" s="184" t="s">
        <v>248</v>
      </c>
      <c r="F21" s="296" t="s">
        <v>241</v>
      </c>
      <c r="G21" s="297"/>
      <c r="H21" s="298" t="s">
        <v>249</v>
      </c>
      <c r="I21" s="298"/>
      <c r="J21" s="298"/>
      <c r="K21" s="298"/>
    </row>
    <row r="22" spans="1:24" ht="18.75" customHeight="1">
      <c r="A22" s="293"/>
      <c r="B22" s="295"/>
      <c r="C22" s="223"/>
      <c r="D22" s="224"/>
      <c r="E22" s="225"/>
      <c r="F22" s="292"/>
      <c r="G22" s="292"/>
      <c r="H22" s="189" t="s">
        <v>250</v>
      </c>
      <c r="I22" s="226"/>
      <c r="J22" s="189" t="s">
        <v>251</v>
      </c>
      <c r="K22" s="227"/>
    </row>
    <row r="23" spans="1:24" ht="18.75" customHeight="1">
      <c r="A23" s="293"/>
      <c r="B23" s="295"/>
      <c r="C23" s="223"/>
      <c r="D23" s="224"/>
      <c r="E23" s="225"/>
      <c r="F23" s="292"/>
      <c r="G23" s="292"/>
      <c r="H23" s="189" t="s">
        <v>250</v>
      </c>
      <c r="I23" s="226"/>
      <c r="J23" s="189" t="s">
        <v>251</v>
      </c>
      <c r="K23" s="227"/>
    </row>
    <row r="26" spans="1:24">
      <c r="A26" s="191" t="s">
        <v>264</v>
      </c>
    </row>
    <row r="27" spans="1:24" ht="3.75" customHeight="1"/>
    <row r="28" spans="1:24" ht="19.5" customHeight="1">
      <c r="A28" s="284" t="s">
        <v>38</v>
      </c>
      <c r="B28" s="285"/>
      <c r="C28" s="280" t="s">
        <v>313</v>
      </c>
      <c r="D28" s="95"/>
      <c r="E28" s="280" t="s">
        <v>314</v>
      </c>
      <c r="F28" s="96"/>
      <c r="G28" s="280" t="s">
        <v>315</v>
      </c>
      <c r="H28" s="96"/>
      <c r="I28" s="280" t="s">
        <v>316</v>
      </c>
      <c r="J28" s="96"/>
      <c r="K28" s="308" t="s">
        <v>236</v>
      </c>
    </row>
    <row r="29" spans="1:24" ht="24" customHeight="1">
      <c r="A29" s="286"/>
      <c r="B29" s="287"/>
      <c r="C29" s="281"/>
      <c r="D29" s="186" t="s">
        <v>312</v>
      </c>
      <c r="E29" s="281"/>
      <c r="F29" s="186" t="s">
        <v>312</v>
      </c>
      <c r="G29" s="281"/>
      <c r="H29" s="186" t="s">
        <v>312</v>
      </c>
      <c r="I29" s="281"/>
      <c r="J29" s="186" t="s">
        <v>312</v>
      </c>
      <c r="K29" s="309"/>
    </row>
    <row r="30" spans="1:24" ht="30" customHeight="1">
      <c r="A30" s="282" t="s">
        <v>333</v>
      </c>
      <c r="B30" s="283"/>
      <c r="C30" s="224"/>
      <c r="D30" s="224"/>
      <c r="E30" s="228"/>
      <c r="F30" s="224"/>
      <c r="G30" s="228"/>
      <c r="H30" s="224"/>
      <c r="I30" s="228"/>
      <c r="J30" s="224"/>
      <c r="K30" s="92" t="str">
        <f>IF(SUM(C30,E30,G30,I30,C36,E36,G36,I36,C42,E42,G42,I42)=0,"",SUM(C30,E30,G30,I30,C36,E36,G36,I36,C42,E42,G42,I42))</f>
        <v/>
      </c>
    </row>
    <row r="31" spans="1:24" ht="30" customHeight="1">
      <c r="A31" s="290" t="s">
        <v>481</v>
      </c>
      <c r="B31" s="291"/>
      <c r="C31" s="229"/>
      <c r="D31" s="229"/>
      <c r="E31" s="230"/>
      <c r="F31" s="229"/>
      <c r="G31" s="230"/>
      <c r="H31" s="229"/>
      <c r="I31" s="230"/>
      <c r="J31" s="229"/>
      <c r="K31" s="93" t="str">
        <f>IF(SUM(C31,E31,G31,I31,C37,E37,G37,I37,C43,E43,G43,I43)=0,"",SUM(C31,E31,G31,I31,C37,E37,G37,I37,C43,E43,G43,I43))</f>
        <v/>
      </c>
      <c r="M31" s="191">
        <f>IF(C31&gt;0,1,0)</f>
        <v>0</v>
      </c>
      <c r="N31" s="191">
        <f>IF(E31&gt;0,1,0)</f>
        <v>0</v>
      </c>
      <c r="O31" s="191">
        <f>IF(G31&gt;0,1,0)</f>
        <v>0</v>
      </c>
      <c r="P31" s="191">
        <f>IF(I31&gt;0,1,0)</f>
        <v>0</v>
      </c>
      <c r="Q31" s="191">
        <f>IF(C37&gt;0,1,0)</f>
        <v>0</v>
      </c>
      <c r="R31" s="191">
        <f>IF(E37&gt;0,1,0)</f>
        <v>0</v>
      </c>
      <c r="S31" s="191">
        <f>IF(G37&gt;0,1,0)</f>
        <v>0</v>
      </c>
      <c r="T31" s="191">
        <f>IF(I37&gt;0,1,0)</f>
        <v>0</v>
      </c>
      <c r="U31" s="191">
        <f>IF(C43&gt;0,1,0)</f>
        <v>0</v>
      </c>
      <c r="V31" s="191">
        <f>IF(E43&gt;0,1,0)</f>
        <v>0</v>
      </c>
      <c r="W31" s="191">
        <f>IF(G43&gt;0,1,0)</f>
        <v>0</v>
      </c>
      <c r="X31" s="191">
        <f>IF(I43&gt;0,1,0)</f>
        <v>0</v>
      </c>
    </row>
    <row r="32" spans="1:24" ht="30" customHeight="1">
      <c r="A32" s="288" t="s">
        <v>334</v>
      </c>
      <c r="B32" s="289"/>
      <c r="C32" s="231"/>
      <c r="D32" s="231"/>
      <c r="E32" s="231"/>
      <c r="F32" s="231"/>
      <c r="G32" s="231"/>
      <c r="H32" s="231"/>
      <c r="I32" s="231"/>
      <c r="J32" s="231"/>
      <c r="K32" s="94" t="str">
        <f>IF(SUM(C32,E32,G32,I32,C38,E38,G38,I38,C44,E44,G44,I44)=0,"",SUM(C32,E32,G32,I32,C38,E38,G38,I38,C44,E44,G44,I44))</f>
        <v/>
      </c>
    </row>
    <row r="33" spans="1:11" ht="39" customHeight="1">
      <c r="A33" s="282" t="s">
        <v>496</v>
      </c>
      <c r="B33" s="283"/>
      <c r="C33" s="323"/>
      <c r="D33" s="324"/>
      <c r="E33" s="323"/>
      <c r="F33" s="324"/>
      <c r="G33" s="323"/>
      <c r="H33" s="324"/>
      <c r="I33" s="323"/>
      <c r="J33" s="324"/>
      <c r="K33" s="92" t="str">
        <f>IF(SUM(C33+E33+G33+I33)=0,"",SUM(C33+E33+G33+I33))</f>
        <v/>
      </c>
    </row>
    <row r="34" spans="1:11" ht="19.5" hidden="1" customHeight="1">
      <c r="A34" s="284" t="s">
        <v>38</v>
      </c>
      <c r="B34" s="285"/>
      <c r="C34" s="280" t="s">
        <v>465</v>
      </c>
      <c r="D34" s="95"/>
      <c r="E34" s="280" t="s">
        <v>466</v>
      </c>
      <c r="F34" s="96"/>
      <c r="G34" s="280" t="s">
        <v>467</v>
      </c>
      <c r="H34" s="96"/>
      <c r="I34" s="280" t="s">
        <v>468</v>
      </c>
      <c r="J34" s="96"/>
      <c r="K34" s="308"/>
    </row>
    <row r="35" spans="1:11" ht="24" hidden="1" customHeight="1">
      <c r="A35" s="286"/>
      <c r="B35" s="287"/>
      <c r="C35" s="281"/>
      <c r="D35" s="186" t="s">
        <v>312</v>
      </c>
      <c r="E35" s="281"/>
      <c r="F35" s="186" t="s">
        <v>312</v>
      </c>
      <c r="G35" s="281"/>
      <c r="H35" s="186" t="s">
        <v>312</v>
      </c>
      <c r="I35" s="281"/>
      <c r="J35" s="186" t="s">
        <v>312</v>
      </c>
      <c r="K35" s="309"/>
    </row>
    <row r="36" spans="1:11" ht="30" hidden="1" customHeight="1">
      <c r="A36" s="282" t="s">
        <v>333</v>
      </c>
      <c r="B36" s="283"/>
      <c r="C36" s="224"/>
      <c r="D36" s="224"/>
      <c r="E36" s="228"/>
      <c r="F36" s="224"/>
      <c r="G36" s="228"/>
      <c r="H36" s="224"/>
      <c r="I36" s="228"/>
      <c r="J36" s="224"/>
      <c r="K36" s="92"/>
    </row>
    <row r="37" spans="1:11" ht="30" hidden="1" customHeight="1">
      <c r="A37" s="336" t="s">
        <v>480</v>
      </c>
      <c r="B37" s="337"/>
      <c r="C37" s="229"/>
      <c r="D37" s="229"/>
      <c r="E37" s="230"/>
      <c r="F37" s="229"/>
      <c r="G37" s="230"/>
      <c r="H37" s="229"/>
      <c r="I37" s="230"/>
      <c r="J37" s="229"/>
      <c r="K37" s="93"/>
    </row>
    <row r="38" spans="1:11" ht="30" hidden="1" customHeight="1">
      <c r="A38" s="334" t="s">
        <v>334</v>
      </c>
      <c r="B38" s="335"/>
      <c r="C38" s="231"/>
      <c r="D38" s="231"/>
      <c r="E38" s="231"/>
      <c r="F38" s="231"/>
      <c r="G38" s="231"/>
      <c r="H38" s="231"/>
      <c r="I38" s="231"/>
      <c r="J38" s="231"/>
      <c r="K38" s="94"/>
    </row>
    <row r="39" spans="1:11" ht="39" hidden="1" customHeight="1">
      <c r="A39" s="282" t="s">
        <v>411</v>
      </c>
      <c r="B39" s="283"/>
      <c r="C39" s="323"/>
      <c r="D39" s="324"/>
      <c r="E39" s="323"/>
      <c r="F39" s="324"/>
      <c r="G39" s="323"/>
      <c r="H39" s="324"/>
      <c r="I39" s="323"/>
      <c r="J39" s="324"/>
      <c r="K39" s="92"/>
    </row>
    <row r="40" spans="1:11" ht="19.5" hidden="1" customHeight="1">
      <c r="A40" s="284" t="s">
        <v>38</v>
      </c>
      <c r="B40" s="285"/>
      <c r="C40" s="280" t="s">
        <v>469</v>
      </c>
      <c r="D40" s="95"/>
      <c r="E40" s="280" t="s">
        <v>470</v>
      </c>
      <c r="F40" s="96"/>
      <c r="G40" s="280" t="s">
        <v>471</v>
      </c>
      <c r="H40" s="96"/>
      <c r="I40" s="280" t="s">
        <v>472</v>
      </c>
      <c r="J40" s="96"/>
      <c r="K40" s="308"/>
    </row>
    <row r="41" spans="1:11" ht="24" hidden="1" customHeight="1">
      <c r="A41" s="286"/>
      <c r="B41" s="287"/>
      <c r="C41" s="281"/>
      <c r="D41" s="186" t="s">
        <v>312</v>
      </c>
      <c r="E41" s="281"/>
      <c r="F41" s="186" t="s">
        <v>312</v>
      </c>
      <c r="G41" s="281"/>
      <c r="H41" s="186" t="s">
        <v>312</v>
      </c>
      <c r="I41" s="281"/>
      <c r="J41" s="186" t="s">
        <v>312</v>
      </c>
      <c r="K41" s="309"/>
    </row>
    <row r="42" spans="1:11" ht="30" hidden="1" customHeight="1">
      <c r="A42" s="282" t="s">
        <v>333</v>
      </c>
      <c r="B42" s="283"/>
      <c r="C42" s="224"/>
      <c r="D42" s="224"/>
      <c r="E42" s="228"/>
      <c r="F42" s="224"/>
      <c r="G42" s="228"/>
      <c r="H42" s="224"/>
      <c r="I42" s="228"/>
      <c r="J42" s="224"/>
      <c r="K42" s="92"/>
    </row>
    <row r="43" spans="1:11" ht="30" hidden="1" customHeight="1">
      <c r="A43" s="338" t="s">
        <v>480</v>
      </c>
      <c r="B43" s="337"/>
      <c r="C43" s="229"/>
      <c r="D43" s="229"/>
      <c r="E43" s="230"/>
      <c r="F43" s="229"/>
      <c r="G43" s="230"/>
      <c r="H43" s="229"/>
      <c r="I43" s="230"/>
      <c r="J43" s="229"/>
      <c r="K43" s="93"/>
    </row>
    <row r="44" spans="1:11" ht="30" hidden="1" customHeight="1">
      <c r="A44" s="334" t="s">
        <v>334</v>
      </c>
      <c r="B44" s="335"/>
      <c r="C44" s="231"/>
      <c r="D44" s="231"/>
      <c r="E44" s="231"/>
      <c r="F44" s="231"/>
      <c r="G44" s="231"/>
      <c r="H44" s="231"/>
      <c r="I44" s="231"/>
      <c r="J44" s="231"/>
      <c r="K44" s="94"/>
    </row>
    <row r="45" spans="1:11" ht="39" hidden="1" customHeight="1">
      <c r="A45" s="282" t="s">
        <v>411</v>
      </c>
      <c r="B45" s="283"/>
      <c r="C45" s="323"/>
      <c r="D45" s="324"/>
      <c r="E45" s="323"/>
      <c r="F45" s="324"/>
      <c r="G45" s="323"/>
      <c r="H45" s="324"/>
      <c r="I45" s="323"/>
      <c r="J45" s="324"/>
      <c r="K45" s="92"/>
    </row>
    <row r="46" spans="1:11" ht="12" customHeight="1">
      <c r="A46" s="322"/>
      <c r="B46" s="322"/>
      <c r="C46" s="322"/>
      <c r="D46" s="322"/>
      <c r="E46" s="322"/>
      <c r="F46" s="322"/>
      <c r="G46" s="322"/>
      <c r="H46" s="322"/>
      <c r="I46" s="322"/>
      <c r="J46" s="322"/>
      <c r="K46" s="322"/>
    </row>
    <row r="48" spans="1:11">
      <c r="A48" s="191" t="s">
        <v>265</v>
      </c>
    </row>
    <row r="49" spans="1:11" ht="3.75" customHeight="1"/>
    <row r="50" spans="1:11" ht="18.75" customHeight="1">
      <c r="A50" s="310"/>
      <c r="B50" s="311"/>
      <c r="C50" s="311"/>
      <c r="D50" s="311"/>
      <c r="E50" s="311"/>
      <c r="F50" s="311"/>
      <c r="G50" s="311"/>
      <c r="H50" s="311"/>
      <c r="I50" s="311"/>
      <c r="J50" s="311"/>
      <c r="K50" s="312"/>
    </row>
    <row r="51" spans="1:11" ht="18.75" customHeight="1">
      <c r="A51" s="313"/>
      <c r="B51" s="314"/>
      <c r="C51" s="314"/>
      <c r="D51" s="314"/>
      <c r="E51" s="314"/>
      <c r="F51" s="314"/>
      <c r="G51" s="314"/>
      <c r="H51" s="314"/>
      <c r="I51" s="314"/>
      <c r="J51" s="314"/>
      <c r="K51" s="315"/>
    </row>
    <row r="52" spans="1:11" ht="18.75" customHeight="1">
      <c r="A52" s="313"/>
      <c r="B52" s="314"/>
      <c r="C52" s="314"/>
      <c r="D52" s="314"/>
      <c r="E52" s="314"/>
      <c r="F52" s="314"/>
      <c r="G52" s="314"/>
      <c r="H52" s="314"/>
      <c r="I52" s="314"/>
      <c r="J52" s="314"/>
      <c r="K52" s="315"/>
    </row>
    <row r="53" spans="1:11" ht="18.75" customHeight="1">
      <c r="A53" s="316"/>
      <c r="B53" s="317"/>
      <c r="C53" s="317"/>
      <c r="D53" s="317"/>
      <c r="E53" s="317"/>
      <c r="F53" s="317"/>
      <c r="G53" s="317"/>
      <c r="H53" s="317"/>
      <c r="I53" s="317"/>
      <c r="J53" s="317"/>
      <c r="K53" s="318"/>
    </row>
    <row r="56" spans="1:11">
      <c r="A56" s="191" t="s">
        <v>281</v>
      </c>
    </row>
    <row r="57" spans="1:11" ht="3.75" customHeight="1"/>
    <row r="58" spans="1:11" ht="18.75" customHeight="1">
      <c r="A58" s="193" t="s">
        <v>417</v>
      </c>
    </row>
    <row r="59" spans="1:11" ht="18.75" customHeight="1">
      <c r="A59" s="328" t="s">
        <v>418</v>
      </c>
      <c r="B59" s="329"/>
      <c r="C59" s="330"/>
      <c r="D59" s="260"/>
    </row>
    <row r="60" spans="1:11" ht="18.75" customHeight="1">
      <c r="A60" s="331" t="s">
        <v>408</v>
      </c>
      <c r="B60" s="332"/>
      <c r="C60" s="333"/>
      <c r="D60" s="325"/>
      <c r="E60" s="326"/>
      <c r="F60" s="326"/>
      <c r="G60" s="327"/>
      <c r="H60" s="319"/>
      <c r="I60" s="320"/>
    </row>
    <row r="61" spans="1:11" ht="21" customHeight="1">
      <c r="A61" s="294" t="s">
        <v>412</v>
      </c>
      <c r="B61" s="294"/>
      <c r="C61" s="294"/>
      <c r="D61" s="321" t="s">
        <v>419</v>
      </c>
      <c r="E61" s="321"/>
    </row>
    <row r="62" spans="1:11" ht="11.25" customHeight="1"/>
  </sheetData>
  <sheetProtection sheet="1" objects="1" scenarios="1" formatRows="0"/>
  <mergeCells count="75">
    <mergeCell ref="K40:K41"/>
    <mergeCell ref="A42:B42"/>
    <mergeCell ref="A45:B45"/>
    <mergeCell ref="C45:D45"/>
    <mergeCell ref="E45:F45"/>
    <mergeCell ref="G45:H45"/>
    <mergeCell ref="I45:J45"/>
    <mergeCell ref="A40:B41"/>
    <mergeCell ref="C40:C41"/>
    <mergeCell ref="E40:E41"/>
    <mergeCell ref="G40:G41"/>
    <mergeCell ref="I40:I41"/>
    <mergeCell ref="A44:B44"/>
    <mergeCell ref="A43:B43"/>
    <mergeCell ref="K34:K35"/>
    <mergeCell ref="A36:B36"/>
    <mergeCell ref="A39:B39"/>
    <mergeCell ref="C39:D39"/>
    <mergeCell ref="E39:F39"/>
    <mergeCell ref="G39:H39"/>
    <mergeCell ref="I39:J39"/>
    <mergeCell ref="A34:B35"/>
    <mergeCell ref="C34:C35"/>
    <mergeCell ref="E34:E35"/>
    <mergeCell ref="G34:G35"/>
    <mergeCell ref="I34:I35"/>
    <mergeCell ref="A38:B38"/>
    <mergeCell ref="A37:B37"/>
    <mergeCell ref="K28:K29"/>
    <mergeCell ref="A50:K53"/>
    <mergeCell ref="H60:I60"/>
    <mergeCell ref="E28:E29"/>
    <mergeCell ref="A61:C61"/>
    <mergeCell ref="D61:E61"/>
    <mergeCell ref="A46:K46"/>
    <mergeCell ref="A33:B33"/>
    <mergeCell ref="C33:D33"/>
    <mergeCell ref="E33:F33"/>
    <mergeCell ref="G33:H33"/>
    <mergeCell ref="I33:J33"/>
    <mergeCell ref="D60:G60"/>
    <mergeCell ref="A59:C59"/>
    <mergeCell ref="A60:C60"/>
    <mergeCell ref="G28:G29"/>
    <mergeCell ref="B16:F16"/>
    <mergeCell ref="G16:K16"/>
    <mergeCell ref="A2:K2"/>
    <mergeCell ref="A8:C8"/>
    <mergeCell ref="D8:F8"/>
    <mergeCell ref="G8:K8"/>
    <mergeCell ref="A9:C9"/>
    <mergeCell ref="D9:F9"/>
    <mergeCell ref="G9:K9"/>
    <mergeCell ref="A14:A15"/>
    <mergeCell ref="B14:F14"/>
    <mergeCell ref="G14:K14"/>
    <mergeCell ref="B5:G5"/>
    <mergeCell ref="A18:A19"/>
    <mergeCell ref="B18:F18"/>
    <mergeCell ref="G18:K18"/>
    <mergeCell ref="B19:F19"/>
    <mergeCell ref="G19:K19"/>
    <mergeCell ref="F22:G22"/>
    <mergeCell ref="F23:G23"/>
    <mergeCell ref="A20:A23"/>
    <mergeCell ref="C20:K20"/>
    <mergeCell ref="B21:B23"/>
    <mergeCell ref="F21:G21"/>
    <mergeCell ref="H21:K21"/>
    <mergeCell ref="I28:I29"/>
    <mergeCell ref="A30:B30"/>
    <mergeCell ref="A28:B29"/>
    <mergeCell ref="C28:C29"/>
    <mergeCell ref="A32:B32"/>
    <mergeCell ref="A31:B31"/>
  </mergeCells>
  <phoneticPr fontId="4"/>
  <conditionalFormatting sqref="C15 F15 H15 K15 B16:F16 C17 E17 G17 I17 B19:K19 B21:B23 C22:G23 I22:I23 K22:K23 C30:J33 C36:J39 C42:J45 A50:K53 D59 D60:G60">
    <cfRule type="containsBlanks" dxfId="9" priority="1">
      <formula>LEN(TRIM(A15))=0</formula>
    </cfRule>
  </conditionalFormatting>
  <dataValidations count="6">
    <dataValidation type="list" allowBlank="1" showInputMessage="1" showErrorMessage="1" sqref="G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xr:uid="{00000000-0002-0000-0700-000003000000}">
      <formula1>"有,無"</formula1>
    </dataValidation>
    <dataValidation type="list" allowBlank="1" showInputMessage="1" showErrorMessage="1" sqref="B16:F16" xr:uid="{31229E8E-F2AE-491A-9B52-6FABBE8C98C2}">
      <formula1>"新築,移転新築,増築,改修,改築"</formula1>
    </dataValidation>
    <dataValidation type="decimal" imeMode="halfAlpha" allowBlank="1" showInputMessage="1" showErrorMessage="1" sqref="C30:J33 C36:J39 C42:J45" xr:uid="{82D68F1C-0122-4E1B-BFF3-B795F2EC0FA3}">
      <formula1>0.0001</formula1>
      <formula2>99999.9999</formula2>
    </dataValidation>
  </dataValidations>
  <printOptions horizontalCentered="1"/>
  <pageMargins left="0.31496062992125984" right="0.31496062992125984" top="0.55118110236220474" bottom="0.55118110236220474" header="0.31496062992125984" footer="0.31496062992125984"/>
  <pageSetup paperSize="9" scale="74" orientation="portrait" blackAndWhite="1"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'管理用（このシートは削除しないでください）'!$F$3:$F$9</xm:f>
          </x14:formula1>
          <xm:sqref>B19:K19</xm:sqref>
        </x14:dataValidation>
        <x14:dataValidation type="list" allowBlank="1" showInputMessage="1" showErrorMessage="1" xr:uid="{1913920F-9BB9-49A1-974A-B504662534C9}">
          <x14:formula1>
            <xm:f>'管理用（このシートは削除しないでください）'!$T$11:$T$12</xm:f>
          </x14:formula1>
          <xm:sqref>D59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X85"/>
  <sheetViews>
    <sheetView view="pageBreakPreview" zoomScaleNormal="100" zoomScaleSheetLayoutView="100" workbookViewId="0">
      <selection activeCell="X49" sqref="X49"/>
    </sheetView>
  </sheetViews>
  <sheetFormatPr defaultColWidth="9" defaultRowHeight="13.5" outlineLevelCol="1"/>
  <cols>
    <col min="1" max="2" width="5" style="4" customWidth="1"/>
    <col min="3" max="3" width="24.875" style="4" customWidth="1"/>
    <col min="4" max="5" width="8.5" style="4" customWidth="1"/>
    <col min="6" max="6" width="12.625" style="4" customWidth="1"/>
    <col min="7" max="8" width="8.5" style="4" customWidth="1"/>
    <col min="9" max="9" width="12.625" style="4" customWidth="1"/>
    <col min="10" max="10" width="5.25" style="4" hidden="1" customWidth="1"/>
    <col min="11" max="12" width="8.5" style="4" hidden="1" customWidth="1"/>
    <col min="13" max="21" width="8.5" style="4" hidden="1" customWidth="1" outlineLevel="1"/>
    <col min="22" max="22" width="9" style="4" collapsed="1"/>
    <col min="23" max="23" width="9" style="4"/>
    <col min="24" max="24" width="12" style="4" customWidth="1"/>
    <col min="25" max="16384" width="9" style="4"/>
  </cols>
  <sheetData>
    <row r="1" spans="1:22" ht="19.5" customHeight="1">
      <c r="A1" s="109" t="s">
        <v>37</v>
      </c>
    </row>
    <row r="2" spans="1:22" ht="17.25" customHeight="1">
      <c r="A2" s="109"/>
      <c r="B2" s="109"/>
      <c r="C2" s="109"/>
      <c r="D2" s="342" t="s">
        <v>398</v>
      </c>
      <c r="E2" s="342"/>
      <c r="F2" s="342"/>
      <c r="G2" s="342"/>
      <c r="H2" s="342"/>
      <c r="I2" s="109"/>
      <c r="J2" s="109"/>
      <c r="K2" s="109"/>
      <c r="L2" s="109"/>
      <c r="M2" s="182"/>
      <c r="N2" s="182"/>
      <c r="O2" s="182"/>
      <c r="P2" s="182"/>
      <c r="Q2" s="182"/>
      <c r="R2" s="182"/>
      <c r="S2" s="182"/>
      <c r="T2" s="182"/>
      <c r="U2" s="182"/>
    </row>
    <row r="3" spans="1:22" ht="17.25">
      <c r="A3" s="109"/>
      <c r="B3" s="109"/>
      <c r="C3" s="109"/>
      <c r="D3" s="342"/>
      <c r="E3" s="342"/>
      <c r="F3" s="342"/>
      <c r="G3" s="342"/>
      <c r="H3" s="342"/>
      <c r="I3" s="109"/>
      <c r="J3" s="109"/>
      <c r="K3" s="109"/>
      <c r="L3" s="109"/>
      <c r="M3" s="182"/>
      <c r="N3" s="182"/>
      <c r="O3" s="182"/>
      <c r="P3" s="182"/>
      <c r="Q3" s="182"/>
      <c r="R3" s="182"/>
      <c r="S3" s="182"/>
      <c r="T3" s="182"/>
      <c r="U3" s="182"/>
    </row>
    <row r="4" spans="1:22" ht="14.25" thickBot="1">
      <c r="A4" s="5" t="s">
        <v>18</v>
      </c>
    </row>
    <row r="5" spans="1:22" s="7" customFormat="1" ht="19.5" customHeight="1" thickBot="1">
      <c r="A5" s="378" t="s">
        <v>19</v>
      </c>
      <c r="B5" s="379"/>
      <c r="C5" s="217" t="str">
        <f>IF(基本情報入力シート!C8="","",基本情報入力シート!C8)</f>
        <v/>
      </c>
      <c r="D5" s="6" t="s">
        <v>47</v>
      </c>
      <c r="E5" s="381" t="s">
        <v>423</v>
      </c>
      <c r="F5" s="382"/>
      <c r="G5" s="382"/>
      <c r="H5" s="382"/>
      <c r="I5" s="382"/>
      <c r="J5" s="382"/>
      <c r="K5" s="383"/>
      <c r="V5" s="7" t="s">
        <v>80</v>
      </c>
    </row>
    <row r="6" spans="1:22" s="7" customFormat="1" ht="12.75" thickBot="1">
      <c r="A6" s="3"/>
    </row>
    <row r="7" spans="1:22" s="7" customFormat="1" ht="18" customHeight="1">
      <c r="A7" s="343" t="s">
        <v>38</v>
      </c>
      <c r="B7" s="344" t="s">
        <v>39</v>
      </c>
      <c r="C7" s="345"/>
      <c r="D7" s="343" t="s">
        <v>397</v>
      </c>
      <c r="E7" s="344"/>
      <c r="F7" s="345"/>
      <c r="G7" s="343" t="s">
        <v>20</v>
      </c>
      <c r="H7" s="344"/>
      <c r="I7" s="344"/>
      <c r="J7" s="344"/>
      <c r="K7" s="344"/>
      <c r="L7" s="345"/>
      <c r="M7" s="343" t="s">
        <v>20</v>
      </c>
      <c r="N7" s="344"/>
      <c r="O7" s="344"/>
      <c r="P7" s="344"/>
      <c r="Q7" s="344"/>
      <c r="R7" s="344"/>
      <c r="S7" s="344"/>
      <c r="T7" s="344"/>
      <c r="U7" s="345"/>
    </row>
    <row r="8" spans="1:22" s="7" customFormat="1" ht="18" customHeight="1">
      <c r="A8" s="380"/>
      <c r="B8" s="363"/>
      <c r="C8" s="364"/>
      <c r="D8" s="380" t="s">
        <v>40</v>
      </c>
      <c r="E8" s="363" t="s">
        <v>41</v>
      </c>
      <c r="F8" s="364" t="s">
        <v>42</v>
      </c>
      <c r="G8" s="373" t="s">
        <v>462</v>
      </c>
      <c r="H8" s="374"/>
      <c r="I8" s="119" t="str">
        <f>IF(I32="","",ROUND(I32/F32*100,0))</f>
        <v/>
      </c>
      <c r="J8" s="375"/>
      <c r="K8" s="374"/>
      <c r="L8" s="120" t="str">
        <f>IF(I8="","",IF(I8=100,"",100-I8))</f>
        <v/>
      </c>
      <c r="M8" s="346" t="s">
        <v>335</v>
      </c>
      <c r="N8" s="347"/>
      <c r="O8" s="119" t="str">
        <f>IF(O32="","",ROUND(O32/L32*100,0))</f>
        <v/>
      </c>
      <c r="P8" s="346" t="s">
        <v>335</v>
      </c>
      <c r="Q8" s="347"/>
      <c r="R8" s="119" t="str">
        <f>IF(R32="","",ROUND(R32/O32*100,0))</f>
        <v/>
      </c>
      <c r="S8" s="348" t="s">
        <v>335</v>
      </c>
      <c r="T8" s="347"/>
      <c r="U8" s="120" t="str">
        <f>IF(O8="","",IF(O8=100,"",100-O8))</f>
        <v/>
      </c>
    </row>
    <row r="9" spans="1:22" s="7" customFormat="1" ht="18" customHeight="1" thickBot="1">
      <c r="A9" s="370"/>
      <c r="B9" s="371"/>
      <c r="C9" s="372"/>
      <c r="D9" s="370"/>
      <c r="E9" s="371"/>
      <c r="F9" s="372"/>
      <c r="G9" s="177" t="s">
        <v>40</v>
      </c>
      <c r="H9" s="178" t="s">
        <v>41</v>
      </c>
      <c r="I9" s="178" t="s">
        <v>42</v>
      </c>
      <c r="J9" s="178" t="s">
        <v>40</v>
      </c>
      <c r="K9" s="178" t="s">
        <v>41</v>
      </c>
      <c r="L9" s="180" t="s">
        <v>42</v>
      </c>
      <c r="M9" s="177" t="s">
        <v>40</v>
      </c>
      <c r="N9" s="178" t="s">
        <v>41</v>
      </c>
      <c r="O9" s="178" t="s">
        <v>42</v>
      </c>
      <c r="P9" s="177" t="s">
        <v>40</v>
      </c>
      <c r="Q9" s="178" t="s">
        <v>41</v>
      </c>
      <c r="R9" s="178" t="s">
        <v>42</v>
      </c>
      <c r="S9" s="178" t="s">
        <v>40</v>
      </c>
      <c r="T9" s="178" t="s">
        <v>41</v>
      </c>
      <c r="U9" s="180" t="s">
        <v>42</v>
      </c>
    </row>
    <row r="10" spans="1:22" s="7" customFormat="1" ht="18" customHeight="1">
      <c r="A10" s="354" t="s">
        <v>43</v>
      </c>
      <c r="B10" s="376" t="s">
        <v>45</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355"/>
      <c r="B11" s="377"/>
      <c r="C11" s="181" t="s">
        <v>479</v>
      </c>
      <c r="D11" s="114"/>
      <c r="E11" s="115" t="str">
        <f>IF(D11="","",F11/D11)</f>
        <v/>
      </c>
      <c r="F11" s="116"/>
      <c r="G11" s="114"/>
      <c r="H11" s="115" t="str">
        <f t="shared" ref="H11:H16" si="0">IF(G11="","",I11/G11)</f>
        <v/>
      </c>
      <c r="I11" s="117"/>
      <c r="J11" s="115"/>
      <c r="K11" s="115" t="str">
        <f>IF(J11="","",L11/J11)</f>
        <v/>
      </c>
      <c r="L11" s="118"/>
      <c r="M11" s="114"/>
      <c r="N11" s="115" t="str">
        <f t="shared" ref="N11:N16" si="1">IF(M11="","",O11/M11)</f>
        <v/>
      </c>
      <c r="O11" s="117"/>
      <c r="P11" s="114"/>
      <c r="Q11" s="115" t="str">
        <f t="shared" ref="Q11:Q16" si="2">IF(P11="","",R11/P11)</f>
        <v/>
      </c>
      <c r="R11" s="117"/>
      <c r="S11" s="115"/>
      <c r="T11" s="115" t="str">
        <f>IF(S11="","",U11/S11)</f>
        <v/>
      </c>
      <c r="U11" s="118"/>
    </row>
    <row r="12" spans="1:22" s="7" customFormat="1" ht="18" customHeight="1">
      <c r="A12" s="355"/>
      <c r="B12" s="377"/>
      <c r="C12" s="181" t="s">
        <v>403</v>
      </c>
      <c r="D12" s="114"/>
      <c r="E12" s="115" t="str">
        <f>IF(D12="","",F12/D12)</f>
        <v/>
      </c>
      <c r="F12" s="116"/>
      <c r="G12" s="114"/>
      <c r="H12" s="115" t="str">
        <f t="shared" si="0"/>
        <v/>
      </c>
      <c r="I12" s="117"/>
      <c r="J12" s="115"/>
      <c r="K12" s="115" t="str">
        <f t="shared" ref="K12:K51" si="3">IF(J12="","",L12/J12)</f>
        <v/>
      </c>
      <c r="L12" s="118"/>
      <c r="M12" s="114"/>
      <c r="N12" s="115" t="str">
        <f t="shared" si="1"/>
        <v/>
      </c>
      <c r="O12" s="117"/>
      <c r="P12" s="114"/>
      <c r="Q12" s="115" t="str">
        <f t="shared" si="2"/>
        <v/>
      </c>
      <c r="R12" s="117"/>
      <c r="S12" s="115"/>
      <c r="T12" s="115" t="str">
        <f t="shared" ref="T12:T51" si="4">IF(S12="","",U12/S12)</f>
        <v/>
      </c>
      <c r="U12" s="118"/>
    </row>
    <row r="13" spans="1:22" s="7" customFormat="1" ht="18" customHeight="1">
      <c r="A13" s="355"/>
      <c r="B13" s="377"/>
      <c r="C13" s="237"/>
      <c r="D13" s="243" t="str">
        <f>IF('１6 新興感染症（病室）'!B16="改修",'１6 新興感染症（病室）'!K32,"")</f>
        <v/>
      </c>
      <c r="E13" s="175" t="str">
        <f>IF(D13="","",F13/D13)</f>
        <v/>
      </c>
      <c r="F13" s="240"/>
      <c r="G13" s="238" t="str">
        <f>IF(D13="","",D13)</f>
        <v/>
      </c>
      <c r="H13" s="137" t="str">
        <f t="shared" si="0"/>
        <v/>
      </c>
      <c r="I13" s="137" t="str">
        <f>IF(F13="","",F13)</f>
        <v/>
      </c>
      <c r="J13" s="214"/>
      <c r="K13" s="137" t="str">
        <f t="shared" si="3"/>
        <v/>
      </c>
      <c r="L13" s="142"/>
      <c r="M13" s="139"/>
      <c r="N13" s="137" t="str">
        <f t="shared" si="1"/>
        <v/>
      </c>
      <c r="O13" s="140"/>
      <c r="P13" s="139"/>
      <c r="Q13" s="137" t="str">
        <f t="shared" si="2"/>
        <v/>
      </c>
      <c r="R13" s="140"/>
      <c r="S13" s="140"/>
      <c r="T13" s="137" t="str">
        <f t="shared" si="4"/>
        <v/>
      </c>
      <c r="U13" s="138"/>
    </row>
    <row r="14" spans="1:22" s="7" customFormat="1" ht="18" customHeight="1">
      <c r="A14" s="355"/>
      <c r="B14" s="377"/>
      <c r="C14" s="181" t="s">
        <v>461</v>
      </c>
      <c r="D14" s="114"/>
      <c r="E14" s="115" t="str">
        <f>IF(D14="","",F14/D14)</f>
        <v/>
      </c>
      <c r="F14" s="116"/>
      <c r="G14" s="114"/>
      <c r="H14" s="115" t="str">
        <f t="shared" si="0"/>
        <v/>
      </c>
      <c r="I14" s="117"/>
      <c r="J14" s="115"/>
      <c r="K14" s="115" t="str">
        <f t="shared" ref="K14:K15" si="5">IF(J14="","",L14/J14)</f>
        <v/>
      </c>
      <c r="L14" s="118"/>
      <c r="M14" s="114"/>
      <c r="N14" s="115" t="str">
        <f t="shared" si="1"/>
        <v/>
      </c>
      <c r="O14" s="117"/>
      <c r="P14" s="114"/>
      <c r="Q14" s="115" t="str">
        <f t="shared" si="2"/>
        <v/>
      </c>
      <c r="R14" s="117"/>
      <c r="S14" s="115"/>
      <c r="T14" s="115" t="str">
        <f t="shared" ref="T14:T15" si="6">IF(S14="","",U14/S14)</f>
        <v/>
      </c>
      <c r="U14" s="118"/>
    </row>
    <row r="15" spans="1:22" s="7" customFormat="1" ht="18" customHeight="1">
      <c r="A15" s="355"/>
      <c r="B15" s="377"/>
      <c r="C15" s="241" t="str">
        <f>IF('１6 新興感染症（病室）'!B16="改修","","　（"&amp;'１6 新興感染症（病室）'!B16&amp;"）")</f>
        <v/>
      </c>
      <c r="D15" s="243" t="str">
        <f>IF('１6 新興感染症（病室）'!B16="改修","",'１6 新興感染症（病室）'!K32)</f>
        <v/>
      </c>
      <c r="E15" s="175" t="str">
        <f>IF(D15="","",F15/D15)</f>
        <v/>
      </c>
      <c r="F15" s="240"/>
      <c r="G15" s="238" t="str">
        <f>IF(D15="","",D15)</f>
        <v/>
      </c>
      <c r="H15" s="137" t="str">
        <f t="shared" si="0"/>
        <v/>
      </c>
      <c r="I15" s="137" t="str">
        <f>IF(F15="","",F15)</f>
        <v/>
      </c>
      <c r="J15" s="214"/>
      <c r="K15" s="137" t="str">
        <f t="shared" si="5"/>
        <v/>
      </c>
      <c r="L15" s="142"/>
      <c r="M15" s="139"/>
      <c r="N15" s="137" t="str">
        <f t="shared" si="1"/>
        <v/>
      </c>
      <c r="O15" s="140"/>
      <c r="P15" s="139"/>
      <c r="Q15" s="137" t="str">
        <f t="shared" si="2"/>
        <v/>
      </c>
      <c r="R15" s="140"/>
      <c r="S15" s="140"/>
      <c r="T15" s="137" t="str">
        <f t="shared" si="6"/>
        <v/>
      </c>
      <c r="U15" s="138"/>
    </row>
    <row r="16" spans="1:22" s="7" customFormat="1" ht="18" hidden="1" customHeight="1">
      <c r="A16" s="355"/>
      <c r="B16" s="377"/>
      <c r="C16" s="181" t="s">
        <v>50</v>
      </c>
      <c r="D16" s="141"/>
      <c r="E16" s="137" t="str">
        <f t="shared" ref="E16:E51" si="7">IF(D16="","",F16/D16)</f>
        <v/>
      </c>
      <c r="F16" s="142"/>
      <c r="G16" s="141"/>
      <c r="H16" s="137" t="str">
        <f t="shared" si="0"/>
        <v/>
      </c>
      <c r="I16" s="143"/>
      <c r="J16" s="137"/>
      <c r="K16" s="137" t="str">
        <f t="shared" si="3"/>
        <v/>
      </c>
      <c r="L16" s="142"/>
      <c r="M16" s="141"/>
      <c r="N16" s="137" t="str">
        <f t="shared" si="1"/>
        <v/>
      </c>
      <c r="O16" s="143"/>
      <c r="P16" s="141"/>
      <c r="Q16" s="137" t="str">
        <f t="shared" si="2"/>
        <v/>
      </c>
      <c r="R16" s="143"/>
      <c r="S16" s="137"/>
      <c r="T16" s="137" t="str">
        <f t="shared" si="4"/>
        <v/>
      </c>
      <c r="U16" s="142"/>
    </row>
    <row r="17" spans="1:21" s="7" customFormat="1" ht="18" customHeight="1">
      <c r="A17" s="355"/>
      <c r="B17" s="377"/>
      <c r="C17" s="181"/>
      <c r="D17" s="232"/>
      <c r="E17" s="233" t="str">
        <f t="shared" si="7"/>
        <v/>
      </c>
      <c r="F17" s="137"/>
      <c r="G17" s="232"/>
      <c r="H17" s="234" t="str">
        <f t="shared" ref="H17:H51" si="8">IF(G17="","",I17/G17)</f>
        <v/>
      </c>
      <c r="I17" s="143"/>
      <c r="J17" s="137"/>
      <c r="K17" s="137" t="str">
        <f t="shared" si="3"/>
        <v/>
      </c>
      <c r="L17" s="142"/>
      <c r="M17" s="139"/>
      <c r="N17" s="137" t="str">
        <f t="shared" ref="N17:N51" si="9">IF(M17="","",O17/M17)</f>
        <v/>
      </c>
      <c r="O17" s="144"/>
      <c r="P17" s="139"/>
      <c r="Q17" s="137" t="str">
        <f t="shared" ref="Q17:Q51" si="10">IF(P17="","",R17/P17)</f>
        <v/>
      </c>
      <c r="R17" s="144"/>
      <c r="S17" s="140"/>
      <c r="T17" s="137" t="str">
        <f t="shared" si="4"/>
        <v/>
      </c>
      <c r="U17" s="138"/>
    </row>
    <row r="18" spans="1:21" s="7" customFormat="1" ht="18" hidden="1" customHeight="1">
      <c r="A18" s="355"/>
      <c r="B18" s="377"/>
      <c r="C18" s="181"/>
      <c r="D18" s="232"/>
      <c r="E18" s="234" t="str">
        <f t="shared" si="7"/>
        <v/>
      </c>
      <c r="F18" s="142"/>
      <c r="G18" s="232"/>
      <c r="H18" s="234" t="str">
        <f t="shared" si="8"/>
        <v/>
      </c>
      <c r="I18" s="143"/>
      <c r="J18" s="137"/>
      <c r="K18" s="137" t="str">
        <f t="shared" si="3"/>
        <v/>
      </c>
      <c r="L18" s="142"/>
      <c r="M18" s="139"/>
      <c r="N18" s="137" t="str">
        <f t="shared" si="9"/>
        <v/>
      </c>
      <c r="O18" s="144"/>
      <c r="P18" s="139"/>
      <c r="Q18" s="137" t="str">
        <f t="shared" si="10"/>
        <v/>
      </c>
      <c r="R18" s="144"/>
      <c r="S18" s="140"/>
      <c r="T18" s="137" t="str">
        <f t="shared" si="4"/>
        <v/>
      </c>
      <c r="U18" s="138"/>
    </row>
    <row r="19" spans="1:21" s="7" customFormat="1" ht="18" hidden="1" customHeight="1">
      <c r="A19" s="355"/>
      <c r="B19" s="377"/>
      <c r="C19" s="181"/>
      <c r="D19" s="235"/>
      <c r="E19" s="234" t="str">
        <f t="shared" si="7"/>
        <v/>
      </c>
      <c r="F19" s="142"/>
      <c r="G19" s="232"/>
      <c r="H19" s="234" t="str">
        <f t="shared" si="8"/>
        <v/>
      </c>
      <c r="I19" s="143"/>
      <c r="J19" s="215"/>
      <c r="K19" s="143"/>
      <c r="L19" s="142"/>
      <c r="M19" s="139"/>
      <c r="N19" s="137" t="str">
        <f t="shared" si="9"/>
        <v/>
      </c>
      <c r="O19" s="144"/>
      <c r="P19" s="139"/>
      <c r="Q19" s="137" t="str">
        <f t="shared" si="10"/>
        <v/>
      </c>
      <c r="R19" s="144"/>
      <c r="S19" s="144"/>
      <c r="T19" s="143" t="str">
        <f t="shared" si="4"/>
        <v/>
      </c>
      <c r="U19" s="138"/>
    </row>
    <row r="20" spans="1:21" s="7" customFormat="1" ht="18" hidden="1" customHeight="1">
      <c r="A20" s="355"/>
      <c r="B20" s="377"/>
      <c r="C20" s="181"/>
      <c r="D20" s="141"/>
      <c r="E20" s="137"/>
      <c r="F20" s="142"/>
      <c r="G20" s="141"/>
      <c r="H20" s="143"/>
      <c r="I20" s="143"/>
      <c r="J20" s="143"/>
      <c r="K20" s="143" t="str">
        <f t="shared" si="3"/>
        <v/>
      </c>
      <c r="L20" s="142"/>
      <c r="M20" s="141"/>
      <c r="N20" s="143" t="str">
        <f t="shared" si="9"/>
        <v/>
      </c>
      <c r="O20" s="143"/>
      <c r="P20" s="141"/>
      <c r="Q20" s="143" t="str">
        <f t="shared" si="10"/>
        <v/>
      </c>
      <c r="R20" s="143"/>
      <c r="S20" s="143"/>
      <c r="T20" s="143" t="str">
        <f t="shared" si="4"/>
        <v/>
      </c>
      <c r="U20" s="142"/>
    </row>
    <row r="21" spans="1:21" s="7" customFormat="1" ht="18" hidden="1" customHeight="1">
      <c r="A21" s="355"/>
      <c r="B21" s="377"/>
      <c r="C21" s="181"/>
      <c r="D21" s="141"/>
      <c r="E21" s="137"/>
      <c r="F21" s="142"/>
      <c r="G21" s="145"/>
      <c r="H21" s="143"/>
      <c r="I21" s="143"/>
      <c r="J21" s="143"/>
      <c r="K21" s="143" t="str">
        <f t="shared" si="3"/>
        <v/>
      </c>
      <c r="L21" s="142"/>
      <c r="M21" s="145"/>
      <c r="N21" s="143" t="str">
        <f t="shared" si="9"/>
        <v/>
      </c>
      <c r="O21" s="143"/>
      <c r="P21" s="145"/>
      <c r="Q21" s="143" t="str">
        <f t="shared" si="10"/>
        <v/>
      </c>
      <c r="R21" s="143"/>
      <c r="S21" s="143"/>
      <c r="T21" s="143" t="str">
        <f t="shared" si="4"/>
        <v/>
      </c>
      <c r="U21" s="142"/>
    </row>
    <row r="22" spans="1:21" s="7" customFormat="1" ht="18" hidden="1" customHeight="1">
      <c r="A22" s="355"/>
      <c r="B22" s="377"/>
      <c r="C22" s="181"/>
      <c r="D22" s="244"/>
      <c r="E22" s="137"/>
      <c r="F22" s="240"/>
      <c r="G22" s="238"/>
      <c r="H22" s="143"/>
      <c r="I22" s="137"/>
      <c r="J22" s="143"/>
      <c r="K22" s="143" t="str">
        <f t="shared" si="3"/>
        <v/>
      </c>
      <c r="L22" s="142"/>
      <c r="M22" s="145"/>
      <c r="N22" s="143" t="str">
        <f t="shared" si="9"/>
        <v/>
      </c>
      <c r="O22" s="143"/>
      <c r="P22" s="145"/>
      <c r="Q22" s="143" t="str">
        <f t="shared" si="10"/>
        <v/>
      </c>
      <c r="R22" s="143"/>
      <c r="S22" s="143"/>
      <c r="T22" s="143" t="str">
        <f t="shared" si="4"/>
        <v/>
      </c>
      <c r="U22" s="142"/>
    </row>
    <row r="23" spans="1:21" s="7" customFormat="1" ht="18" hidden="1" customHeight="1">
      <c r="A23" s="355"/>
      <c r="B23" s="377"/>
      <c r="C23" s="181"/>
      <c r="D23" s="114"/>
      <c r="E23" s="115"/>
      <c r="F23" s="116"/>
      <c r="G23" s="114"/>
      <c r="H23" s="115"/>
      <c r="I23" s="117"/>
      <c r="J23" s="115"/>
      <c r="K23" s="115" t="str">
        <f t="shared" si="3"/>
        <v/>
      </c>
      <c r="L23" s="118"/>
      <c r="M23" s="114"/>
      <c r="N23" s="115" t="str">
        <f>IF(M23="","",O23/M23)</f>
        <v/>
      </c>
      <c r="O23" s="117"/>
      <c r="P23" s="114"/>
      <c r="Q23" s="115" t="str">
        <f>IF(P23="","",R23/P23)</f>
        <v/>
      </c>
      <c r="R23" s="117"/>
      <c r="S23" s="115"/>
      <c r="T23" s="115" t="str">
        <f t="shared" si="4"/>
        <v/>
      </c>
      <c r="U23" s="118"/>
    </row>
    <row r="24" spans="1:21" s="7" customFormat="1" ht="18" hidden="1" customHeight="1">
      <c r="A24" s="355"/>
      <c r="B24" s="377"/>
      <c r="C24" s="241"/>
      <c r="D24" s="245"/>
      <c r="E24" s="175"/>
      <c r="F24" s="240"/>
      <c r="G24" s="238"/>
      <c r="H24" s="137"/>
      <c r="I24" s="137"/>
      <c r="J24" s="214"/>
      <c r="K24" s="137" t="str">
        <f t="shared" si="3"/>
        <v/>
      </c>
      <c r="L24" s="142"/>
      <c r="M24" s="139"/>
      <c r="N24" s="137" t="str">
        <f>IF(M24="","",O24/M24)</f>
        <v/>
      </c>
      <c r="O24" s="140"/>
      <c r="P24" s="139"/>
      <c r="Q24" s="137" t="str">
        <f>IF(P24="","",R24/P24)</f>
        <v/>
      </c>
      <c r="R24" s="140"/>
      <c r="S24" s="140"/>
      <c r="T24" s="137" t="str">
        <f t="shared" si="4"/>
        <v/>
      </c>
      <c r="U24" s="138"/>
    </row>
    <row r="25" spans="1:21" s="7" customFormat="1" ht="18" hidden="1" customHeight="1">
      <c r="A25" s="355"/>
      <c r="B25" s="377"/>
      <c r="C25" s="181"/>
      <c r="D25" s="141"/>
      <c r="E25" s="137"/>
      <c r="F25" s="142"/>
      <c r="G25" s="145"/>
      <c r="H25" s="143"/>
      <c r="I25" s="143"/>
      <c r="J25" s="143"/>
      <c r="K25" s="143" t="str">
        <f t="shared" si="3"/>
        <v/>
      </c>
      <c r="L25" s="142"/>
      <c r="M25" s="145"/>
      <c r="N25" s="143" t="str">
        <f t="shared" si="9"/>
        <v/>
      </c>
      <c r="O25" s="143"/>
      <c r="P25" s="145"/>
      <c r="Q25" s="143" t="str">
        <f t="shared" si="10"/>
        <v/>
      </c>
      <c r="R25" s="143"/>
      <c r="S25" s="143"/>
      <c r="T25" s="143" t="str">
        <f t="shared" si="4"/>
        <v/>
      </c>
      <c r="U25" s="142"/>
    </row>
    <row r="26" spans="1:21" s="7" customFormat="1" ht="18" hidden="1" customHeight="1">
      <c r="A26" s="355"/>
      <c r="B26" s="377"/>
      <c r="C26" s="181"/>
      <c r="D26" s="141"/>
      <c r="E26" s="137"/>
      <c r="F26" s="142"/>
      <c r="G26" s="145"/>
      <c r="H26" s="143"/>
      <c r="I26" s="143"/>
      <c r="J26" s="143"/>
      <c r="K26" s="143" t="str">
        <f t="shared" si="3"/>
        <v/>
      </c>
      <c r="L26" s="142"/>
      <c r="M26" s="146"/>
      <c r="N26" s="143" t="str">
        <f t="shared" si="9"/>
        <v/>
      </c>
      <c r="O26" s="144"/>
      <c r="P26" s="146"/>
      <c r="Q26" s="143" t="str">
        <f t="shared" si="10"/>
        <v/>
      </c>
      <c r="R26" s="144"/>
      <c r="S26" s="144"/>
      <c r="T26" s="143" t="str">
        <f t="shared" si="4"/>
        <v/>
      </c>
      <c r="U26" s="138"/>
    </row>
    <row r="27" spans="1:21" s="7" customFormat="1" ht="18" hidden="1" customHeight="1">
      <c r="A27" s="355"/>
      <c r="B27" s="377"/>
      <c r="C27" s="181"/>
      <c r="D27" s="141"/>
      <c r="E27" s="137" t="str">
        <f t="shared" si="7"/>
        <v/>
      </c>
      <c r="F27" s="142"/>
      <c r="G27" s="145"/>
      <c r="H27" s="143" t="str">
        <f t="shared" si="8"/>
        <v/>
      </c>
      <c r="I27" s="143"/>
      <c r="J27" s="143"/>
      <c r="K27" s="143" t="str">
        <f t="shared" si="3"/>
        <v/>
      </c>
      <c r="L27" s="142"/>
      <c r="M27" s="146"/>
      <c r="N27" s="143" t="str">
        <f t="shared" si="9"/>
        <v/>
      </c>
      <c r="O27" s="144"/>
      <c r="P27" s="146"/>
      <c r="Q27" s="143" t="str">
        <f t="shared" si="10"/>
        <v/>
      </c>
      <c r="R27" s="144"/>
      <c r="S27" s="144"/>
      <c r="T27" s="143" t="str">
        <f t="shared" si="4"/>
        <v/>
      </c>
      <c r="U27" s="138"/>
    </row>
    <row r="28" spans="1:21" s="7" customFormat="1" ht="18" hidden="1" customHeight="1">
      <c r="A28" s="355"/>
      <c r="B28" s="377"/>
      <c r="C28" s="181"/>
      <c r="D28" s="141"/>
      <c r="E28" s="137" t="str">
        <f t="shared" si="7"/>
        <v/>
      </c>
      <c r="F28" s="236"/>
      <c r="G28" s="145"/>
      <c r="H28" s="143" t="str">
        <f t="shared" si="8"/>
        <v/>
      </c>
      <c r="I28" s="143"/>
      <c r="J28" s="143"/>
      <c r="K28" s="143" t="str">
        <f t="shared" si="3"/>
        <v/>
      </c>
      <c r="L28" s="142"/>
      <c r="M28" s="146"/>
      <c r="N28" s="143" t="str">
        <f t="shared" si="9"/>
        <v/>
      </c>
      <c r="O28" s="144"/>
      <c r="P28" s="146"/>
      <c r="Q28" s="143" t="str">
        <f t="shared" si="10"/>
        <v/>
      </c>
      <c r="R28" s="144"/>
      <c r="S28" s="144"/>
      <c r="T28" s="143" t="str">
        <f t="shared" si="4"/>
        <v/>
      </c>
      <c r="U28" s="138"/>
    </row>
    <row r="29" spans="1:21" s="7" customFormat="1" ht="18" hidden="1" customHeight="1">
      <c r="A29" s="355"/>
      <c r="B29" s="377"/>
      <c r="C29" s="181"/>
      <c r="D29" s="141"/>
      <c r="E29" s="137" t="str">
        <f t="shared" si="7"/>
        <v/>
      </c>
      <c r="F29" s="236"/>
      <c r="G29" s="145"/>
      <c r="H29" s="143" t="str">
        <f t="shared" si="8"/>
        <v/>
      </c>
      <c r="I29" s="143"/>
      <c r="J29" s="143"/>
      <c r="K29" s="143" t="str">
        <f t="shared" si="3"/>
        <v/>
      </c>
      <c r="L29" s="142"/>
      <c r="M29" s="146"/>
      <c r="N29" s="143" t="str">
        <f t="shared" si="9"/>
        <v/>
      </c>
      <c r="O29" s="144"/>
      <c r="P29" s="146"/>
      <c r="Q29" s="143" t="str">
        <f t="shared" si="10"/>
        <v/>
      </c>
      <c r="R29" s="144"/>
      <c r="S29" s="144"/>
      <c r="T29" s="143" t="str">
        <f t="shared" si="4"/>
        <v/>
      </c>
      <c r="U29" s="138"/>
    </row>
    <row r="30" spans="1:21" s="7" customFormat="1" ht="18" hidden="1" customHeight="1">
      <c r="A30" s="355"/>
      <c r="B30" s="377"/>
      <c r="C30" s="181"/>
      <c r="D30" s="141"/>
      <c r="E30" s="137" t="str">
        <f t="shared" si="7"/>
        <v/>
      </c>
      <c r="F30" s="236"/>
      <c r="G30" s="145"/>
      <c r="H30" s="143" t="str">
        <f t="shared" si="8"/>
        <v/>
      </c>
      <c r="I30" s="143"/>
      <c r="J30" s="143"/>
      <c r="K30" s="143" t="str">
        <f t="shared" si="3"/>
        <v/>
      </c>
      <c r="L30" s="142"/>
      <c r="M30" s="146"/>
      <c r="N30" s="143" t="str">
        <f t="shared" si="9"/>
        <v/>
      </c>
      <c r="O30" s="144"/>
      <c r="P30" s="146"/>
      <c r="Q30" s="143" t="str">
        <f t="shared" si="10"/>
        <v/>
      </c>
      <c r="R30" s="144"/>
      <c r="S30" s="144"/>
      <c r="T30" s="143" t="str">
        <f t="shared" si="4"/>
        <v/>
      </c>
      <c r="U30" s="138"/>
    </row>
    <row r="31" spans="1:21" s="7" customFormat="1" ht="18" hidden="1" customHeight="1">
      <c r="A31" s="355"/>
      <c r="B31" s="377"/>
      <c r="C31" s="181"/>
      <c r="D31" s="141"/>
      <c r="E31" s="143" t="str">
        <f t="shared" si="7"/>
        <v/>
      </c>
      <c r="F31" s="236"/>
      <c r="G31" s="145"/>
      <c r="H31" s="143" t="str">
        <f t="shared" si="8"/>
        <v/>
      </c>
      <c r="I31" s="143"/>
      <c r="J31" s="143"/>
      <c r="K31" s="143" t="str">
        <f t="shared" si="3"/>
        <v/>
      </c>
      <c r="L31" s="142"/>
      <c r="M31" s="146"/>
      <c r="N31" s="143" t="str">
        <f t="shared" si="9"/>
        <v/>
      </c>
      <c r="O31" s="144"/>
      <c r="P31" s="146"/>
      <c r="Q31" s="143" t="str">
        <f t="shared" si="10"/>
        <v/>
      </c>
      <c r="R31" s="144"/>
      <c r="S31" s="144"/>
      <c r="T31" s="143" t="str">
        <f t="shared" si="4"/>
        <v/>
      </c>
      <c r="U31" s="138"/>
    </row>
    <row r="32" spans="1:21" s="7" customFormat="1" ht="18" customHeight="1">
      <c r="A32" s="355"/>
      <c r="B32" s="377"/>
      <c r="C32" s="179" t="s">
        <v>54</v>
      </c>
      <c r="D32" s="257" t="str">
        <f>IF(SUM(D11:D31)=0,"",SUM(D11:D31))</f>
        <v/>
      </c>
      <c r="E32" s="147" t="str">
        <f t="shared" si="7"/>
        <v/>
      </c>
      <c r="F32" s="148" t="str">
        <f>IF(SUM(F12:F31)=0,"",SUM(F12:F31))</f>
        <v/>
      </c>
      <c r="G32" s="257" t="str">
        <f>IF(SUM(G11:G31)=0,"",SUM(G11:G31))</f>
        <v/>
      </c>
      <c r="H32" s="147" t="str">
        <f t="shared" si="8"/>
        <v/>
      </c>
      <c r="I32" s="147" t="str">
        <f>IF(SUM(I12:I31)=0,"",SUM(I12:I31))</f>
        <v/>
      </c>
      <c r="J32" s="147"/>
      <c r="K32" s="147" t="str">
        <f t="shared" si="3"/>
        <v/>
      </c>
      <c r="L32" s="148" t="str">
        <f>IF(SUM(L12:L31)=0,"",SUM(L12:L31))</f>
        <v/>
      </c>
      <c r="M32" s="149"/>
      <c r="N32" s="147" t="str">
        <f t="shared" si="9"/>
        <v/>
      </c>
      <c r="O32" s="147" t="str">
        <f>IF(SUM(O12:O31)=0,"",SUM(O12:O31))</f>
        <v/>
      </c>
      <c r="P32" s="149"/>
      <c r="Q32" s="147" t="str">
        <f t="shared" si="10"/>
        <v/>
      </c>
      <c r="R32" s="147" t="str">
        <f>IF(SUM(R12:R31)=0,"",SUM(R12:R31))</f>
        <v/>
      </c>
      <c r="S32" s="150"/>
      <c r="T32" s="147" t="str">
        <f t="shared" si="4"/>
        <v/>
      </c>
      <c r="U32" s="148" t="str">
        <f>IF(SUM(U12:U31)=0,"",SUM(U12:U31))</f>
        <v/>
      </c>
    </row>
    <row r="33" spans="1:24" s="7" customFormat="1" ht="18" customHeight="1">
      <c r="A33" s="355"/>
      <c r="B33" s="377" t="s">
        <v>46</v>
      </c>
      <c r="C33" s="209" t="s">
        <v>460</v>
      </c>
      <c r="D33" s="163"/>
      <c r="E33" s="152" t="str">
        <f t="shared" si="7"/>
        <v/>
      </c>
      <c r="F33" s="242"/>
      <c r="G33" s="163"/>
      <c r="H33" s="152" t="str">
        <f t="shared" si="8"/>
        <v/>
      </c>
      <c r="I33" s="152" t="str">
        <f>IF(F33="","",F33)</f>
        <v/>
      </c>
      <c r="J33" s="152"/>
      <c r="K33" s="152" t="str">
        <f t="shared" si="3"/>
        <v/>
      </c>
      <c r="L33" s="164"/>
      <c r="M33" s="151"/>
      <c r="N33" s="152" t="str">
        <f t="shared" si="9"/>
        <v/>
      </c>
      <c r="O33" s="154"/>
      <c r="P33" s="151"/>
      <c r="Q33" s="152" t="str">
        <f t="shared" si="10"/>
        <v/>
      </c>
      <c r="R33" s="154"/>
      <c r="S33" s="154"/>
      <c r="T33" s="152" t="str">
        <f t="shared" si="4"/>
        <v/>
      </c>
      <c r="U33" s="153"/>
    </row>
    <row r="34" spans="1:24" s="7" customFormat="1" ht="18" customHeight="1">
      <c r="A34" s="355"/>
      <c r="B34" s="377"/>
      <c r="C34" s="210"/>
      <c r="D34" s="165"/>
      <c r="E34" s="156" t="str">
        <f t="shared" si="7"/>
        <v/>
      </c>
      <c r="F34" s="166"/>
      <c r="G34" s="165"/>
      <c r="H34" s="156" t="str">
        <f t="shared" si="8"/>
        <v/>
      </c>
      <c r="I34" s="156"/>
      <c r="J34" s="156"/>
      <c r="K34" s="156" t="str">
        <f t="shared" si="3"/>
        <v/>
      </c>
      <c r="L34" s="166"/>
      <c r="M34" s="155"/>
      <c r="N34" s="156" t="str">
        <f t="shared" si="9"/>
        <v/>
      </c>
      <c r="O34" s="158"/>
      <c r="P34" s="155"/>
      <c r="Q34" s="156" t="str">
        <f t="shared" si="10"/>
        <v/>
      </c>
      <c r="R34" s="158"/>
      <c r="S34" s="158"/>
      <c r="T34" s="156" t="str">
        <f t="shared" si="4"/>
        <v/>
      </c>
      <c r="U34" s="157"/>
    </row>
    <row r="35" spans="1:24" s="7" customFormat="1" ht="18" customHeight="1">
      <c r="A35" s="355"/>
      <c r="B35" s="377"/>
      <c r="C35" s="210"/>
      <c r="D35" s="165"/>
      <c r="E35" s="156" t="str">
        <f t="shared" si="7"/>
        <v/>
      </c>
      <c r="F35" s="166"/>
      <c r="G35" s="165"/>
      <c r="H35" s="156" t="str">
        <f t="shared" si="8"/>
        <v/>
      </c>
      <c r="I35" s="156"/>
      <c r="J35" s="156"/>
      <c r="K35" s="156" t="str">
        <f t="shared" si="3"/>
        <v/>
      </c>
      <c r="L35" s="166"/>
      <c r="M35" s="155"/>
      <c r="N35" s="156" t="str">
        <f t="shared" si="9"/>
        <v/>
      </c>
      <c r="O35" s="158"/>
      <c r="P35" s="155"/>
      <c r="Q35" s="156" t="str">
        <f t="shared" si="10"/>
        <v/>
      </c>
      <c r="R35" s="158"/>
      <c r="S35" s="158"/>
      <c r="T35" s="156" t="str">
        <f t="shared" si="4"/>
        <v/>
      </c>
      <c r="U35" s="157"/>
    </row>
    <row r="36" spans="1:24" s="7" customFormat="1" ht="18" customHeight="1">
      <c r="A36" s="355"/>
      <c r="B36" s="377"/>
      <c r="C36" s="210"/>
      <c r="D36" s="165"/>
      <c r="E36" s="156" t="str">
        <f t="shared" si="7"/>
        <v/>
      </c>
      <c r="F36" s="166"/>
      <c r="G36" s="165"/>
      <c r="H36" s="156" t="str">
        <f t="shared" si="8"/>
        <v/>
      </c>
      <c r="I36" s="156"/>
      <c r="J36" s="156"/>
      <c r="K36" s="156" t="str">
        <f t="shared" si="3"/>
        <v/>
      </c>
      <c r="L36" s="166"/>
      <c r="M36" s="155"/>
      <c r="N36" s="156" t="str">
        <f t="shared" si="9"/>
        <v/>
      </c>
      <c r="O36" s="158"/>
      <c r="P36" s="155"/>
      <c r="Q36" s="156" t="str">
        <f t="shared" si="10"/>
        <v/>
      </c>
      <c r="R36" s="158"/>
      <c r="S36" s="158"/>
      <c r="T36" s="156" t="str">
        <f t="shared" si="4"/>
        <v/>
      </c>
      <c r="U36" s="157"/>
      <c r="V36" s="361" t="s">
        <v>84</v>
      </c>
      <c r="W36" s="362"/>
      <c r="X36" s="362"/>
    </row>
    <row r="37" spans="1:24" s="7" customFormat="1" ht="18" customHeight="1">
      <c r="A37" s="355"/>
      <c r="B37" s="377"/>
      <c r="C37" s="211"/>
      <c r="D37" s="212"/>
      <c r="E37" s="160" t="str">
        <f t="shared" si="7"/>
        <v/>
      </c>
      <c r="F37" s="213"/>
      <c r="G37" s="212"/>
      <c r="H37" s="160" t="str">
        <f t="shared" si="8"/>
        <v/>
      </c>
      <c r="I37" s="160"/>
      <c r="J37" s="160"/>
      <c r="K37" s="160" t="str">
        <f t="shared" si="3"/>
        <v/>
      </c>
      <c r="L37" s="213"/>
      <c r="M37" s="159"/>
      <c r="N37" s="160" t="str">
        <f t="shared" si="9"/>
        <v/>
      </c>
      <c r="O37" s="162"/>
      <c r="P37" s="159"/>
      <c r="Q37" s="160" t="str">
        <f t="shared" si="10"/>
        <v/>
      </c>
      <c r="R37" s="162"/>
      <c r="S37" s="162"/>
      <c r="T37" s="160" t="str">
        <f t="shared" si="4"/>
        <v/>
      </c>
      <c r="U37" s="161"/>
      <c r="V37" s="361"/>
      <c r="W37" s="362"/>
      <c r="X37" s="362"/>
    </row>
    <row r="38" spans="1:24" s="7" customFormat="1" ht="18" customHeight="1">
      <c r="A38" s="355"/>
      <c r="B38" s="377"/>
      <c r="C38" s="176" t="s">
        <v>54</v>
      </c>
      <c r="D38" s="218"/>
      <c r="E38" s="147" t="str">
        <f t="shared" si="7"/>
        <v/>
      </c>
      <c r="F38" s="148" t="str">
        <f>IF(SUM(F33:F37)=0,"",(SUM(F33:F37)))</f>
        <v/>
      </c>
      <c r="G38" s="218"/>
      <c r="H38" s="147" t="str">
        <f t="shared" si="8"/>
        <v/>
      </c>
      <c r="I38" s="147" t="str">
        <f>IF(I33="","",I33)</f>
        <v/>
      </c>
      <c r="J38" s="147"/>
      <c r="K38" s="147" t="str">
        <f t="shared" si="3"/>
        <v/>
      </c>
      <c r="L38" s="148" t="str">
        <f>IF(SUM(L33:L37)=0,"",(SUM(L33:L37)))</f>
        <v/>
      </c>
      <c r="M38" s="149"/>
      <c r="N38" s="147" t="str">
        <f t="shared" si="9"/>
        <v/>
      </c>
      <c r="O38" s="147" t="str">
        <f>IF(SUM(O33:O37)=0,"",(SUM(O33:O37)))</f>
        <v/>
      </c>
      <c r="P38" s="149"/>
      <c r="Q38" s="147" t="str">
        <f t="shared" si="10"/>
        <v/>
      </c>
      <c r="R38" s="147" t="str">
        <f>IF(SUM(R33:R37)=0,"",(SUM(R33:R37)))</f>
        <v/>
      </c>
      <c r="S38" s="150"/>
      <c r="T38" s="147" t="str">
        <f t="shared" si="4"/>
        <v/>
      </c>
      <c r="U38" s="148" t="str">
        <f>IF(SUM(U33:U37)=0,"",(SUM(U33:U37)))</f>
        <v/>
      </c>
    </row>
    <row r="39" spans="1:24" s="7" customFormat="1" ht="18" customHeight="1">
      <c r="A39" s="355"/>
      <c r="B39" s="363" t="s">
        <v>52</v>
      </c>
      <c r="C39" s="364"/>
      <c r="D39" s="258" t="str">
        <f>IF(SUM(D32,D38)=0,"",SUM(D32,D38))</f>
        <v/>
      </c>
      <c r="E39" s="147" t="str">
        <f t="shared" si="7"/>
        <v/>
      </c>
      <c r="F39" s="148" t="str">
        <f>IF(F32="","",IF(F38="",F32,F32+F38))</f>
        <v/>
      </c>
      <c r="G39" s="258" t="str">
        <f>IF(SUM(G32,G38)=0,"",SUM(G32,G38))</f>
        <v/>
      </c>
      <c r="H39" s="147" t="str">
        <f t="shared" si="8"/>
        <v/>
      </c>
      <c r="I39" s="147" t="str">
        <f>IF(SUM(I32,I38)=0,"",SUM(I32,I38))</f>
        <v/>
      </c>
      <c r="J39" s="147"/>
      <c r="K39" s="147" t="str">
        <f t="shared" si="3"/>
        <v/>
      </c>
      <c r="L39" s="148" t="str">
        <f>IF(L32="","",IF(L38="",L32,L32+L38))</f>
        <v/>
      </c>
      <c r="M39" s="149"/>
      <c r="N39" s="147" t="str">
        <f t="shared" si="9"/>
        <v/>
      </c>
      <c r="O39" s="147" t="str">
        <f>IF(O32="","",IF(O38="",O32,O32+O38))</f>
        <v/>
      </c>
      <c r="P39" s="149"/>
      <c r="Q39" s="147" t="str">
        <f t="shared" si="10"/>
        <v/>
      </c>
      <c r="R39" s="147" t="str">
        <f>IF(R32="","",IF(R38="",R32,R32+R38))</f>
        <v/>
      </c>
      <c r="S39" s="150"/>
      <c r="T39" s="147" t="str">
        <f t="shared" si="4"/>
        <v/>
      </c>
      <c r="U39" s="148" t="str">
        <f>IF(U32="","",IF(U38="",U32,U32+U38))</f>
        <v/>
      </c>
    </row>
    <row r="40" spans="1:24" s="7" customFormat="1" ht="18" hidden="1" customHeight="1">
      <c r="A40" s="355" t="s">
        <v>44</v>
      </c>
      <c r="B40" s="366" t="str">
        <f>C12</f>
        <v>&lt;改修工事&gt;</v>
      </c>
      <c r="C40" s="367"/>
      <c r="D40" s="163"/>
      <c r="E40" s="152" t="str">
        <f t="shared" si="7"/>
        <v/>
      </c>
      <c r="F40" s="164"/>
      <c r="G40" s="163"/>
      <c r="H40" s="152" t="str">
        <f t="shared" si="8"/>
        <v/>
      </c>
      <c r="I40" s="152"/>
      <c r="J40" s="152"/>
      <c r="K40" s="152" t="str">
        <f t="shared" si="3"/>
        <v/>
      </c>
      <c r="L40" s="164"/>
      <c r="M40" s="163"/>
      <c r="N40" s="152" t="str">
        <f t="shared" si="9"/>
        <v/>
      </c>
      <c r="O40" s="152"/>
      <c r="P40" s="163"/>
      <c r="Q40" s="152" t="str">
        <f t="shared" si="10"/>
        <v/>
      </c>
      <c r="R40" s="152"/>
      <c r="S40" s="152"/>
      <c r="T40" s="152" t="str">
        <f t="shared" si="4"/>
        <v/>
      </c>
      <c r="U40" s="164"/>
    </row>
    <row r="41" spans="1:24" s="7" customFormat="1" ht="18" hidden="1" customHeight="1">
      <c r="A41" s="355"/>
      <c r="B41" s="366"/>
      <c r="C41" s="367"/>
      <c r="D41" s="165"/>
      <c r="E41" s="156"/>
      <c r="F41" s="166"/>
      <c r="G41" s="165"/>
      <c r="H41" s="156"/>
      <c r="I41" s="156"/>
      <c r="J41" s="156"/>
      <c r="K41" s="156" t="str">
        <f t="shared" si="3"/>
        <v/>
      </c>
      <c r="L41" s="166"/>
      <c r="M41" s="165"/>
      <c r="N41" s="156" t="str">
        <f t="shared" si="9"/>
        <v/>
      </c>
      <c r="O41" s="156"/>
      <c r="P41" s="165"/>
      <c r="Q41" s="156" t="str">
        <f t="shared" si="10"/>
        <v/>
      </c>
      <c r="R41" s="156"/>
      <c r="S41" s="156"/>
      <c r="T41" s="156" t="str">
        <f t="shared" si="4"/>
        <v/>
      </c>
      <c r="U41" s="166"/>
    </row>
    <row r="42" spans="1:24" s="7" customFormat="1" ht="18" hidden="1" customHeight="1">
      <c r="A42" s="355"/>
      <c r="B42" s="12"/>
      <c r="C42" s="181"/>
      <c r="D42" s="249"/>
      <c r="E42" s="156"/>
      <c r="F42" s="166"/>
      <c r="G42" s="165"/>
      <c r="H42" s="156"/>
      <c r="I42" s="156"/>
      <c r="J42" s="156"/>
      <c r="K42" s="156" t="str">
        <f t="shared" si="3"/>
        <v/>
      </c>
      <c r="L42" s="166"/>
      <c r="M42" s="155"/>
      <c r="N42" s="156" t="str">
        <f t="shared" si="9"/>
        <v/>
      </c>
      <c r="O42" s="158"/>
      <c r="P42" s="155"/>
      <c r="Q42" s="156" t="str">
        <f t="shared" si="10"/>
        <v/>
      </c>
      <c r="R42" s="158"/>
      <c r="S42" s="158"/>
      <c r="T42" s="156" t="str">
        <f t="shared" si="4"/>
        <v/>
      </c>
      <c r="U42" s="157"/>
    </row>
    <row r="43" spans="1:24" s="7" customFormat="1" ht="18" hidden="1" customHeight="1">
      <c r="A43" s="355"/>
      <c r="B43" s="12"/>
      <c r="C43" s="181"/>
      <c r="D43" s="165"/>
      <c r="E43" s="156"/>
      <c r="F43" s="166"/>
      <c r="G43" s="165"/>
      <c r="H43" s="156"/>
      <c r="I43" s="156"/>
      <c r="J43" s="156"/>
      <c r="K43" s="156" t="str">
        <f t="shared" si="3"/>
        <v/>
      </c>
      <c r="L43" s="166"/>
      <c r="M43" s="155"/>
      <c r="N43" s="156" t="str">
        <f t="shared" si="9"/>
        <v/>
      </c>
      <c r="O43" s="158"/>
      <c r="P43" s="155"/>
      <c r="Q43" s="156" t="str">
        <f t="shared" si="10"/>
        <v/>
      </c>
      <c r="R43" s="158"/>
      <c r="S43" s="158"/>
      <c r="T43" s="156" t="str">
        <f t="shared" si="4"/>
        <v/>
      </c>
      <c r="U43" s="157"/>
    </row>
    <row r="44" spans="1:24" s="7" customFormat="1" ht="18" hidden="1" customHeight="1">
      <c r="A44" s="355"/>
      <c r="B44" s="13"/>
      <c r="C44" s="181"/>
      <c r="D44" s="165"/>
      <c r="E44" s="156"/>
      <c r="F44" s="166"/>
      <c r="G44" s="165"/>
      <c r="H44" s="156"/>
      <c r="I44" s="156"/>
      <c r="J44" s="156"/>
      <c r="K44" s="156" t="str">
        <f t="shared" si="3"/>
        <v/>
      </c>
      <c r="L44" s="166"/>
      <c r="M44" s="155"/>
      <c r="N44" s="156" t="str">
        <f t="shared" si="9"/>
        <v/>
      </c>
      <c r="O44" s="158"/>
      <c r="P44" s="155"/>
      <c r="Q44" s="156" t="str">
        <f t="shared" si="10"/>
        <v/>
      </c>
      <c r="R44" s="158"/>
      <c r="S44" s="158"/>
      <c r="T44" s="156" t="str">
        <f t="shared" si="4"/>
        <v/>
      </c>
      <c r="U44" s="157"/>
    </row>
    <row r="45" spans="1:24" s="7" customFormat="1" ht="18" customHeight="1">
      <c r="A45" s="355"/>
      <c r="B45" s="366" t="s">
        <v>51</v>
      </c>
      <c r="C45" s="367"/>
      <c r="D45" s="165"/>
      <c r="E45" s="156" t="str">
        <f t="shared" si="7"/>
        <v/>
      </c>
      <c r="F45" s="166"/>
      <c r="G45" s="165"/>
      <c r="H45" s="156" t="str">
        <f t="shared" si="8"/>
        <v/>
      </c>
      <c r="I45" s="156"/>
      <c r="J45" s="156"/>
      <c r="K45" s="156" t="str">
        <f t="shared" si="3"/>
        <v/>
      </c>
      <c r="L45" s="166"/>
      <c r="M45" s="165"/>
      <c r="N45" s="156" t="str">
        <f t="shared" si="9"/>
        <v/>
      </c>
      <c r="O45" s="156"/>
      <c r="P45" s="165"/>
      <c r="Q45" s="156" t="str">
        <f t="shared" si="10"/>
        <v/>
      </c>
      <c r="R45" s="156"/>
      <c r="S45" s="156"/>
      <c r="T45" s="156" t="str">
        <f t="shared" si="4"/>
        <v/>
      </c>
      <c r="U45" s="166"/>
    </row>
    <row r="46" spans="1:24" s="7" customFormat="1" ht="18" customHeight="1">
      <c r="A46" s="355"/>
      <c r="B46" s="366"/>
      <c r="C46" s="367"/>
      <c r="D46" s="165"/>
      <c r="E46" s="156" t="str">
        <f t="shared" si="7"/>
        <v/>
      </c>
      <c r="F46" s="166"/>
      <c r="G46" s="165"/>
      <c r="H46" s="156" t="str">
        <f t="shared" si="8"/>
        <v/>
      </c>
      <c r="I46" s="156"/>
      <c r="J46" s="156"/>
      <c r="K46" s="156" t="str">
        <f t="shared" si="3"/>
        <v/>
      </c>
      <c r="L46" s="166"/>
      <c r="M46" s="165"/>
      <c r="N46" s="156" t="str">
        <f t="shared" si="9"/>
        <v/>
      </c>
      <c r="O46" s="156"/>
      <c r="P46" s="165"/>
      <c r="Q46" s="156" t="str">
        <f t="shared" si="10"/>
        <v/>
      </c>
      <c r="R46" s="156"/>
      <c r="S46" s="156"/>
      <c r="T46" s="156" t="str">
        <f t="shared" si="4"/>
        <v/>
      </c>
      <c r="U46" s="166"/>
    </row>
    <row r="47" spans="1:24" s="7" customFormat="1" ht="18" customHeight="1">
      <c r="A47" s="355"/>
      <c r="B47" s="13" t="s">
        <v>48</v>
      </c>
      <c r="C47" s="271"/>
      <c r="D47" s="270"/>
      <c r="E47" s="156" t="str">
        <f t="shared" si="7"/>
        <v/>
      </c>
      <c r="F47" s="269"/>
      <c r="G47" s="273" t="str">
        <f>IF(D47="","",D47)</f>
        <v/>
      </c>
      <c r="H47" s="156" t="str">
        <f t="shared" si="8"/>
        <v/>
      </c>
      <c r="I47" s="156" t="str">
        <f>IF(F47="","",F47)</f>
        <v/>
      </c>
      <c r="J47" s="156"/>
      <c r="K47" s="156" t="str">
        <f t="shared" si="3"/>
        <v/>
      </c>
      <c r="L47" s="166"/>
      <c r="M47" s="155"/>
      <c r="N47" s="156" t="str">
        <f t="shared" si="9"/>
        <v/>
      </c>
      <c r="O47" s="158"/>
      <c r="P47" s="155"/>
      <c r="Q47" s="156" t="str">
        <f t="shared" si="10"/>
        <v/>
      </c>
      <c r="R47" s="158"/>
      <c r="S47" s="158"/>
      <c r="T47" s="156" t="str">
        <f t="shared" si="4"/>
        <v/>
      </c>
      <c r="U47" s="157"/>
    </row>
    <row r="48" spans="1:24" s="7" customFormat="1" ht="18" customHeight="1">
      <c r="A48" s="355"/>
      <c r="B48" s="12" t="s">
        <v>48</v>
      </c>
      <c r="C48" s="181"/>
      <c r="D48" s="165"/>
      <c r="E48" s="156" t="str">
        <f t="shared" si="7"/>
        <v/>
      </c>
      <c r="F48" s="166"/>
      <c r="G48" s="165"/>
      <c r="H48" s="156" t="str">
        <f t="shared" si="8"/>
        <v/>
      </c>
      <c r="I48" s="156"/>
      <c r="J48" s="156"/>
      <c r="K48" s="156" t="str">
        <f t="shared" si="3"/>
        <v/>
      </c>
      <c r="L48" s="166"/>
      <c r="M48" s="155"/>
      <c r="N48" s="156" t="str">
        <f t="shared" si="9"/>
        <v/>
      </c>
      <c r="O48" s="158"/>
      <c r="P48" s="155"/>
      <c r="Q48" s="156" t="str">
        <f t="shared" si="10"/>
        <v/>
      </c>
      <c r="R48" s="158"/>
      <c r="S48" s="158"/>
      <c r="T48" s="156" t="str">
        <f t="shared" si="4"/>
        <v/>
      </c>
      <c r="U48" s="157"/>
    </row>
    <row r="49" spans="1:24" s="7" customFormat="1" ht="18" customHeight="1">
      <c r="A49" s="355"/>
      <c r="B49" s="14" t="s">
        <v>49</v>
      </c>
      <c r="C49" s="248"/>
      <c r="D49" s="212"/>
      <c r="E49" s="160" t="str">
        <f t="shared" si="7"/>
        <v/>
      </c>
      <c r="F49" s="213"/>
      <c r="G49" s="212"/>
      <c r="H49" s="160" t="str">
        <f t="shared" si="8"/>
        <v/>
      </c>
      <c r="I49" s="160"/>
      <c r="J49" s="160"/>
      <c r="K49" s="160" t="str">
        <f t="shared" si="3"/>
        <v/>
      </c>
      <c r="L49" s="213"/>
      <c r="M49" s="159"/>
      <c r="N49" s="160" t="str">
        <f t="shared" si="9"/>
        <v/>
      </c>
      <c r="O49" s="162"/>
      <c r="P49" s="159"/>
      <c r="Q49" s="160" t="str">
        <f t="shared" si="10"/>
        <v/>
      </c>
      <c r="R49" s="162"/>
      <c r="S49" s="162"/>
      <c r="T49" s="160" t="str">
        <f t="shared" si="4"/>
        <v/>
      </c>
      <c r="U49" s="161"/>
    </row>
    <row r="50" spans="1:24" s="7" customFormat="1" ht="18" customHeight="1">
      <c r="A50" s="365"/>
      <c r="B50" s="368" t="s">
        <v>55</v>
      </c>
      <c r="C50" s="369"/>
      <c r="D50" s="250" t="str">
        <f>IF(SUM(D42:D44,D47:D49)=0,"",SUM(D42:D44,D47:D49))</f>
        <v/>
      </c>
      <c r="E50" s="251" t="str">
        <f t="shared" si="7"/>
        <v/>
      </c>
      <c r="F50" s="272" t="str">
        <f>IF(SUM(F42:F44,F47:F49)=0,"",SUM(F42:F44,F47:F49))</f>
        <v/>
      </c>
      <c r="G50" s="258" t="str">
        <f>IF(SUM(G42,G47)=0,"",SUM(G42,G47))</f>
        <v/>
      </c>
      <c r="H50" s="147" t="str">
        <f t="shared" si="8"/>
        <v/>
      </c>
      <c r="I50" s="147" t="str">
        <f>IF(SUM(I40:I49)=0,"",(SUM(I40:I49)))</f>
        <v/>
      </c>
      <c r="J50" s="147"/>
      <c r="K50" s="147" t="str">
        <f t="shared" si="3"/>
        <v/>
      </c>
      <c r="L50" s="148" t="str">
        <f>IF(SUM(L40:L49)=0,"",(SUM(L40:L49)))</f>
        <v/>
      </c>
      <c r="M50" s="149"/>
      <c r="N50" s="147" t="str">
        <f t="shared" si="9"/>
        <v/>
      </c>
      <c r="O50" s="147" t="str">
        <f>IF(SUM(O40:O49)=0,"",(SUM(O40:O49)))</f>
        <v/>
      </c>
      <c r="P50" s="149"/>
      <c r="Q50" s="147" t="str">
        <f t="shared" si="10"/>
        <v/>
      </c>
      <c r="R50" s="147" t="str">
        <f>IF(SUM(R40:R49)=0,"",(SUM(R40:R49)))</f>
        <v/>
      </c>
      <c r="S50" s="150"/>
      <c r="T50" s="147" t="str">
        <f t="shared" si="4"/>
        <v/>
      </c>
      <c r="U50" s="148" t="str">
        <f>IF(SUM(U40:U49)=0,"",(SUM(U40:U49)))</f>
        <v/>
      </c>
    </row>
    <row r="51" spans="1:24" s="7" customFormat="1" ht="18" customHeight="1" thickBot="1">
      <c r="A51" s="370" t="s">
        <v>56</v>
      </c>
      <c r="B51" s="371"/>
      <c r="C51" s="372"/>
      <c r="D51" s="259" t="str">
        <f>IF(SUM(D39,D50)=0,"",SUM(D39,D50))</f>
        <v/>
      </c>
      <c r="E51" s="168" t="str">
        <f t="shared" si="7"/>
        <v/>
      </c>
      <c r="F51" s="169" t="str">
        <f>IF(SUM(F39,F50)=0,"",SUM(F39,F50))</f>
        <v/>
      </c>
      <c r="G51" s="259" t="str">
        <f>IF(SUM(G39,G50)=0,"",SUM(G39,G50))</f>
        <v/>
      </c>
      <c r="H51" s="168" t="str">
        <f t="shared" si="8"/>
        <v/>
      </c>
      <c r="I51" s="168" t="str">
        <f>IF(SUM(I39,I50)=0,"",SUM(I39,I50))</f>
        <v/>
      </c>
      <c r="J51" s="168"/>
      <c r="K51" s="168" t="str">
        <f t="shared" si="3"/>
        <v/>
      </c>
      <c r="L51" s="169" t="str">
        <f>IF(L39="","",IF(L50="",L39,L39+L50))</f>
        <v/>
      </c>
      <c r="M51" s="167"/>
      <c r="N51" s="168" t="str">
        <f t="shared" si="9"/>
        <v/>
      </c>
      <c r="O51" s="168" t="str">
        <f>IF(O39="","",IF(O50="",O39,O39+O50))</f>
        <v/>
      </c>
      <c r="P51" s="167"/>
      <c r="Q51" s="168" t="str">
        <f t="shared" si="10"/>
        <v/>
      </c>
      <c r="R51" s="168" t="str">
        <f>IF(R39="","",IF(R50="",R39,R39+R50))</f>
        <v/>
      </c>
      <c r="S51" s="170"/>
      <c r="T51" s="168" t="str">
        <f t="shared" si="4"/>
        <v/>
      </c>
      <c r="U51" s="169" t="str">
        <f>IF(U39="","",IF(U50="",U39,U39+U50))</f>
        <v/>
      </c>
      <c r="W51" s="7">
        <f>IFERROR(MIN((県集計用!F3*14546000),F32),0)</f>
        <v>0</v>
      </c>
    </row>
    <row r="52" spans="1:24" s="7" customFormat="1" ht="18" customHeight="1">
      <c r="A52" s="354" t="s">
        <v>28</v>
      </c>
      <c r="B52" s="357" t="s">
        <v>29</v>
      </c>
      <c r="C52" s="358"/>
      <c r="D52" s="349" t="s">
        <v>24</v>
      </c>
      <c r="E52" s="339" t="s">
        <v>24</v>
      </c>
      <c r="F52" s="216">
        <f>W53</f>
        <v>0</v>
      </c>
      <c r="G52" s="349"/>
      <c r="H52" s="339"/>
      <c r="I52" s="239">
        <f>F52</f>
        <v>0</v>
      </c>
      <c r="J52" s="339"/>
      <c r="K52" s="339" t="s">
        <v>24</v>
      </c>
      <c r="L52" s="216"/>
      <c r="M52" s="349"/>
      <c r="N52" s="339"/>
      <c r="O52" s="172"/>
      <c r="P52" s="349"/>
      <c r="Q52" s="339"/>
      <c r="R52" s="172"/>
      <c r="S52" s="339"/>
      <c r="T52" s="339" t="s">
        <v>24</v>
      </c>
      <c r="U52" s="171" t="s">
        <v>24</v>
      </c>
      <c r="W52" s="7">
        <f>IFERROR(ROUNDDOWN(W51/3*2,-3),0)</f>
        <v>0</v>
      </c>
    </row>
    <row r="53" spans="1:24" s="7" customFormat="1" ht="18" customHeight="1">
      <c r="A53" s="355"/>
      <c r="B53" s="352" t="s">
        <v>336</v>
      </c>
      <c r="C53" s="353"/>
      <c r="D53" s="350"/>
      <c r="E53" s="340"/>
      <c r="F53" s="166">
        <f>X53</f>
        <v>0</v>
      </c>
      <c r="G53" s="350"/>
      <c r="H53" s="340"/>
      <c r="I53" s="156">
        <f>F53</f>
        <v>0</v>
      </c>
      <c r="J53" s="340"/>
      <c r="K53" s="340"/>
      <c r="L53" s="166" t="s">
        <v>24</v>
      </c>
      <c r="M53" s="350"/>
      <c r="N53" s="340"/>
      <c r="O53" s="158"/>
      <c r="P53" s="350"/>
      <c r="Q53" s="340"/>
      <c r="R53" s="158"/>
      <c r="S53" s="340"/>
      <c r="T53" s="340"/>
      <c r="U53" s="157" t="s">
        <v>24</v>
      </c>
      <c r="W53" s="7">
        <f>IFERROR(ROUNDDOWN(W52/2,-3),0)</f>
        <v>0</v>
      </c>
      <c r="X53" s="7">
        <f>IFERROR((W52-W53),0)</f>
        <v>0</v>
      </c>
    </row>
    <row r="54" spans="1:24" s="7" customFormat="1" ht="18" customHeight="1">
      <c r="A54" s="355"/>
      <c r="B54" s="352" t="s">
        <v>30</v>
      </c>
      <c r="C54" s="353"/>
      <c r="D54" s="350"/>
      <c r="E54" s="340"/>
      <c r="F54" s="166" t="s">
        <v>24</v>
      </c>
      <c r="G54" s="350"/>
      <c r="H54" s="340"/>
      <c r="I54" s="156"/>
      <c r="J54" s="340"/>
      <c r="K54" s="340"/>
      <c r="L54" s="166" t="s">
        <v>24</v>
      </c>
      <c r="M54" s="350"/>
      <c r="N54" s="340"/>
      <c r="O54" s="158"/>
      <c r="P54" s="350"/>
      <c r="Q54" s="340"/>
      <c r="R54" s="158"/>
      <c r="S54" s="340"/>
      <c r="T54" s="340"/>
      <c r="U54" s="157" t="s">
        <v>24</v>
      </c>
    </row>
    <row r="55" spans="1:24" s="7" customFormat="1" ht="18" customHeight="1">
      <c r="A55" s="355"/>
      <c r="B55" s="352" t="s">
        <v>31</v>
      </c>
      <c r="C55" s="353"/>
      <c r="D55" s="350"/>
      <c r="E55" s="340"/>
      <c r="F55" s="166" t="s">
        <v>34</v>
      </c>
      <c r="G55" s="350"/>
      <c r="H55" s="340"/>
      <c r="I55" s="156"/>
      <c r="J55" s="340"/>
      <c r="K55" s="340"/>
      <c r="L55" s="166" t="s">
        <v>24</v>
      </c>
      <c r="M55" s="350"/>
      <c r="N55" s="340"/>
      <c r="O55" s="158"/>
      <c r="P55" s="350"/>
      <c r="Q55" s="340"/>
      <c r="R55" s="158"/>
      <c r="S55" s="340"/>
      <c r="T55" s="340"/>
      <c r="U55" s="157" t="s">
        <v>24</v>
      </c>
    </row>
    <row r="56" spans="1:24" s="7" customFormat="1" ht="18" customHeight="1">
      <c r="A56" s="355"/>
      <c r="B56" s="352" t="s">
        <v>105</v>
      </c>
      <c r="C56" s="353"/>
      <c r="D56" s="350"/>
      <c r="E56" s="340"/>
      <c r="F56" s="236"/>
      <c r="G56" s="350"/>
      <c r="H56" s="340"/>
      <c r="I56" s="156"/>
      <c r="J56" s="340"/>
      <c r="K56" s="340"/>
      <c r="L56" s="166" t="s">
        <v>24</v>
      </c>
      <c r="M56" s="350"/>
      <c r="N56" s="340"/>
      <c r="O56" s="158"/>
      <c r="P56" s="350"/>
      <c r="Q56" s="340"/>
      <c r="R56" s="158"/>
      <c r="S56" s="340"/>
      <c r="T56" s="340"/>
      <c r="U56" s="157" t="s">
        <v>24</v>
      </c>
    </row>
    <row r="57" spans="1:24" s="7" customFormat="1" ht="18" customHeight="1">
      <c r="A57" s="355"/>
      <c r="B57" s="352" t="s">
        <v>32</v>
      </c>
      <c r="C57" s="353"/>
      <c r="D57" s="350"/>
      <c r="E57" s="340"/>
      <c r="F57" s="236"/>
      <c r="G57" s="350"/>
      <c r="H57" s="340"/>
      <c r="I57" s="156"/>
      <c r="J57" s="340"/>
      <c r="K57" s="340"/>
      <c r="L57" s="166" t="s">
        <v>24</v>
      </c>
      <c r="M57" s="350"/>
      <c r="N57" s="340"/>
      <c r="O57" s="158"/>
      <c r="P57" s="350"/>
      <c r="Q57" s="340"/>
      <c r="R57" s="158"/>
      <c r="S57" s="340"/>
      <c r="T57" s="340"/>
      <c r="U57" s="157" t="s">
        <v>24</v>
      </c>
    </row>
    <row r="58" spans="1:24" s="7" customFormat="1" ht="18" customHeight="1">
      <c r="A58" s="355"/>
      <c r="B58" s="352" t="s">
        <v>33</v>
      </c>
      <c r="C58" s="353"/>
      <c r="D58" s="351"/>
      <c r="E58" s="341"/>
      <c r="F58" s="236">
        <f>IFERROR(F51-F52-F53,0)</f>
        <v>0</v>
      </c>
      <c r="G58" s="351"/>
      <c r="H58" s="341"/>
      <c r="I58" s="160">
        <f>F58</f>
        <v>0</v>
      </c>
      <c r="J58" s="341"/>
      <c r="K58" s="341"/>
      <c r="L58" s="166"/>
      <c r="M58" s="351"/>
      <c r="N58" s="341"/>
      <c r="O58" s="162"/>
      <c r="P58" s="351"/>
      <c r="Q58" s="341"/>
      <c r="R58" s="162"/>
      <c r="S58" s="341"/>
      <c r="T58" s="341"/>
      <c r="U58" s="157" t="s">
        <v>24</v>
      </c>
    </row>
    <row r="59" spans="1:24" s="7" customFormat="1" ht="18" customHeight="1" thickBot="1">
      <c r="A59" s="356"/>
      <c r="B59" s="359" t="s">
        <v>53</v>
      </c>
      <c r="C59" s="360"/>
      <c r="D59" s="173" t="s">
        <v>22</v>
      </c>
      <c r="E59" s="174" t="s">
        <v>22</v>
      </c>
      <c r="F59" s="169" t="str">
        <f>IF(SUM(F52:F58)=0,"",SUM(F52:F58))</f>
        <v/>
      </c>
      <c r="G59" s="173" t="s">
        <v>35</v>
      </c>
      <c r="H59" s="174" t="s">
        <v>35</v>
      </c>
      <c r="I59" s="168" t="str">
        <f>IF(SUM(I52:I58)=0,"",SUM(I52:I58))</f>
        <v/>
      </c>
      <c r="J59" s="174" t="s">
        <v>35</v>
      </c>
      <c r="K59" s="174" t="s">
        <v>35</v>
      </c>
      <c r="L59" s="169" t="str">
        <f>IF(SUM(L52:L58)=0,"",SUM(L52:L58))</f>
        <v/>
      </c>
      <c r="M59" s="173" t="s">
        <v>35</v>
      </c>
      <c r="N59" s="174" t="s">
        <v>35</v>
      </c>
      <c r="O59" s="168" t="str">
        <f>IF(SUM(O52:O58)=0,"",SUM(O52:O58))</f>
        <v/>
      </c>
      <c r="P59" s="173" t="s">
        <v>35</v>
      </c>
      <c r="Q59" s="174" t="s">
        <v>35</v>
      </c>
      <c r="R59" s="168" t="str">
        <f>IF(SUM(R52:R58)=0,"",SUM(R52:R58))</f>
        <v/>
      </c>
      <c r="S59" s="174" t="s">
        <v>35</v>
      </c>
      <c r="T59" s="174" t="s">
        <v>35</v>
      </c>
      <c r="U59" s="169" t="str">
        <f>IF(SUM(U52:U58)=0,"",SUM(U52:U58))</f>
        <v/>
      </c>
    </row>
    <row r="60" spans="1:24">
      <c r="F60" s="121" t="str">
        <f>IF(F51=F59,"","↑【確認】「事業財源」の合計と「合計（総事業費）」が不一致")</f>
        <v/>
      </c>
    </row>
    <row r="61" spans="1:24">
      <c r="F61" s="121"/>
    </row>
    <row r="62" spans="1:24">
      <c r="A62" s="15" t="s">
        <v>36</v>
      </c>
    </row>
    <row r="63" spans="1:24">
      <c r="A63" s="15"/>
    </row>
    <row r="64" spans="1:24">
      <c r="A64" s="16" t="s">
        <v>92</v>
      </c>
      <c r="B64" s="122" t="s">
        <v>99</v>
      </c>
      <c r="C64" s="122"/>
      <c r="D64" s="122"/>
      <c r="E64" s="122"/>
      <c r="F64" s="122"/>
      <c r="G64" s="122"/>
      <c r="H64" s="122"/>
      <c r="I64" s="122"/>
      <c r="J64" s="122"/>
      <c r="K64" s="122"/>
      <c r="L64" s="122"/>
    </row>
    <row r="65" spans="1:12">
      <c r="A65" s="16"/>
      <c r="B65" s="122" t="s">
        <v>399</v>
      </c>
      <c r="C65" s="122"/>
      <c r="D65" s="122"/>
      <c r="E65" s="122"/>
      <c r="F65" s="122"/>
      <c r="G65" s="122"/>
      <c r="H65" s="122"/>
      <c r="I65" s="122"/>
      <c r="J65" s="122"/>
      <c r="K65" s="122"/>
      <c r="L65" s="122"/>
    </row>
    <row r="66" spans="1:12">
      <c r="A66" s="16" t="s">
        <v>93</v>
      </c>
      <c r="B66" s="122" t="s">
        <v>100</v>
      </c>
      <c r="C66" s="122"/>
      <c r="D66" s="122"/>
      <c r="E66" s="122"/>
      <c r="F66" s="122"/>
      <c r="G66" s="122"/>
      <c r="H66" s="122"/>
      <c r="I66" s="122"/>
      <c r="J66" s="122"/>
      <c r="K66" s="122"/>
      <c r="L66" s="122"/>
    </row>
    <row r="67" spans="1:12">
      <c r="A67" s="16"/>
      <c r="B67" s="122" t="s">
        <v>81</v>
      </c>
      <c r="C67" s="122"/>
      <c r="D67" s="122"/>
      <c r="E67" s="122"/>
      <c r="F67" s="122"/>
      <c r="G67" s="122"/>
      <c r="H67" s="122"/>
      <c r="I67" s="122"/>
      <c r="J67" s="122"/>
      <c r="K67" s="122"/>
      <c r="L67" s="122"/>
    </row>
    <row r="68" spans="1:12">
      <c r="A68" s="16" t="s">
        <v>82</v>
      </c>
      <c r="B68" s="122" t="s">
        <v>337</v>
      </c>
      <c r="C68" s="122"/>
      <c r="D68" s="122"/>
      <c r="E68" s="122"/>
      <c r="F68" s="122"/>
      <c r="G68" s="122"/>
      <c r="H68" s="122"/>
      <c r="I68" s="122"/>
      <c r="J68" s="122"/>
      <c r="K68" s="122"/>
      <c r="L68" s="122"/>
    </row>
    <row r="69" spans="1:12">
      <c r="A69" s="16" t="s">
        <v>94</v>
      </c>
      <c r="B69" s="122" t="s">
        <v>101</v>
      </c>
      <c r="C69" s="122"/>
      <c r="D69" s="122"/>
      <c r="E69" s="122"/>
      <c r="F69" s="122"/>
      <c r="G69" s="122"/>
      <c r="H69" s="122"/>
      <c r="I69" s="122"/>
      <c r="J69" s="122"/>
      <c r="K69" s="122"/>
      <c r="L69" s="122"/>
    </row>
    <row r="70" spans="1:12">
      <c r="A70" s="16"/>
      <c r="B70" s="122" t="s">
        <v>400</v>
      </c>
      <c r="C70" s="122"/>
      <c r="D70" s="122"/>
      <c r="E70" s="122"/>
      <c r="F70" s="122"/>
      <c r="G70" s="122"/>
      <c r="H70" s="122"/>
      <c r="I70" s="122"/>
      <c r="J70" s="122"/>
      <c r="K70" s="122"/>
      <c r="L70" s="122"/>
    </row>
    <row r="71" spans="1:12">
      <c r="A71" s="16"/>
      <c r="B71" s="122" t="s">
        <v>401</v>
      </c>
      <c r="C71" s="122"/>
      <c r="D71" s="122"/>
      <c r="E71" s="122"/>
      <c r="F71" s="122"/>
      <c r="G71" s="122"/>
      <c r="H71" s="122"/>
      <c r="I71" s="122"/>
      <c r="J71" s="122"/>
      <c r="K71" s="122"/>
      <c r="L71" s="122"/>
    </row>
    <row r="72" spans="1:12">
      <c r="A72" s="16"/>
      <c r="B72" s="122"/>
      <c r="C72" s="122"/>
      <c r="D72" s="122"/>
      <c r="E72" s="122"/>
      <c r="F72" s="122"/>
      <c r="G72" s="122"/>
      <c r="H72" s="122"/>
      <c r="I72" s="122"/>
      <c r="J72" s="122"/>
      <c r="K72" s="122"/>
      <c r="L72" s="122"/>
    </row>
    <row r="73" spans="1:12">
      <c r="A73" s="16" t="s">
        <v>95</v>
      </c>
      <c r="B73" s="122" t="s">
        <v>402</v>
      </c>
      <c r="C73" s="122"/>
      <c r="D73" s="122"/>
      <c r="E73" s="122"/>
      <c r="F73" s="122"/>
      <c r="G73" s="122"/>
      <c r="H73" s="122"/>
      <c r="I73" s="122"/>
      <c r="J73" s="122"/>
      <c r="K73" s="122"/>
      <c r="L73" s="122"/>
    </row>
    <row r="74" spans="1:12">
      <c r="A74" s="16"/>
      <c r="B74" s="122"/>
      <c r="C74" s="122"/>
      <c r="D74" s="122"/>
      <c r="E74" s="122"/>
      <c r="F74" s="122"/>
      <c r="G74" s="122"/>
      <c r="H74" s="122"/>
      <c r="I74" s="122"/>
      <c r="J74" s="122"/>
      <c r="K74" s="122"/>
      <c r="L74" s="122"/>
    </row>
    <row r="75" spans="1:12">
      <c r="A75" s="16" t="s">
        <v>96</v>
      </c>
      <c r="B75" s="122" t="s">
        <v>85</v>
      </c>
      <c r="C75" s="122"/>
      <c r="D75" s="122"/>
      <c r="E75" s="122"/>
      <c r="F75" s="122"/>
      <c r="G75" s="122"/>
      <c r="H75" s="122"/>
      <c r="I75" s="122"/>
      <c r="J75" s="122"/>
      <c r="K75" s="122"/>
      <c r="L75" s="122"/>
    </row>
    <row r="76" spans="1:12">
      <c r="A76" s="16" t="s">
        <v>86</v>
      </c>
      <c r="B76" s="122" t="s">
        <v>87</v>
      </c>
      <c r="C76" s="122"/>
      <c r="D76" s="122"/>
      <c r="E76" s="122"/>
      <c r="F76" s="122"/>
      <c r="G76" s="122"/>
      <c r="H76" s="122"/>
      <c r="I76" s="122"/>
      <c r="J76" s="122"/>
      <c r="K76" s="122"/>
      <c r="L76" s="122"/>
    </row>
    <row r="77" spans="1:12">
      <c r="A77" s="16" t="s">
        <v>86</v>
      </c>
      <c r="B77" s="122" t="s">
        <v>102</v>
      </c>
      <c r="C77" s="122"/>
      <c r="D77" s="122"/>
      <c r="E77" s="122"/>
      <c r="F77" s="122"/>
      <c r="G77" s="122"/>
      <c r="H77" s="122"/>
      <c r="I77" s="122"/>
      <c r="J77" s="122"/>
      <c r="K77" s="122"/>
      <c r="L77" s="122"/>
    </row>
    <row r="78" spans="1:12">
      <c r="A78" s="16" t="s">
        <v>88</v>
      </c>
      <c r="B78" s="123" t="s">
        <v>338</v>
      </c>
      <c r="C78" s="123"/>
      <c r="D78" s="122"/>
      <c r="E78" s="122"/>
      <c r="F78" s="122"/>
      <c r="G78" s="122"/>
      <c r="H78" s="122"/>
      <c r="I78" s="122"/>
      <c r="J78" s="122"/>
      <c r="K78" s="122"/>
      <c r="L78" s="122"/>
    </row>
    <row r="79" spans="1:12">
      <c r="A79" s="16" t="s">
        <v>89</v>
      </c>
      <c r="B79" s="123" t="s">
        <v>103</v>
      </c>
      <c r="C79" s="123"/>
      <c r="D79" s="122"/>
      <c r="E79" s="122"/>
      <c r="F79" s="122"/>
      <c r="G79" s="122"/>
      <c r="H79" s="122"/>
      <c r="I79" s="122"/>
      <c r="J79" s="122"/>
      <c r="K79" s="122"/>
      <c r="L79" s="122"/>
    </row>
    <row r="80" spans="1:12">
      <c r="A80" s="16" t="s">
        <v>86</v>
      </c>
      <c r="B80" s="123" t="s">
        <v>104</v>
      </c>
      <c r="C80" s="123"/>
      <c r="D80" s="122"/>
      <c r="E80" s="122"/>
      <c r="F80" s="122"/>
      <c r="G80" s="122"/>
      <c r="H80" s="122"/>
      <c r="I80" s="122"/>
      <c r="J80" s="122"/>
      <c r="K80" s="122"/>
      <c r="L80" s="122"/>
    </row>
    <row r="81" spans="1:12">
      <c r="A81" s="16" t="s">
        <v>86</v>
      </c>
      <c r="B81" s="123" t="s">
        <v>339</v>
      </c>
      <c r="C81" s="123"/>
      <c r="D81" s="122"/>
      <c r="E81" s="122"/>
      <c r="F81" s="122"/>
      <c r="G81" s="122"/>
      <c r="H81" s="122"/>
      <c r="I81" s="122"/>
      <c r="J81" s="122"/>
      <c r="K81" s="122"/>
      <c r="L81" s="122"/>
    </row>
    <row r="82" spans="1:12">
      <c r="A82" s="16" t="s">
        <v>97</v>
      </c>
      <c r="B82" s="122" t="s">
        <v>90</v>
      </c>
      <c r="C82" s="122"/>
      <c r="D82" s="122"/>
      <c r="E82" s="122"/>
      <c r="F82" s="122"/>
      <c r="G82" s="122"/>
      <c r="H82" s="122"/>
      <c r="I82" s="122"/>
      <c r="J82" s="122"/>
      <c r="K82" s="122"/>
      <c r="L82" s="122"/>
    </row>
    <row r="83" spans="1:12">
      <c r="A83" s="16" t="s">
        <v>98</v>
      </c>
      <c r="B83" s="122" t="s">
        <v>91</v>
      </c>
      <c r="C83" s="122"/>
      <c r="D83" s="122"/>
      <c r="E83" s="122"/>
      <c r="F83" s="122"/>
      <c r="G83" s="122"/>
      <c r="H83" s="122"/>
      <c r="I83" s="122"/>
      <c r="J83" s="122"/>
      <c r="K83" s="122"/>
      <c r="L83" s="122"/>
    </row>
    <row r="84" spans="1:12">
      <c r="A84" s="17"/>
      <c r="B84" s="122" t="s">
        <v>83</v>
      </c>
      <c r="C84" s="122"/>
      <c r="D84" s="122"/>
      <c r="E84" s="122"/>
      <c r="F84" s="122"/>
      <c r="G84" s="122"/>
      <c r="H84" s="122"/>
      <c r="I84" s="122"/>
      <c r="J84" s="122"/>
      <c r="K84" s="122"/>
      <c r="L84" s="122"/>
    </row>
    <row r="85" spans="1:12">
      <c r="A85" s="17"/>
    </row>
  </sheetData>
  <mergeCells count="49">
    <mergeCell ref="A5:B5"/>
    <mergeCell ref="A7:A9"/>
    <mergeCell ref="B7:C9"/>
    <mergeCell ref="D7:F7"/>
    <mergeCell ref="G7:L7"/>
    <mergeCell ref="D8:D9"/>
    <mergeCell ref="E5:K5"/>
    <mergeCell ref="A51:C51"/>
    <mergeCell ref="E8:E9"/>
    <mergeCell ref="F8:F9"/>
    <mergeCell ref="G8:H8"/>
    <mergeCell ref="J8:K8"/>
    <mergeCell ref="A10:A39"/>
    <mergeCell ref="B10:B32"/>
    <mergeCell ref="B33:B38"/>
    <mergeCell ref="V36:X37"/>
    <mergeCell ref="B39:C39"/>
    <mergeCell ref="A40:A50"/>
    <mergeCell ref="B40:C40"/>
    <mergeCell ref="B41:C41"/>
    <mergeCell ref="B45:C45"/>
    <mergeCell ref="B46:C46"/>
    <mergeCell ref="B50:C50"/>
    <mergeCell ref="B58:C58"/>
    <mergeCell ref="A52:A59"/>
    <mergeCell ref="B52:C52"/>
    <mergeCell ref="D52:D58"/>
    <mergeCell ref="E52:E58"/>
    <mergeCell ref="B59:C59"/>
    <mergeCell ref="B53:C53"/>
    <mergeCell ref="B54:C54"/>
    <mergeCell ref="B55:C55"/>
    <mergeCell ref="B56:C56"/>
    <mergeCell ref="B57:C57"/>
    <mergeCell ref="Q52:Q58"/>
    <mergeCell ref="D2:H3"/>
    <mergeCell ref="M7:U7"/>
    <mergeCell ref="M8:N8"/>
    <mergeCell ref="S8:T8"/>
    <mergeCell ref="M52:M58"/>
    <mergeCell ref="N52:N58"/>
    <mergeCell ref="S52:S58"/>
    <mergeCell ref="T52:T58"/>
    <mergeCell ref="P8:Q8"/>
    <mergeCell ref="P52:P58"/>
    <mergeCell ref="J52:J58"/>
    <mergeCell ref="K52:K58"/>
    <mergeCell ref="G52:G58"/>
    <mergeCell ref="H52:H58"/>
  </mergeCells>
  <phoneticPr fontId="4"/>
  <conditionalFormatting sqref="C47:D47 F47">
    <cfRule type="containsBlanks" dxfId="8" priority="1">
      <formula>LEN(TRIM(C47))=0</formula>
    </cfRule>
  </conditionalFormatting>
  <conditionalFormatting sqref="F13 F15">
    <cfRule type="containsBlanks" dxfId="7" priority="4">
      <formula>LEN(TRIM(F13))=0</formula>
    </cfRule>
  </conditionalFormatting>
  <conditionalFormatting sqref="F33">
    <cfRule type="containsBlanks" dxfId="6" priority="5">
      <formula>LEN(TRIM(F33))=0</formula>
    </cfRule>
  </conditionalFormatting>
  <dataValidations count="3">
    <dataValidation showInputMessage="1" showErrorMessage="1" sqref="C21" xr:uid="{00000000-0002-0000-0100-000000000000}"/>
    <dataValidation type="list" showInputMessage="1" showErrorMessage="1" sqref="C12 C14 C23" xr:uid="{00000000-0002-0000-0100-000001000000}">
      <formula1>" &lt;建築工事&gt;, &lt;改修工事&gt;"</formula1>
    </dataValidation>
    <dataValidation type="list" allowBlank="1" showInputMessage="1" showErrorMessage="1" sqref="C13 C24"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'管理用（このシートは削除しないでください）'!$B$17:$B$18</xm:f>
          </x14:formula1>
          <xm:sqref>E5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sheetPr>
    <tabColor rgb="FFFFC000"/>
  </sheetPr>
  <dimension ref="A1:K56"/>
  <sheetViews>
    <sheetView view="pageBreakPreview" zoomScale="90" zoomScaleNormal="100" zoomScaleSheetLayoutView="90" workbookViewId="0">
      <selection activeCell="A42" sqref="A42:K45"/>
    </sheetView>
  </sheetViews>
  <sheetFormatPr defaultColWidth="9" defaultRowHeight="12"/>
  <cols>
    <col min="1" max="1" width="11.25" style="191" customWidth="1"/>
    <col min="2" max="18" width="10" style="191" customWidth="1"/>
    <col min="19" max="16384" width="9" style="191"/>
  </cols>
  <sheetData>
    <row r="1" spans="1:11">
      <c r="A1" s="191" t="s">
        <v>416</v>
      </c>
    </row>
    <row r="2" spans="1:11" ht="18" customHeight="1">
      <c r="A2" s="302" t="s">
        <v>237</v>
      </c>
      <c r="B2" s="302"/>
      <c r="C2" s="302"/>
      <c r="D2" s="302"/>
      <c r="E2" s="302"/>
      <c r="F2" s="302"/>
      <c r="G2" s="302"/>
      <c r="H2" s="302"/>
      <c r="I2" s="302"/>
      <c r="J2" s="302"/>
      <c r="K2" s="302"/>
    </row>
    <row r="5" spans="1:11" ht="18.75" customHeight="1">
      <c r="A5" s="184" t="s">
        <v>57</v>
      </c>
      <c r="B5" s="305" t="s">
        <v>425</v>
      </c>
      <c r="C5" s="306"/>
      <c r="D5" s="306"/>
      <c r="E5" s="306"/>
      <c r="F5" s="306"/>
      <c r="G5" s="307"/>
    </row>
    <row r="6" spans="1:11" ht="12" customHeight="1">
      <c r="A6" s="188"/>
      <c r="B6" s="91"/>
      <c r="C6" s="91"/>
      <c r="D6" s="91"/>
      <c r="E6" s="91"/>
      <c r="F6" s="91"/>
    </row>
    <row r="8" spans="1:11">
      <c r="A8" s="294" t="s">
        <v>233</v>
      </c>
      <c r="B8" s="294"/>
      <c r="C8" s="294"/>
      <c r="D8" s="294" t="s">
        <v>262</v>
      </c>
      <c r="E8" s="294"/>
      <c r="F8" s="294"/>
      <c r="G8" s="294" t="s">
        <v>234</v>
      </c>
      <c r="H8" s="294"/>
      <c r="I8" s="294"/>
      <c r="J8" s="294"/>
      <c r="K8" s="294"/>
    </row>
    <row r="9" spans="1:11" ht="18.75" customHeight="1">
      <c r="A9" s="303" t="str">
        <f>IF(基本情報入力シート!C6="","",基本情報入力シート!C6)</f>
        <v/>
      </c>
      <c r="B9" s="303"/>
      <c r="C9" s="303"/>
      <c r="D9" s="303" t="str">
        <f>IF(基本情報入力シート!C8="","",基本情報入力シート!C8)</f>
        <v/>
      </c>
      <c r="E9" s="303"/>
      <c r="F9" s="303"/>
      <c r="G9" s="303" t="str">
        <f>IF(基本情報入力シート!C5="","",基本情報入力シート!C5)</f>
        <v/>
      </c>
      <c r="H9" s="303"/>
      <c r="I9" s="303"/>
      <c r="J9" s="303"/>
      <c r="K9" s="303"/>
    </row>
    <row r="10" spans="1:11" ht="12" customHeight="1">
      <c r="A10" s="192"/>
      <c r="B10" s="192"/>
      <c r="C10" s="192"/>
      <c r="D10" s="192"/>
      <c r="E10" s="192"/>
      <c r="F10" s="192"/>
      <c r="G10" s="192"/>
      <c r="H10" s="192"/>
      <c r="I10" s="192"/>
      <c r="J10" s="192"/>
      <c r="K10" s="192"/>
    </row>
    <row r="11" spans="1:11" ht="12" customHeight="1">
      <c r="A11" s="192"/>
      <c r="B11" s="192"/>
      <c r="C11" s="192"/>
      <c r="D11" s="192"/>
      <c r="E11" s="192"/>
      <c r="F11" s="192"/>
      <c r="G11" s="192"/>
      <c r="H11" s="192"/>
      <c r="I11" s="192"/>
      <c r="J11" s="192"/>
      <c r="K11" s="192"/>
    </row>
    <row r="12" spans="1:11">
      <c r="A12" s="191" t="s">
        <v>263</v>
      </c>
    </row>
    <row r="13" spans="1:11" ht="3.75" customHeight="1"/>
    <row r="14" spans="1:11">
      <c r="A14" s="304" t="s">
        <v>235</v>
      </c>
      <c r="B14" s="298" t="s">
        <v>238</v>
      </c>
      <c r="C14" s="298"/>
      <c r="D14" s="298"/>
      <c r="E14" s="298"/>
      <c r="F14" s="298"/>
      <c r="G14" s="298" t="s">
        <v>239</v>
      </c>
      <c r="H14" s="298"/>
      <c r="I14" s="298"/>
      <c r="J14" s="298"/>
      <c r="K14" s="298"/>
    </row>
    <row r="15" spans="1:11" ht="18.75" customHeight="1">
      <c r="A15" s="300"/>
      <c r="B15" s="187" t="s">
        <v>325</v>
      </c>
      <c r="C15" s="219"/>
      <c r="D15" s="190" t="s">
        <v>326</v>
      </c>
      <c r="E15" s="190" t="s">
        <v>327</v>
      </c>
      <c r="F15" s="220"/>
      <c r="G15" s="187" t="s">
        <v>325</v>
      </c>
      <c r="H15" s="219"/>
      <c r="I15" s="190" t="s">
        <v>326</v>
      </c>
      <c r="J15" s="190" t="s">
        <v>327</v>
      </c>
      <c r="K15" s="220"/>
    </row>
    <row r="16" spans="1:11" ht="18.75" customHeight="1">
      <c r="A16" s="184" t="s">
        <v>252</v>
      </c>
      <c r="B16" s="295"/>
      <c r="C16" s="295"/>
      <c r="D16" s="295"/>
      <c r="E16" s="295"/>
      <c r="F16" s="295"/>
      <c r="G16" s="296"/>
      <c r="H16" s="301"/>
      <c r="I16" s="301"/>
      <c r="J16" s="301"/>
      <c r="K16" s="297"/>
    </row>
    <row r="17" spans="1:11" ht="18.75" customHeight="1">
      <c r="A17" s="185" t="s">
        <v>280</v>
      </c>
      <c r="B17" s="110" t="s">
        <v>328</v>
      </c>
      <c r="C17" s="222"/>
      <c r="D17" s="111" t="s">
        <v>329</v>
      </c>
      <c r="E17" s="221"/>
      <c r="F17" s="113" t="s">
        <v>330</v>
      </c>
      <c r="G17" s="221"/>
      <c r="H17" s="112" t="s">
        <v>331</v>
      </c>
      <c r="I17" s="221"/>
      <c r="J17" s="112" t="s">
        <v>332</v>
      </c>
      <c r="K17" s="183">
        <f>C17+E17+G17+I17</f>
        <v>0</v>
      </c>
    </row>
    <row r="18" spans="1:11">
      <c r="A18" s="299" t="s">
        <v>242</v>
      </c>
      <c r="B18" s="298" t="s">
        <v>240</v>
      </c>
      <c r="C18" s="298"/>
      <c r="D18" s="298"/>
      <c r="E18" s="298"/>
      <c r="F18" s="298"/>
      <c r="G18" s="298" t="s">
        <v>241</v>
      </c>
      <c r="H18" s="298"/>
      <c r="I18" s="298"/>
      <c r="J18" s="298"/>
      <c r="K18" s="298"/>
    </row>
    <row r="19" spans="1:11" ht="18.75" customHeight="1">
      <c r="A19" s="300"/>
      <c r="B19" s="295"/>
      <c r="C19" s="295"/>
      <c r="D19" s="295"/>
      <c r="E19" s="295"/>
      <c r="F19" s="295"/>
      <c r="G19" s="295"/>
      <c r="H19" s="295"/>
      <c r="I19" s="295"/>
      <c r="J19" s="295"/>
      <c r="K19" s="295"/>
    </row>
    <row r="20" spans="1:11" ht="12" customHeight="1">
      <c r="A20" s="293" t="s">
        <v>243</v>
      </c>
      <c r="B20" s="184" t="s">
        <v>244</v>
      </c>
      <c r="C20" s="294" t="s">
        <v>245</v>
      </c>
      <c r="D20" s="294"/>
      <c r="E20" s="294"/>
      <c r="F20" s="294"/>
      <c r="G20" s="294"/>
      <c r="H20" s="294"/>
      <c r="I20" s="294"/>
      <c r="J20" s="294"/>
      <c r="K20" s="294"/>
    </row>
    <row r="21" spans="1:11">
      <c r="A21" s="293"/>
      <c r="B21" s="295"/>
      <c r="C21" s="184" t="s">
        <v>246</v>
      </c>
      <c r="D21" s="184" t="s">
        <v>247</v>
      </c>
      <c r="E21" s="184" t="s">
        <v>248</v>
      </c>
      <c r="F21" s="296" t="s">
        <v>241</v>
      </c>
      <c r="G21" s="297"/>
      <c r="H21" s="298" t="s">
        <v>249</v>
      </c>
      <c r="I21" s="298"/>
      <c r="J21" s="298"/>
      <c r="K21" s="298"/>
    </row>
    <row r="22" spans="1:11" ht="18.75" customHeight="1">
      <c r="A22" s="293"/>
      <c r="B22" s="295"/>
      <c r="C22" s="223"/>
      <c r="D22" s="224"/>
      <c r="E22" s="225"/>
      <c r="F22" s="384"/>
      <c r="G22" s="385"/>
      <c r="H22" s="189" t="s">
        <v>250</v>
      </c>
      <c r="I22" s="226"/>
      <c r="J22" s="189" t="s">
        <v>251</v>
      </c>
      <c r="K22" s="227"/>
    </row>
    <row r="23" spans="1:11" ht="18.75" customHeight="1">
      <c r="A23" s="293"/>
      <c r="B23" s="295"/>
      <c r="C23" s="223"/>
      <c r="D23" s="224"/>
      <c r="E23" s="225"/>
      <c r="F23" s="292"/>
      <c r="G23" s="292"/>
      <c r="H23" s="189" t="s">
        <v>250</v>
      </c>
      <c r="I23" s="226"/>
      <c r="J23" s="189" t="s">
        <v>251</v>
      </c>
      <c r="K23" s="227"/>
    </row>
    <row r="26" spans="1:11">
      <c r="A26" s="191" t="s">
        <v>264</v>
      </c>
    </row>
    <row r="27" spans="1:11" ht="3.75" customHeight="1"/>
    <row r="28" spans="1:11" ht="19.5" customHeight="1">
      <c r="A28" s="284" t="s">
        <v>38</v>
      </c>
      <c r="B28" s="285"/>
      <c r="C28" s="280" t="s">
        <v>413</v>
      </c>
      <c r="D28" s="388"/>
      <c r="E28" s="280" t="s">
        <v>420</v>
      </c>
      <c r="F28" s="388"/>
      <c r="G28" s="280" t="s">
        <v>475</v>
      </c>
      <c r="H28" s="388"/>
      <c r="I28" s="280" t="s">
        <v>476</v>
      </c>
      <c r="J28" s="388"/>
      <c r="K28" s="308" t="s">
        <v>236</v>
      </c>
    </row>
    <row r="29" spans="1:11" ht="24" customHeight="1">
      <c r="A29" s="286"/>
      <c r="B29" s="287"/>
      <c r="C29" s="281"/>
      <c r="D29" s="389"/>
      <c r="E29" s="281"/>
      <c r="F29" s="389"/>
      <c r="G29" s="281"/>
      <c r="H29" s="389"/>
      <c r="I29" s="281"/>
      <c r="J29" s="389"/>
      <c r="K29" s="309"/>
    </row>
    <row r="30" spans="1:11" ht="30" customHeight="1">
      <c r="A30" s="282" t="s">
        <v>333</v>
      </c>
      <c r="B30" s="283"/>
      <c r="C30" s="323"/>
      <c r="D30" s="324"/>
      <c r="E30" s="323"/>
      <c r="F30" s="324"/>
      <c r="G30" s="323"/>
      <c r="H30" s="324"/>
      <c r="I30" s="323"/>
      <c r="J30" s="324"/>
      <c r="K30" s="92" t="str">
        <f>IF(SUM(C30,E30,G30,I30)=0,"",SUM(C30,E30,G30,I30))</f>
        <v/>
      </c>
    </row>
    <row r="31" spans="1:11" ht="30" customHeight="1">
      <c r="A31" s="290" t="s">
        <v>481</v>
      </c>
      <c r="B31" s="291"/>
      <c r="C31" s="386"/>
      <c r="D31" s="387"/>
      <c r="E31" s="386"/>
      <c r="F31" s="387"/>
      <c r="G31" s="386"/>
      <c r="H31" s="387"/>
      <c r="I31" s="386"/>
      <c r="J31" s="387"/>
      <c r="K31" s="254" t="str">
        <f>IF(SUM(C31,E31,G31,I31)=0,"",SUM(C31,E31,G31,I31))</f>
        <v/>
      </c>
    </row>
    <row r="32" spans="1:11" ht="30" customHeight="1">
      <c r="A32" s="288" t="s">
        <v>334</v>
      </c>
      <c r="B32" s="289"/>
      <c r="C32" s="390"/>
      <c r="D32" s="391"/>
      <c r="E32" s="390"/>
      <c r="F32" s="391"/>
      <c r="G32" s="390"/>
      <c r="H32" s="391"/>
      <c r="I32" s="390"/>
      <c r="J32" s="391"/>
      <c r="K32" s="94" t="str">
        <f>IF(SUM(C32,E32,G32,I32)=0,"",SUM(C32,E32,G32,I32))</f>
        <v/>
      </c>
    </row>
    <row r="33" spans="1:11" ht="19.5" customHeight="1">
      <c r="A33" s="284" t="s">
        <v>38</v>
      </c>
      <c r="B33" s="285"/>
      <c r="C33" s="280" t="s">
        <v>414</v>
      </c>
      <c r="D33" s="388"/>
      <c r="E33" s="280" t="s">
        <v>415</v>
      </c>
      <c r="F33" s="388"/>
      <c r="G33" s="280" t="s">
        <v>477</v>
      </c>
      <c r="H33" s="388"/>
      <c r="I33" s="280" t="s">
        <v>478</v>
      </c>
      <c r="J33" s="388"/>
      <c r="K33" s="308" t="s">
        <v>236</v>
      </c>
    </row>
    <row r="34" spans="1:11" ht="24" customHeight="1">
      <c r="A34" s="286"/>
      <c r="B34" s="287"/>
      <c r="C34" s="281"/>
      <c r="D34" s="389"/>
      <c r="E34" s="281"/>
      <c r="F34" s="389"/>
      <c r="G34" s="281"/>
      <c r="H34" s="389"/>
      <c r="I34" s="281"/>
      <c r="J34" s="389"/>
      <c r="K34" s="309"/>
    </row>
    <row r="35" spans="1:11" ht="30" customHeight="1">
      <c r="A35" s="282" t="s">
        <v>333</v>
      </c>
      <c r="B35" s="283"/>
      <c r="C35" s="323"/>
      <c r="D35" s="324"/>
      <c r="E35" s="323"/>
      <c r="F35" s="324"/>
      <c r="G35" s="323"/>
      <c r="H35" s="324"/>
      <c r="I35" s="323"/>
      <c r="J35" s="324"/>
      <c r="K35" s="92" t="str">
        <f>IF(SUM(C35,E35,G35,I35)=0,"",SUM(C35,E35,G35,I35))</f>
        <v/>
      </c>
    </row>
    <row r="36" spans="1:11" ht="30" customHeight="1">
      <c r="A36" s="290" t="s">
        <v>481</v>
      </c>
      <c r="B36" s="291"/>
      <c r="C36" s="386"/>
      <c r="D36" s="387"/>
      <c r="E36" s="386"/>
      <c r="F36" s="387"/>
      <c r="G36" s="386"/>
      <c r="H36" s="387"/>
      <c r="I36" s="386"/>
      <c r="J36" s="387"/>
      <c r="K36" s="254" t="str">
        <f>IF(SUM(C36,E36,G36,I36)=0,"",SUM(C36,E36,G36,I36))</f>
        <v/>
      </c>
    </row>
    <row r="37" spans="1:11" ht="30" customHeight="1">
      <c r="A37" s="288" t="s">
        <v>334</v>
      </c>
      <c r="B37" s="289"/>
      <c r="C37" s="390"/>
      <c r="D37" s="391"/>
      <c r="E37" s="390"/>
      <c r="F37" s="391"/>
      <c r="G37" s="390"/>
      <c r="H37" s="391"/>
      <c r="I37" s="390"/>
      <c r="J37" s="391"/>
      <c r="K37" s="94" t="str">
        <f>IF(SUM(C37,E37,G37,I37)=0,"",SUM(C37,E37,G37,I37))</f>
        <v/>
      </c>
    </row>
    <row r="38" spans="1:11" ht="12" customHeight="1">
      <c r="A38" s="322"/>
      <c r="B38" s="322"/>
      <c r="C38" s="322"/>
      <c r="D38" s="322"/>
      <c r="E38" s="322"/>
      <c r="F38" s="322"/>
      <c r="G38" s="322"/>
      <c r="H38" s="322"/>
      <c r="I38" s="322"/>
      <c r="J38" s="322"/>
      <c r="K38" s="322"/>
    </row>
    <row r="40" spans="1:11">
      <c r="A40" s="191" t="s">
        <v>265</v>
      </c>
    </row>
    <row r="41" spans="1:11" ht="3.75" customHeight="1"/>
    <row r="42" spans="1:11" ht="18.75" customHeight="1">
      <c r="A42" s="310"/>
      <c r="B42" s="311"/>
      <c r="C42" s="311"/>
      <c r="D42" s="311"/>
      <c r="E42" s="311"/>
      <c r="F42" s="311"/>
      <c r="G42" s="311"/>
      <c r="H42" s="311"/>
      <c r="I42" s="311"/>
      <c r="J42" s="311"/>
      <c r="K42" s="312"/>
    </row>
    <row r="43" spans="1:11" ht="18.75" customHeight="1">
      <c r="A43" s="313"/>
      <c r="B43" s="314"/>
      <c r="C43" s="314"/>
      <c r="D43" s="314"/>
      <c r="E43" s="314"/>
      <c r="F43" s="314"/>
      <c r="G43" s="314"/>
      <c r="H43" s="314"/>
      <c r="I43" s="314"/>
      <c r="J43" s="314"/>
      <c r="K43" s="315"/>
    </row>
    <row r="44" spans="1:11" ht="18.75" customHeight="1">
      <c r="A44" s="313"/>
      <c r="B44" s="314"/>
      <c r="C44" s="314"/>
      <c r="D44" s="314"/>
      <c r="E44" s="314"/>
      <c r="F44" s="314"/>
      <c r="G44" s="314"/>
      <c r="H44" s="314"/>
      <c r="I44" s="314"/>
      <c r="J44" s="314"/>
      <c r="K44" s="315"/>
    </row>
    <row r="45" spans="1:11" ht="18.75" customHeight="1">
      <c r="A45" s="316"/>
      <c r="B45" s="317"/>
      <c r="C45" s="317"/>
      <c r="D45" s="317"/>
      <c r="E45" s="317"/>
      <c r="F45" s="317"/>
      <c r="G45" s="317"/>
      <c r="H45" s="317"/>
      <c r="I45" s="317"/>
      <c r="J45" s="317"/>
      <c r="K45" s="318"/>
    </row>
    <row r="48" spans="1:11">
      <c r="A48" s="191" t="s">
        <v>281</v>
      </c>
    </row>
    <row r="49" spans="1:9" ht="3.75" customHeight="1"/>
    <row r="50" spans="1:9" ht="18.75" customHeight="1">
      <c r="A50" s="193" t="s">
        <v>417</v>
      </c>
    </row>
    <row r="51" spans="1:9" ht="18.75" customHeight="1">
      <c r="A51" s="328" t="s">
        <v>418</v>
      </c>
      <c r="B51" s="329"/>
      <c r="C51" s="330"/>
      <c r="D51" s="260"/>
    </row>
    <row r="52" spans="1:9" ht="18.75" customHeight="1">
      <c r="A52" s="331" t="s">
        <v>408</v>
      </c>
      <c r="B52" s="332"/>
      <c r="C52" s="333"/>
      <c r="D52" s="325"/>
      <c r="E52" s="326"/>
      <c r="F52" s="326"/>
      <c r="G52" s="327"/>
      <c r="H52" s="319"/>
      <c r="I52" s="320"/>
    </row>
    <row r="53" spans="1:9" ht="21" customHeight="1">
      <c r="A53" s="294" t="s">
        <v>457</v>
      </c>
      <c r="B53" s="294"/>
      <c r="C53" s="294"/>
      <c r="D53" s="295"/>
      <c r="E53" s="295"/>
    </row>
    <row r="54" spans="1:9" ht="21" customHeight="1">
      <c r="A54" s="294" t="s">
        <v>458</v>
      </c>
      <c r="B54" s="294"/>
      <c r="C54" s="294"/>
      <c r="D54" s="295"/>
      <c r="E54" s="295"/>
    </row>
    <row r="55" spans="1:9" ht="21" customHeight="1">
      <c r="A55" s="294" t="s">
        <v>459</v>
      </c>
      <c r="B55" s="294"/>
      <c r="C55" s="294"/>
      <c r="D55" s="295"/>
      <c r="E55" s="295"/>
    </row>
    <row r="56" spans="1:9" ht="11.25" customHeight="1"/>
  </sheetData>
  <sheetProtection sheet="1" objects="1" scenarios="1"/>
  <mergeCells count="79">
    <mergeCell ref="A31:B31"/>
    <mergeCell ref="C36:D36"/>
    <mergeCell ref="E36:F36"/>
    <mergeCell ref="G36:H36"/>
    <mergeCell ref="C37:D37"/>
    <mergeCell ref="E37:F37"/>
    <mergeCell ref="G37:H37"/>
    <mergeCell ref="I37:J37"/>
    <mergeCell ref="A32:B32"/>
    <mergeCell ref="A36:B36"/>
    <mergeCell ref="K33:K34"/>
    <mergeCell ref="A35:B35"/>
    <mergeCell ref="C35:D35"/>
    <mergeCell ref="E35:F35"/>
    <mergeCell ref="G35:H35"/>
    <mergeCell ref="I35:J35"/>
    <mergeCell ref="A33:B34"/>
    <mergeCell ref="C33:D34"/>
    <mergeCell ref="E33:F34"/>
    <mergeCell ref="G33:H34"/>
    <mergeCell ref="I33:J34"/>
    <mergeCell ref="I36:J36"/>
    <mergeCell ref="A54:C54"/>
    <mergeCell ref="D54:E54"/>
    <mergeCell ref="A55:C55"/>
    <mergeCell ref="D55:E55"/>
    <mergeCell ref="I31:J31"/>
    <mergeCell ref="G31:H31"/>
    <mergeCell ref="C32:D32"/>
    <mergeCell ref="E32:F32"/>
    <mergeCell ref="E31:F31"/>
    <mergeCell ref="G32:H32"/>
    <mergeCell ref="I32:J32"/>
    <mergeCell ref="A53:C53"/>
    <mergeCell ref="D53:E53"/>
    <mergeCell ref="A51:C51"/>
    <mergeCell ref="A52:C52"/>
    <mergeCell ref="D52:G52"/>
    <mergeCell ref="H52:I52"/>
    <mergeCell ref="A30:B30"/>
    <mergeCell ref="C31:D31"/>
    <mergeCell ref="A28:B29"/>
    <mergeCell ref="I28:J29"/>
    <mergeCell ref="C30:D30"/>
    <mergeCell ref="E30:F30"/>
    <mergeCell ref="G30:H30"/>
    <mergeCell ref="I30:J30"/>
    <mergeCell ref="C28:D29"/>
    <mergeCell ref="E28:F29"/>
    <mergeCell ref="G28:H29"/>
    <mergeCell ref="A38:K38"/>
    <mergeCell ref="A42:K45"/>
    <mergeCell ref="K28:K29"/>
    <mergeCell ref="A37:B37"/>
    <mergeCell ref="A20:A23"/>
    <mergeCell ref="C20:K20"/>
    <mergeCell ref="B21:B23"/>
    <mergeCell ref="F21:G21"/>
    <mergeCell ref="H21:K21"/>
    <mergeCell ref="F22:G22"/>
    <mergeCell ref="F23:G23"/>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A8:C8"/>
    <mergeCell ref="D8:F8"/>
    <mergeCell ref="G8:K8"/>
    <mergeCell ref="B5:G5"/>
  </mergeCells>
  <phoneticPr fontId="4"/>
  <conditionalFormatting sqref="C15 F15 H15 K15 B16:F16 C17 E17 G17 I17 B19:K19 B21:B23 C22:G23 I22:I23 K22:K23 C30:J32 C35:J37 A42:K45 D51 D52:G52 D53:E55">
    <cfRule type="containsBlanks" dxfId="5" priority="2">
      <formula>LEN(TRIM(A15))=0</formula>
    </cfRule>
  </conditionalFormatting>
  <dataValidations count="6">
    <dataValidation type="list" allowBlank="1" showInputMessage="1" showErrorMessage="1" sqref="B16:F16" xr:uid="{5576BD9B-75DD-4506-B3AE-833A959D7140}">
      <formula1>"新築,移転新築,増築,改修,改築"</formula1>
    </dataValidation>
    <dataValidation type="list" allowBlank="1" showInputMessage="1" showErrorMessage="1" sqref="B21:B23" xr:uid="{5B59A251-0CDA-40A7-810C-CBC69A40175F}">
      <formula1>"有,無"</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G16:K16" xr:uid="{A7E4F7BA-CF7E-4AD1-935D-6CF6EA9CFC5A}">
      <formula1>"新築,移転新築,増築,改築"</formula1>
    </dataValidation>
    <dataValidation type="list" allowBlank="1" showInputMessage="1" showErrorMessage="1" sqref="D53:E55" xr:uid="{D0E7A869-F795-4076-B661-D996D7E958D3}">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4338847-16B6-49CC-A875-6874B92DE860}">
          <x14:formula1>
            <xm:f>'管理用（このシートは削除しないでください）'!$T$11:$T$12</xm:f>
          </x14:formula1>
          <xm:sqref>D51</xm:sqref>
        </x14:dataValidation>
        <x14:dataValidation type="list" allowBlank="1" showInputMessage="1" showErrorMessage="1" xr:uid="{7F81645F-6828-48E8-8B56-BB30059D4E8C}">
          <x14:formula1>
            <xm:f>'管理用（このシートは削除しないでください）'!$F$3:$F$9</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ADCE1-78F2-469A-9733-BBA1A8C7D114}">
  <sheetPr>
    <tabColor rgb="FFFFC000"/>
    <pageSetUpPr fitToPage="1"/>
  </sheetPr>
  <dimension ref="A1:Z85"/>
  <sheetViews>
    <sheetView view="pageBreakPreview" zoomScaleNormal="100" zoomScaleSheetLayoutView="100" workbookViewId="0">
      <selection activeCell="C36" sqref="C36"/>
    </sheetView>
  </sheetViews>
  <sheetFormatPr defaultColWidth="9" defaultRowHeight="13.5" outlineLevelCol="1"/>
  <cols>
    <col min="1" max="2" width="5" style="4" customWidth="1"/>
    <col min="3" max="3" width="24.875" style="4" customWidth="1"/>
    <col min="4" max="5" width="8.5" style="4" customWidth="1"/>
    <col min="6" max="6" width="12.625" style="4" customWidth="1"/>
    <col min="7" max="8" width="8.5" style="4" customWidth="1"/>
    <col min="9" max="9" width="12.625" style="4" customWidth="1"/>
    <col min="10" max="10" width="5.25" style="4" hidden="1" customWidth="1"/>
    <col min="11" max="12" width="8.5" style="4" hidden="1" customWidth="1"/>
    <col min="13" max="21" width="8.5" style="4" hidden="1" customWidth="1" outlineLevel="1"/>
    <col min="22" max="22" width="9" style="4" collapsed="1"/>
    <col min="23" max="23" width="9" style="4"/>
    <col min="24" max="24" width="12" style="4" customWidth="1"/>
    <col min="25" max="16384" width="9" style="4"/>
  </cols>
  <sheetData>
    <row r="1" spans="1:22" ht="19.5" customHeight="1">
      <c r="A1" s="109" t="s">
        <v>37</v>
      </c>
    </row>
    <row r="2" spans="1:22" ht="17.25" customHeight="1">
      <c r="A2" s="109"/>
      <c r="B2" s="109"/>
      <c r="C2" s="109"/>
      <c r="D2" s="342" t="s">
        <v>398</v>
      </c>
      <c r="E2" s="342"/>
      <c r="F2" s="342"/>
      <c r="G2" s="342"/>
      <c r="H2" s="342"/>
      <c r="I2" s="109"/>
      <c r="J2" s="109"/>
      <c r="K2" s="109"/>
      <c r="L2" s="109"/>
      <c r="M2" s="182"/>
      <c r="N2" s="182"/>
      <c r="O2" s="182"/>
      <c r="P2" s="182"/>
      <c r="Q2" s="182"/>
      <c r="R2" s="182"/>
      <c r="S2" s="182"/>
      <c r="T2" s="182"/>
      <c r="U2" s="182"/>
    </row>
    <row r="3" spans="1:22" ht="17.25">
      <c r="A3" s="109"/>
      <c r="B3" s="109"/>
      <c r="C3" s="109"/>
      <c r="D3" s="342"/>
      <c r="E3" s="342"/>
      <c r="F3" s="342"/>
      <c r="G3" s="342"/>
      <c r="H3" s="342"/>
      <c r="I3" s="109"/>
      <c r="J3" s="109"/>
      <c r="K3" s="109"/>
      <c r="L3" s="109"/>
      <c r="M3" s="182"/>
      <c r="N3" s="182"/>
      <c r="O3" s="182"/>
      <c r="P3" s="182"/>
      <c r="Q3" s="182"/>
      <c r="R3" s="182"/>
      <c r="S3" s="182"/>
      <c r="T3" s="182"/>
      <c r="U3" s="182"/>
    </row>
    <row r="4" spans="1:22" ht="14.25" thickBot="1">
      <c r="A4" s="5" t="s">
        <v>18</v>
      </c>
    </row>
    <row r="5" spans="1:22" s="7" customFormat="1" ht="19.5" customHeight="1" thickBot="1">
      <c r="A5" s="378" t="s">
        <v>19</v>
      </c>
      <c r="B5" s="379"/>
      <c r="C5" s="217" t="str">
        <f>IF(基本情報入力シート!C8="","",基本情報入力シート!C8)</f>
        <v/>
      </c>
      <c r="D5" s="6" t="s">
        <v>47</v>
      </c>
      <c r="E5" s="392" t="s">
        <v>426</v>
      </c>
      <c r="F5" s="393"/>
      <c r="G5" s="393"/>
      <c r="H5" s="393"/>
      <c r="I5" s="393"/>
      <c r="J5" s="393"/>
      <c r="K5" s="394"/>
      <c r="V5" s="7" t="s">
        <v>80</v>
      </c>
    </row>
    <row r="6" spans="1:22" s="7" customFormat="1" ht="12.75" thickBot="1">
      <c r="A6" s="3"/>
    </row>
    <row r="7" spans="1:22" s="7" customFormat="1" ht="18" customHeight="1">
      <c r="A7" s="343" t="s">
        <v>38</v>
      </c>
      <c r="B7" s="344" t="s">
        <v>39</v>
      </c>
      <c r="C7" s="345"/>
      <c r="D7" s="343" t="s">
        <v>397</v>
      </c>
      <c r="E7" s="344"/>
      <c r="F7" s="345"/>
      <c r="G7" s="343" t="s">
        <v>20</v>
      </c>
      <c r="H7" s="344"/>
      <c r="I7" s="344"/>
      <c r="J7" s="344"/>
      <c r="K7" s="344"/>
      <c r="L7" s="345"/>
      <c r="M7" s="343" t="s">
        <v>20</v>
      </c>
      <c r="N7" s="344"/>
      <c r="O7" s="344"/>
      <c r="P7" s="344"/>
      <c r="Q7" s="344"/>
      <c r="R7" s="344"/>
      <c r="S7" s="344"/>
      <c r="T7" s="344"/>
      <c r="U7" s="345"/>
    </row>
    <row r="8" spans="1:22" s="7" customFormat="1" ht="18" customHeight="1">
      <c r="A8" s="380"/>
      <c r="B8" s="363"/>
      <c r="C8" s="364"/>
      <c r="D8" s="380" t="s">
        <v>40</v>
      </c>
      <c r="E8" s="363" t="s">
        <v>41</v>
      </c>
      <c r="F8" s="364" t="s">
        <v>42</v>
      </c>
      <c r="G8" s="373" t="s">
        <v>462</v>
      </c>
      <c r="H8" s="374"/>
      <c r="I8" s="119" t="str">
        <f>IF(I32="","",ROUND(I32/F32*100,0))</f>
        <v/>
      </c>
      <c r="J8" s="375"/>
      <c r="K8" s="374"/>
      <c r="L8" s="120" t="str">
        <f>IF(I8="","",IF(I8=100,"",100-I8))</f>
        <v/>
      </c>
      <c r="M8" s="346" t="s">
        <v>335</v>
      </c>
      <c r="N8" s="347"/>
      <c r="O8" s="119" t="str">
        <f>IF(O32="","",ROUND(O32/L32*100,0))</f>
        <v/>
      </c>
      <c r="P8" s="346" t="s">
        <v>335</v>
      </c>
      <c r="Q8" s="347"/>
      <c r="R8" s="119" t="str">
        <f>IF(R32="","",ROUND(R32/O32*100,0))</f>
        <v/>
      </c>
      <c r="S8" s="348" t="s">
        <v>335</v>
      </c>
      <c r="T8" s="347"/>
      <c r="U8" s="120" t="str">
        <f>IF(O8="","",IF(O8=100,"",100-O8))</f>
        <v/>
      </c>
    </row>
    <row r="9" spans="1:22" s="7" customFormat="1" ht="18" customHeight="1" thickBot="1">
      <c r="A9" s="370"/>
      <c r="B9" s="371"/>
      <c r="C9" s="372"/>
      <c r="D9" s="370"/>
      <c r="E9" s="371"/>
      <c r="F9" s="372"/>
      <c r="G9" s="177" t="s">
        <v>40</v>
      </c>
      <c r="H9" s="178" t="s">
        <v>41</v>
      </c>
      <c r="I9" s="178" t="s">
        <v>42</v>
      </c>
      <c r="J9" s="178" t="s">
        <v>40</v>
      </c>
      <c r="K9" s="178" t="s">
        <v>41</v>
      </c>
      <c r="L9" s="180" t="s">
        <v>42</v>
      </c>
      <c r="M9" s="177" t="s">
        <v>40</v>
      </c>
      <c r="N9" s="178" t="s">
        <v>41</v>
      </c>
      <c r="O9" s="178" t="s">
        <v>42</v>
      </c>
      <c r="P9" s="177" t="s">
        <v>40</v>
      </c>
      <c r="Q9" s="178" t="s">
        <v>41</v>
      </c>
      <c r="R9" s="178" t="s">
        <v>42</v>
      </c>
      <c r="S9" s="178" t="s">
        <v>40</v>
      </c>
      <c r="T9" s="178" t="s">
        <v>41</v>
      </c>
      <c r="U9" s="180" t="s">
        <v>42</v>
      </c>
    </row>
    <row r="10" spans="1:22" s="7" customFormat="1" ht="18" customHeight="1">
      <c r="A10" s="354" t="s">
        <v>43</v>
      </c>
      <c r="B10" s="376" t="s">
        <v>45</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355"/>
      <c r="B11" s="377"/>
      <c r="C11" s="253" t="s">
        <v>474</v>
      </c>
      <c r="D11" s="114"/>
      <c r="E11" s="115" t="str">
        <f>IF(D11="","",F11/D11)</f>
        <v/>
      </c>
      <c r="F11" s="116"/>
      <c r="G11" s="114"/>
      <c r="H11" s="115" t="str">
        <f t="shared" ref="H11:H51" si="0">IF(G11="","",I11/G11)</f>
        <v/>
      </c>
      <c r="I11" s="117"/>
      <c r="J11" s="115"/>
      <c r="K11" s="115" t="str">
        <f>IF(J11="","",L11/J11)</f>
        <v/>
      </c>
      <c r="L11" s="118"/>
      <c r="M11" s="114"/>
      <c r="N11" s="115" t="str">
        <f t="shared" ref="N11:N51" si="1">IF(M11="","",O11/M11)</f>
        <v/>
      </c>
      <c r="O11" s="117"/>
      <c r="P11" s="114"/>
      <c r="Q11" s="115" t="str">
        <f t="shared" ref="Q11:Q51" si="2">IF(P11="","",R11/P11)</f>
        <v/>
      </c>
      <c r="R11" s="117"/>
      <c r="S11" s="115"/>
      <c r="T11" s="115" t="str">
        <f>IF(S11="","",U11/S11)</f>
        <v/>
      </c>
      <c r="U11" s="118"/>
    </row>
    <row r="12" spans="1:22" s="7" customFormat="1" ht="18" customHeight="1">
      <c r="A12" s="355"/>
      <c r="B12" s="377"/>
      <c r="C12" s="181" t="s">
        <v>403</v>
      </c>
      <c r="D12" s="114"/>
      <c r="E12" s="115" t="str">
        <f>IF(D12="","",F12/D12)</f>
        <v/>
      </c>
      <c r="F12" s="116"/>
      <c r="G12" s="114"/>
      <c r="H12" s="115" t="str">
        <f t="shared" si="0"/>
        <v/>
      </c>
      <c r="I12" s="117"/>
      <c r="J12" s="115"/>
      <c r="K12" s="115" t="str">
        <f t="shared" ref="K12:K51" si="3">IF(J12="","",L12/J12)</f>
        <v/>
      </c>
      <c r="L12" s="118"/>
      <c r="M12" s="114"/>
      <c r="N12" s="115" t="str">
        <f t="shared" si="1"/>
        <v/>
      </c>
      <c r="O12" s="117"/>
      <c r="P12" s="114"/>
      <c r="Q12" s="115" t="str">
        <f t="shared" si="2"/>
        <v/>
      </c>
      <c r="R12" s="117"/>
      <c r="S12" s="115"/>
      <c r="T12" s="115" t="str">
        <f t="shared" ref="T12:T51" si="4">IF(S12="","",U12/S12)</f>
        <v/>
      </c>
      <c r="U12" s="118"/>
    </row>
    <row r="13" spans="1:22" s="7" customFormat="1" ht="18" customHeight="1">
      <c r="A13" s="355"/>
      <c r="B13" s="377"/>
      <c r="C13" s="237"/>
      <c r="D13" s="243" t="str">
        <f>IF('１6 新興感染症（病室以外）'!B16="改修",'１6 新興感染症（病室以外）'!K31,"")</f>
        <v/>
      </c>
      <c r="E13" s="175" t="str">
        <f>IF(D13="","",F13/D13)</f>
        <v/>
      </c>
      <c r="F13" s="240"/>
      <c r="G13" s="238" t="str">
        <f>IF(D13="","",D13)</f>
        <v/>
      </c>
      <c r="H13" s="137" t="str">
        <f t="shared" si="0"/>
        <v/>
      </c>
      <c r="I13" s="137" t="str">
        <f>IF(F13="","",F13)</f>
        <v/>
      </c>
      <c r="J13" s="214"/>
      <c r="K13" s="137" t="str">
        <f t="shared" si="3"/>
        <v/>
      </c>
      <c r="L13" s="142"/>
      <c r="M13" s="139"/>
      <c r="N13" s="137" t="str">
        <f t="shared" si="1"/>
        <v/>
      </c>
      <c r="O13" s="140"/>
      <c r="P13" s="139"/>
      <c r="Q13" s="137" t="str">
        <f t="shared" si="2"/>
        <v/>
      </c>
      <c r="R13" s="140"/>
      <c r="S13" s="140"/>
      <c r="T13" s="137" t="str">
        <f t="shared" si="4"/>
        <v/>
      </c>
      <c r="U13" s="138"/>
    </row>
    <row r="14" spans="1:22" s="7" customFormat="1" ht="18" customHeight="1">
      <c r="A14" s="355"/>
      <c r="B14" s="377"/>
      <c r="C14" s="181" t="s">
        <v>461</v>
      </c>
      <c r="D14" s="114"/>
      <c r="E14" s="115" t="str">
        <f>IF(D14="","",F14/D14)</f>
        <v/>
      </c>
      <c r="F14" s="116"/>
      <c r="G14" s="114"/>
      <c r="H14" s="115" t="str">
        <f t="shared" si="0"/>
        <v/>
      </c>
      <c r="I14" s="117"/>
      <c r="J14" s="115"/>
      <c r="K14" s="115" t="str">
        <f t="shared" si="3"/>
        <v/>
      </c>
      <c r="L14" s="118"/>
      <c r="M14" s="114"/>
      <c r="N14" s="115" t="str">
        <f t="shared" si="1"/>
        <v/>
      </c>
      <c r="O14" s="117"/>
      <c r="P14" s="114"/>
      <c r="Q14" s="115" t="str">
        <f t="shared" si="2"/>
        <v/>
      </c>
      <c r="R14" s="117"/>
      <c r="S14" s="115"/>
      <c r="T14" s="115" t="str">
        <f t="shared" si="4"/>
        <v/>
      </c>
      <c r="U14" s="118"/>
    </row>
    <row r="15" spans="1:22" s="7" customFormat="1" ht="18" customHeight="1">
      <c r="A15" s="355"/>
      <c r="B15" s="377"/>
      <c r="C15" s="241" t="str">
        <f>IF('１6 新興感染症（病室以外）'!B16="改修","","　（"&amp;'１6 新興感染症（病室以外）'!B16&amp;"）")</f>
        <v>　（）</v>
      </c>
      <c r="D15" s="243" t="str">
        <f>IF('１6 新興感染症（病室以外）'!B16="改修","",'１6 新興感染症（病室以外）'!K31)</f>
        <v/>
      </c>
      <c r="E15" s="175" t="str">
        <f>IF(D15="","",F15/D15)</f>
        <v/>
      </c>
      <c r="F15" s="240"/>
      <c r="G15" s="238" t="str">
        <f>IF(D15="","",D15)</f>
        <v/>
      </c>
      <c r="H15" s="137" t="str">
        <f t="shared" si="0"/>
        <v/>
      </c>
      <c r="I15" s="137" t="str">
        <f>IF(F15="","",F15)</f>
        <v/>
      </c>
      <c r="J15" s="214"/>
      <c r="K15" s="137" t="str">
        <f t="shared" si="3"/>
        <v/>
      </c>
      <c r="L15" s="142"/>
      <c r="M15" s="139"/>
      <c r="N15" s="137" t="str">
        <f t="shared" si="1"/>
        <v/>
      </c>
      <c r="O15" s="140"/>
      <c r="P15" s="139"/>
      <c r="Q15" s="137" t="str">
        <f t="shared" si="2"/>
        <v/>
      </c>
      <c r="R15" s="140"/>
      <c r="S15" s="140"/>
      <c r="T15" s="137" t="str">
        <f t="shared" si="4"/>
        <v/>
      </c>
      <c r="U15" s="138"/>
    </row>
    <row r="16" spans="1:22" s="7" customFormat="1" ht="18" customHeight="1">
      <c r="A16" s="355"/>
      <c r="B16" s="377"/>
      <c r="C16" s="181" t="s">
        <v>50</v>
      </c>
      <c r="D16" s="141"/>
      <c r="E16" s="137" t="str">
        <f t="shared" ref="E16:E51" si="5">IF(D16="","",F16/D16)</f>
        <v/>
      </c>
      <c r="F16" s="142"/>
      <c r="G16" s="141"/>
      <c r="H16" s="137" t="str">
        <f t="shared" si="0"/>
        <v/>
      </c>
      <c r="I16" s="143"/>
      <c r="J16" s="137"/>
      <c r="K16" s="137" t="str">
        <f t="shared" si="3"/>
        <v/>
      </c>
      <c r="L16" s="142"/>
      <c r="M16" s="141"/>
      <c r="N16" s="137" t="str">
        <f t="shared" si="1"/>
        <v/>
      </c>
      <c r="O16" s="143"/>
      <c r="P16" s="141"/>
      <c r="Q16" s="137" t="str">
        <f t="shared" si="2"/>
        <v/>
      </c>
      <c r="R16" s="143"/>
      <c r="S16" s="137"/>
      <c r="T16" s="137" t="str">
        <f t="shared" si="4"/>
        <v/>
      </c>
      <c r="U16" s="142"/>
    </row>
    <row r="17" spans="1:21" s="7" customFormat="1" ht="18" customHeight="1">
      <c r="A17" s="355"/>
      <c r="B17" s="377"/>
      <c r="C17" s="181"/>
      <c r="D17" s="232"/>
      <c r="E17" s="233" t="str">
        <f t="shared" si="5"/>
        <v/>
      </c>
      <c r="F17" s="137"/>
      <c r="G17" s="232"/>
      <c r="H17" s="234" t="str">
        <f t="shared" si="0"/>
        <v/>
      </c>
      <c r="I17" s="143"/>
      <c r="J17" s="137"/>
      <c r="K17" s="137" t="str">
        <f t="shared" si="3"/>
        <v/>
      </c>
      <c r="L17" s="142"/>
      <c r="M17" s="139"/>
      <c r="N17" s="137" t="str">
        <f t="shared" si="1"/>
        <v/>
      </c>
      <c r="O17" s="144"/>
      <c r="P17" s="139"/>
      <c r="Q17" s="137" t="str">
        <f t="shared" si="2"/>
        <v/>
      </c>
      <c r="R17" s="144"/>
      <c r="S17" s="140"/>
      <c r="T17" s="137" t="str">
        <f t="shared" si="4"/>
        <v/>
      </c>
      <c r="U17" s="138"/>
    </row>
    <row r="18" spans="1:21" s="7" customFormat="1" ht="18" hidden="1" customHeight="1">
      <c r="A18" s="355"/>
      <c r="B18" s="377"/>
      <c r="C18" s="181"/>
      <c r="D18" s="232"/>
      <c r="E18" s="234" t="str">
        <f t="shared" si="5"/>
        <v/>
      </c>
      <c r="F18" s="142"/>
      <c r="G18" s="232"/>
      <c r="H18" s="234" t="str">
        <f t="shared" si="0"/>
        <v/>
      </c>
      <c r="I18" s="143"/>
      <c r="J18" s="137"/>
      <c r="K18" s="137" t="str">
        <f t="shared" si="3"/>
        <v/>
      </c>
      <c r="L18" s="142"/>
      <c r="M18" s="139"/>
      <c r="N18" s="137" t="str">
        <f t="shared" si="1"/>
        <v/>
      </c>
      <c r="O18" s="144"/>
      <c r="P18" s="139"/>
      <c r="Q18" s="137" t="str">
        <f t="shared" si="2"/>
        <v/>
      </c>
      <c r="R18" s="144"/>
      <c r="S18" s="140"/>
      <c r="T18" s="137" t="str">
        <f t="shared" si="4"/>
        <v/>
      </c>
      <c r="U18" s="138"/>
    </row>
    <row r="19" spans="1:21" s="7" customFormat="1" ht="18" hidden="1" customHeight="1">
      <c r="A19" s="355"/>
      <c r="B19" s="377"/>
      <c r="C19" s="181"/>
      <c r="D19" s="235"/>
      <c r="E19" s="234" t="str">
        <f t="shared" si="5"/>
        <v/>
      </c>
      <c r="F19" s="142"/>
      <c r="G19" s="232"/>
      <c r="H19" s="234" t="str">
        <f t="shared" si="0"/>
        <v/>
      </c>
      <c r="I19" s="143"/>
      <c r="J19" s="215"/>
      <c r="K19" s="143"/>
      <c r="L19" s="142"/>
      <c r="M19" s="139"/>
      <c r="N19" s="137" t="str">
        <f t="shared" si="1"/>
        <v/>
      </c>
      <c r="O19" s="144"/>
      <c r="P19" s="139"/>
      <c r="Q19" s="137" t="str">
        <f t="shared" si="2"/>
        <v/>
      </c>
      <c r="R19" s="144"/>
      <c r="S19" s="144"/>
      <c r="T19" s="143" t="str">
        <f t="shared" si="4"/>
        <v/>
      </c>
      <c r="U19" s="138"/>
    </row>
    <row r="20" spans="1:21" s="7" customFormat="1" ht="18" customHeight="1">
      <c r="A20" s="355"/>
      <c r="B20" s="377"/>
      <c r="C20" s="253" t="s">
        <v>473</v>
      </c>
      <c r="D20" s="141"/>
      <c r="E20" s="137" t="str">
        <f t="shared" si="5"/>
        <v/>
      </c>
      <c r="F20" s="142"/>
      <c r="G20" s="141"/>
      <c r="H20" s="143" t="str">
        <f t="shared" si="0"/>
        <v/>
      </c>
      <c r="I20" s="143"/>
      <c r="J20" s="143"/>
      <c r="K20" s="143" t="str">
        <f t="shared" si="3"/>
        <v/>
      </c>
      <c r="L20" s="142"/>
      <c r="M20" s="141"/>
      <c r="N20" s="143" t="str">
        <f t="shared" si="1"/>
        <v/>
      </c>
      <c r="O20" s="143"/>
      <c r="P20" s="141"/>
      <c r="Q20" s="143" t="str">
        <f t="shared" si="2"/>
        <v/>
      </c>
      <c r="R20" s="143"/>
      <c r="S20" s="143"/>
      <c r="T20" s="143" t="str">
        <f t="shared" si="4"/>
        <v/>
      </c>
      <c r="U20" s="142"/>
    </row>
    <row r="21" spans="1:21" s="7" customFormat="1" ht="18" customHeight="1">
      <c r="A21" s="355"/>
      <c r="B21" s="377"/>
      <c r="C21" s="181" t="str">
        <f>C12</f>
        <v>&lt;改修工事&gt;</v>
      </c>
      <c r="D21" s="141"/>
      <c r="E21" s="137" t="str">
        <f t="shared" si="5"/>
        <v/>
      </c>
      <c r="F21" s="142"/>
      <c r="G21" s="145"/>
      <c r="H21" s="143" t="str">
        <f t="shared" si="0"/>
        <v/>
      </c>
      <c r="I21" s="143"/>
      <c r="J21" s="143"/>
      <c r="K21" s="143" t="str">
        <f t="shared" si="3"/>
        <v/>
      </c>
      <c r="L21" s="142"/>
      <c r="M21" s="145"/>
      <c r="N21" s="143" t="str">
        <f t="shared" si="1"/>
        <v/>
      </c>
      <c r="O21" s="143"/>
      <c r="P21" s="145"/>
      <c r="Q21" s="143" t="str">
        <f t="shared" si="2"/>
        <v/>
      </c>
      <c r="R21" s="143"/>
      <c r="S21" s="143"/>
      <c r="T21" s="143" t="str">
        <f t="shared" si="4"/>
        <v/>
      </c>
      <c r="U21" s="142"/>
    </row>
    <row r="22" spans="1:21" s="7" customFormat="1" ht="18" customHeight="1">
      <c r="A22" s="355"/>
      <c r="B22" s="377"/>
      <c r="C22" s="181" t="str">
        <f>IF(C13="","",C13)</f>
        <v/>
      </c>
      <c r="D22" s="244" t="str">
        <f>IF('１6 新興感染症（病室以外）'!B16="改修",'１6 新興感染症（病室以外）'!K36,"")</f>
        <v/>
      </c>
      <c r="E22" s="137" t="str">
        <f t="shared" si="5"/>
        <v/>
      </c>
      <c r="F22" s="240"/>
      <c r="G22" s="238" t="str">
        <f>IF(D22="","",D22)</f>
        <v/>
      </c>
      <c r="H22" s="143" t="str">
        <f t="shared" si="0"/>
        <v/>
      </c>
      <c r="I22" s="137" t="str">
        <f>IF(F22="","",F22)</f>
        <v/>
      </c>
      <c r="J22" s="143"/>
      <c r="K22" s="143" t="str">
        <f t="shared" si="3"/>
        <v/>
      </c>
      <c r="L22" s="142"/>
      <c r="M22" s="145"/>
      <c r="N22" s="143" t="str">
        <f t="shared" si="1"/>
        <v/>
      </c>
      <c r="O22" s="143"/>
      <c r="P22" s="145"/>
      <c r="Q22" s="143" t="str">
        <f t="shared" si="2"/>
        <v/>
      </c>
      <c r="R22" s="143"/>
      <c r="S22" s="143"/>
      <c r="T22" s="143" t="str">
        <f t="shared" si="4"/>
        <v/>
      </c>
      <c r="U22" s="142"/>
    </row>
    <row r="23" spans="1:21" s="7" customFormat="1" ht="18" customHeight="1">
      <c r="A23" s="355"/>
      <c r="B23" s="377"/>
      <c r="C23" s="181" t="s">
        <v>461</v>
      </c>
      <c r="D23" s="114"/>
      <c r="E23" s="115" t="str">
        <f>IF(D23="","",F23/D23)</f>
        <v/>
      </c>
      <c r="F23" s="116"/>
      <c r="G23" s="114"/>
      <c r="H23" s="115" t="str">
        <f>IF(G23="","",I23/G23)</f>
        <v/>
      </c>
      <c r="I23" s="117"/>
      <c r="J23" s="115"/>
      <c r="K23" s="115" t="str">
        <f t="shared" si="3"/>
        <v/>
      </c>
      <c r="L23" s="118"/>
      <c r="M23" s="114"/>
      <c r="N23" s="115" t="str">
        <f>IF(M23="","",O23/M23)</f>
        <v/>
      </c>
      <c r="O23" s="117"/>
      <c r="P23" s="114"/>
      <c r="Q23" s="115" t="str">
        <f>IF(P23="","",R23/P23)</f>
        <v/>
      </c>
      <c r="R23" s="117"/>
      <c r="S23" s="115"/>
      <c r="T23" s="115" t="str">
        <f t="shared" si="4"/>
        <v/>
      </c>
      <c r="U23" s="118"/>
    </row>
    <row r="24" spans="1:21" s="7" customFormat="1" ht="18" customHeight="1">
      <c r="A24" s="355"/>
      <c r="B24" s="377"/>
      <c r="C24" s="241" t="str">
        <f>IF('１6 新興感染症（病室以外）'!B16="改修","","　（"&amp;'１6 新興感染症（病室以外）'!B16&amp;"）")</f>
        <v>　（）</v>
      </c>
      <c r="D24" s="245" t="str">
        <f>IF('１6 新興感染症（病室以外）'!B16="改修","",'１6 新興感染症（病室以外）'!K36)</f>
        <v/>
      </c>
      <c r="E24" s="175" t="str">
        <f>IF(D24="","",F24/D24)</f>
        <v/>
      </c>
      <c r="F24" s="240"/>
      <c r="G24" s="238" t="str">
        <f>IF(D24="","",D24)</f>
        <v/>
      </c>
      <c r="H24" s="137" t="str">
        <f>IF(G24="","",I24/G24)</f>
        <v/>
      </c>
      <c r="I24" s="137" t="str">
        <f>IF(F24="","",F24)</f>
        <v/>
      </c>
      <c r="J24" s="214"/>
      <c r="K24" s="137" t="str">
        <f t="shared" si="3"/>
        <v/>
      </c>
      <c r="L24" s="142"/>
      <c r="M24" s="139"/>
      <c r="N24" s="137" t="str">
        <f>IF(M24="","",O24/M24)</f>
        <v/>
      </c>
      <c r="O24" s="140"/>
      <c r="P24" s="139"/>
      <c r="Q24" s="137" t="str">
        <f>IF(P24="","",R24/P24)</f>
        <v/>
      </c>
      <c r="R24" s="140"/>
      <c r="S24" s="140"/>
      <c r="T24" s="137" t="str">
        <f t="shared" si="4"/>
        <v/>
      </c>
      <c r="U24" s="138"/>
    </row>
    <row r="25" spans="1:21" s="7" customFormat="1" ht="18" customHeight="1">
      <c r="A25" s="355"/>
      <c r="B25" s="377"/>
      <c r="C25" s="181" t="s">
        <v>50</v>
      </c>
      <c r="D25" s="141"/>
      <c r="E25" s="137" t="str">
        <f t="shared" si="5"/>
        <v/>
      </c>
      <c r="F25" s="142"/>
      <c r="G25" s="145"/>
      <c r="H25" s="143" t="str">
        <f t="shared" si="0"/>
        <v/>
      </c>
      <c r="I25" s="143"/>
      <c r="J25" s="143"/>
      <c r="K25" s="143" t="str">
        <f t="shared" si="3"/>
        <v/>
      </c>
      <c r="L25" s="142"/>
      <c r="M25" s="145"/>
      <c r="N25" s="143" t="str">
        <f t="shared" si="1"/>
        <v/>
      </c>
      <c r="O25" s="143"/>
      <c r="P25" s="145"/>
      <c r="Q25" s="143" t="str">
        <f t="shared" si="2"/>
        <v/>
      </c>
      <c r="R25" s="143"/>
      <c r="S25" s="143"/>
      <c r="T25" s="143" t="str">
        <f t="shared" si="4"/>
        <v/>
      </c>
      <c r="U25" s="142"/>
    </row>
    <row r="26" spans="1:21" s="7" customFormat="1" ht="18" customHeight="1">
      <c r="A26" s="355"/>
      <c r="B26" s="377"/>
      <c r="C26" s="181"/>
      <c r="D26" s="141"/>
      <c r="E26" s="137" t="str">
        <f t="shared" si="5"/>
        <v/>
      </c>
      <c r="F26" s="142"/>
      <c r="G26" s="145"/>
      <c r="H26" s="143" t="str">
        <f t="shared" si="0"/>
        <v/>
      </c>
      <c r="I26" s="143"/>
      <c r="J26" s="143"/>
      <c r="K26" s="143" t="str">
        <f t="shared" si="3"/>
        <v/>
      </c>
      <c r="L26" s="142"/>
      <c r="M26" s="146"/>
      <c r="N26" s="143" t="str">
        <f t="shared" si="1"/>
        <v/>
      </c>
      <c r="O26" s="144"/>
      <c r="P26" s="146"/>
      <c r="Q26" s="143" t="str">
        <f t="shared" si="2"/>
        <v/>
      </c>
      <c r="R26" s="144"/>
      <c r="S26" s="144"/>
      <c r="T26" s="143" t="str">
        <f t="shared" si="4"/>
        <v/>
      </c>
      <c r="U26" s="138"/>
    </row>
    <row r="27" spans="1:21" s="7" customFormat="1" ht="18" hidden="1" customHeight="1">
      <c r="A27" s="355"/>
      <c r="B27" s="377"/>
      <c r="C27" s="181"/>
      <c r="D27" s="141"/>
      <c r="E27" s="137" t="str">
        <f t="shared" si="5"/>
        <v/>
      </c>
      <c r="F27" s="142"/>
      <c r="G27" s="145"/>
      <c r="H27" s="143" t="str">
        <f t="shared" si="0"/>
        <v/>
      </c>
      <c r="I27" s="143"/>
      <c r="J27" s="143"/>
      <c r="K27" s="143" t="str">
        <f t="shared" si="3"/>
        <v/>
      </c>
      <c r="L27" s="142"/>
      <c r="M27" s="146"/>
      <c r="N27" s="143" t="str">
        <f t="shared" si="1"/>
        <v/>
      </c>
      <c r="O27" s="144"/>
      <c r="P27" s="146"/>
      <c r="Q27" s="143" t="str">
        <f t="shared" si="2"/>
        <v/>
      </c>
      <c r="R27" s="144"/>
      <c r="S27" s="144"/>
      <c r="T27" s="143" t="str">
        <f t="shared" si="4"/>
        <v/>
      </c>
      <c r="U27" s="138"/>
    </row>
    <row r="28" spans="1:21" s="7" customFormat="1" ht="18" hidden="1" customHeight="1">
      <c r="A28" s="355"/>
      <c r="B28" s="377"/>
      <c r="C28" s="181"/>
      <c r="D28" s="141"/>
      <c r="E28" s="137" t="str">
        <f t="shared" si="5"/>
        <v/>
      </c>
      <c r="F28" s="236"/>
      <c r="G28" s="145"/>
      <c r="H28" s="143" t="str">
        <f t="shared" si="0"/>
        <v/>
      </c>
      <c r="I28" s="143"/>
      <c r="J28" s="143"/>
      <c r="K28" s="143" t="str">
        <f t="shared" si="3"/>
        <v/>
      </c>
      <c r="L28" s="142"/>
      <c r="M28" s="146"/>
      <c r="N28" s="143" t="str">
        <f t="shared" si="1"/>
        <v/>
      </c>
      <c r="O28" s="144"/>
      <c r="P28" s="146"/>
      <c r="Q28" s="143" t="str">
        <f t="shared" si="2"/>
        <v/>
      </c>
      <c r="R28" s="144"/>
      <c r="S28" s="144"/>
      <c r="T28" s="143" t="str">
        <f t="shared" si="4"/>
        <v/>
      </c>
      <c r="U28" s="138"/>
    </row>
    <row r="29" spans="1:21" s="7" customFormat="1" ht="18" hidden="1" customHeight="1">
      <c r="A29" s="355"/>
      <c r="B29" s="377"/>
      <c r="C29" s="181"/>
      <c r="D29" s="141"/>
      <c r="E29" s="137" t="str">
        <f t="shared" si="5"/>
        <v/>
      </c>
      <c r="F29" s="236"/>
      <c r="G29" s="145"/>
      <c r="H29" s="143" t="str">
        <f t="shared" si="0"/>
        <v/>
      </c>
      <c r="I29" s="143"/>
      <c r="J29" s="143"/>
      <c r="K29" s="143" t="str">
        <f t="shared" si="3"/>
        <v/>
      </c>
      <c r="L29" s="142"/>
      <c r="M29" s="146"/>
      <c r="N29" s="143" t="str">
        <f t="shared" si="1"/>
        <v/>
      </c>
      <c r="O29" s="144"/>
      <c r="P29" s="146"/>
      <c r="Q29" s="143" t="str">
        <f t="shared" si="2"/>
        <v/>
      </c>
      <c r="R29" s="144"/>
      <c r="S29" s="144"/>
      <c r="T29" s="143" t="str">
        <f t="shared" si="4"/>
        <v/>
      </c>
      <c r="U29" s="138"/>
    </row>
    <row r="30" spans="1:21" s="7" customFormat="1" ht="18" hidden="1" customHeight="1">
      <c r="A30" s="355"/>
      <c r="B30" s="377"/>
      <c r="C30" s="181"/>
      <c r="D30" s="141"/>
      <c r="E30" s="137" t="str">
        <f t="shared" si="5"/>
        <v/>
      </c>
      <c r="F30" s="236"/>
      <c r="G30" s="145"/>
      <c r="H30" s="143" t="str">
        <f t="shared" si="0"/>
        <v/>
      </c>
      <c r="I30" s="143"/>
      <c r="J30" s="143"/>
      <c r="K30" s="143" t="str">
        <f t="shared" si="3"/>
        <v/>
      </c>
      <c r="L30" s="142"/>
      <c r="M30" s="146"/>
      <c r="N30" s="143" t="str">
        <f t="shared" si="1"/>
        <v/>
      </c>
      <c r="O30" s="144"/>
      <c r="P30" s="146"/>
      <c r="Q30" s="143" t="str">
        <f t="shared" si="2"/>
        <v/>
      </c>
      <c r="R30" s="144"/>
      <c r="S30" s="144"/>
      <c r="T30" s="143" t="str">
        <f t="shared" si="4"/>
        <v/>
      </c>
      <c r="U30" s="138"/>
    </row>
    <row r="31" spans="1:21" s="7" customFormat="1" ht="18" hidden="1" customHeight="1">
      <c r="A31" s="355"/>
      <c r="B31" s="377"/>
      <c r="C31" s="181"/>
      <c r="D31" s="141"/>
      <c r="E31" s="143" t="str">
        <f t="shared" si="5"/>
        <v/>
      </c>
      <c r="F31" s="236"/>
      <c r="G31" s="145"/>
      <c r="H31" s="143" t="str">
        <f t="shared" si="0"/>
        <v/>
      </c>
      <c r="I31" s="143"/>
      <c r="J31" s="143"/>
      <c r="K31" s="143" t="str">
        <f t="shared" si="3"/>
        <v/>
      </c>
      <c r="L31" s="142"/>
      <c r="M31" s="146"/>
      <c r="N31" s="143" t="str">
        <f t="shared" si="1"/>
        <v/>
      </c>
      <c r="O31" s="144"/>
      <c r="P31" s="146"/>
      <c r="Q31" s="143" t="str">
        <f t="shared" si="2"/>
        <v/>
      </c>
      <c r="R31" s="144"/>
      <c r="S31" s="144"/>
      <c r="T31" s="143" t="str">
        <f t="shared" si="4"/>
        <v/>
      </c>
      <c r="U31" s="138"/>
    </row>
    <row r="32" spans="1:21" s="7" customFormat="1" ht="18" customHeight="1">
      <c r="A32" s="355"/>
      <c r="B32" s="377"/>
      <c r="C32" s="179" t="s">
        <v>54</v>
      </c>
      <c r="D32" s="257" t="str">
        <f>IF(SUM(D11:D31)=0,"",SUM(D11:D31))</f>
        <v/>
      </c>
      <c r="E32" s="147" t="str">
        <f t="shared" si="5"/>
        <v/>
      </c>
      <c r="F32" s="148" t="str">
        <f>IF(SUM(F12:F31)=0,"",SUM(F12:F31))</f>
        <v/>
      </c>
      <c r="G32" s="257" t="str">
        <f>IF(SUM(G11:G31)=0,"",SUM(G11:G31))</f>
        <v/>
      </c>
      <c r="H32" s="147" t="str">
        <f t="shared" si="0"/>
        <v/>
      </c>
      <c r="I32" s="147" t="str">
        <f>IF(SUM(I12:I31)=0,"",SUM(I12:I31))</f>
        <v/>
      </c>
      <c r="J32" s="147"/>
      <c r="K32" s="147" t="str">
        <f t="shared" si="3"/>
        <v/>
      </c>
      <c r="L32" s="148" t="str">
        <f>IF(SUM(L12:L31)=0,"",SUM(L12:L31))</f>
        <v/>
      </c>
      <c r="M32" s="149"/>
      <c r="N32" s="147" t="str">
        <f t="shared" si="1"/>
        <v/>
      </c>
      <c r="O32" s="147" t="str">
        <f>IF(SUM(O12:O31)=0,"",SUM(O12:O31))</f>
        <v/>
      </c>
      <c r="P32" s="149"/>
      <c r="Q32" s="147" t="str">
        <f t="shared" si="2"/>
        <v/>
      </c>
      <c r="R32" s="147" t="str">
        <f>IF(SUM(R12:R31)=0,"",SUM(R12:R31))</f>
        <v/>
      </c>
      <c r="S32" s="150"/>
      <c r="T32" s="147" t="str">
        <f t="shared" si="4"/>
        <v/>
      </c>
      <c r="U32" s="148" t="str">
        <f>IF(SUM(U12:U31)=0,"",SUM(U12:U31))</f>
        <v/>
      </c>
    </row>
    <row r="33" spans="1:24" s="7" customFormat="1" ht="18" customHeight="1">
      <c r="A33" s="355"/>
      <c r="B33" s="377" t="s">
        <v>46</v>
      </c>
      <c r="C33" s="209" t="s">
        <v>460</v>
      </c>
      <c r="D33" s="163"/>
      <c r="E33" s="152" t="str">
        <f t="shared" si="5"/>
        <v/>
      </c>
      <c r="F33" s="242"/>
      <c r="G33" s="163"/>
      <c r="H33" s="152" t="str">
        <f t="shared" si="0"/>
        <v/>
      </c>
      <c r="I33" s="152" t="str">
        <f>IF(F33="","",F33)</f>
        <v/>
      </c>
      <c r="J33" s="152"/>
      <c r="K33" s="152" t="str">
        <f t="shared" si="3"/>
        <v/>
      </c>
      <c r="L33" s="164"/>
      <c r="M33" s="151"/>
      <c r="N33" s="152" t="str">
        <f t="shared" si="1"/>
        <v/>
      </c>
      <c r="O33" s="154"/>
      <c r="P33" s="151"/>
      <c r="Q33" s="152" t="str">
        <f t="shared" si="2"/>
        <v/>
      </c>
      <c r="R33" s="154"/>
      <c r="S33" s="154"/>
      <c r="T33" s="152" t="str">
        <f t="shared" si="4"/>
        <v/>
      </c>
      <c r="U33" s="153"/>
    </row>
    <row r="34" spans="1:24" s="7" customFormat="1" ht="18" customHeight="1">
      <c r="A34" s="355"/>
      <c r="B34" s="377"/>
      <c r="C34" s="210"/>
      <c r="D34" s="165"/>
      <c r="E34" s="156" t="str">
        <f t="shared" si="5"/>
        <v/>
      </c>
      <c r="F34" s="166"/>
      <c r="G34" s="165"/>
      <c r="H34" s="156" t="str">
        <f t="shared" si="0"/>
        <v/>
      </c>
      <c r="I34" s="156"/>
      <c r="J34" s="156"/>
      <c r="K34" s="156" t="str">
        <f t="shared" si="3"/>
        <v/>
      </c>
      <c r="L34" s="166"/>
      <c r="M34" s="155"/>
      <c r="N34" s="156" t="str">
        <f t="shared" si="1"/>
        <v/>
      </c>
      <c r="O34" s="158"/>
      <c r="P34" s="155"/>
      <c r="Q34" s="156" t="str">
        <f t="shared" si="2"/>
        <v/>
      </c>
      <c r="R34" s="158"/>
      <c r="S34" s="158"/>
      <c r="T34" s="156" t="str">
        <f t="shared" si="4"/>
        <v/>
      </c>
      <c r="U34" s="157"/>
    </row>
    <row r="35" spans="1:24" s="7" customFormat="1" ht="18" customHeight="1">
      <c r="A35" s="355"/>
      <c r="B35" s="377"/>
      <c r="C35" s="210"/>
      <c r="D35" s="165"/>
      <c r="E35" s="156" t="str">
        <f t="shared" si="5"/>
        <v/>
      </c>
      <c r="F35" s="166"/>
      <c r="G35" s="165"/>
      <c r="H35" s="156" t="str">
        <f t="shared" si="0"/>
        <v/>
      </c>
      <c r="I35" s="156"/>
      <c r="J35" s="156"/>
      <c r="K35" s="156" t="str">
        <f t="shared" si="3"/>
        <v/>
      </c>
      <c r="L35" s="166"/>
      <c r="M35" s="155"/>
      <c r="N35" s="156" t="str">
        <f t="shared" si="1"/>
        <v/>
      </c>
      <c r="O35" s="158"/>
      <c r="P35" s="155"/>
      <c r="Q35" s="156" t="str">
        <f t="shared" si="2"/>
        <v/>
      </c>
      <c r="R35" s="158"/>
      <c r="S35" s="158"/>
      <c r="T35" s="156" t="str">
        <f t="shared" si="4"/>
        <v/>
      </c>
      <c r="U35" s="157"/>
    </row>
    <row r="36" spans="1:24" s="7" customFormat="1" ht="18" customHeight="1">
      <c r="A36" s="355"/>
      <c r="B36" s="377"/>
      <c r="C36" s="210"/>
      <c r="D36" s="165"/>
      <c r="E36" s="156" t="str">
        <f t="shared" si="5"/>
        <v/>
      </c>
      <c r="F36" s="166"/>
      <c r="G36" s="165"/>
      <c r="H36" s="156" t="str">
        <f t="shared" si="0"/>
        <v/>
      </c>
      <c r="I36" s="156"/>
      <c r="J36" s="156"/>
      <c r="K36" s="156" t="str">
        <f t="shared" si="3"/>
        <v/>
      </c>
      <c r="L36" s="166"/>
      <c r="M36" s="155"/>
      <c r="N36" s="156" t="str">
        <f t="shared" si="1"/>
        <v/>
      </c>
      <c r="O36" s="158"/>
      <c r="P36" s="155"/>
      <c r="Q36" s="156" t="str">
        <f t="shared" si="2"/>
        <v/>
      </c>
      <c r="R36" s="158"/>
      <c r="S36" s="158"/>
      <c r="T36" s="156" t="str">
        <f t="shared" si="4"/>
        <v/>
      </c>
      <c r="U36" s="157"/>
      <c r="V36" s="361" t="s">
        <v>84</v>
      </c>
      <c r="W36" s="362"/>
      <c r="X36" s="362"/>
    </row>
    <row r="37" spans="1:24" s="7" customFormat="1" ht="18" customHeight="1">
      <c r="A37" s="355"/>
      <c r="B37" s="377"/>
      <c r="C37" s="211"/>
      <c r="D37" s="212"/>
      <c r="E37" s="160" t="str">
        <f t="shared" si="5"/>
        <v/>
      </c>
      <c r="F37" s="213"/>
      <c r="G37" s="212"/>
      <c r="H37" s="160" t="str">
        <f t="shared" si="0"/>
        <v/>
      </c>
      <c r="I37" s="160"/>
      <c r="J37" s="160"/>
      <c r="K37" s="160" t="str">
        <f t="shared" si="3"/>
        <v/>
      </c>
      <c r="L37" s="213"/>
      <c r="M37" s="159"/>
      <c r="N37" s="160" t="str">
        <f t="shared" si="1"/>
        <v/>
      </c>
      <c r="O37" s="162"/>
      <c r="P37" s="159"/>
      <c r="Q37" s="160" t="str">
        <f t="shared" si="2"/>
        <v/>
      </c>
      <c r="R37" s="162"/>
      <c r="S37" s="162"/>
      <c r="T37" s="160" t="str">
        <f t="shared" si="4"/>
        <v/>
      </c>
      <c r="U37" s="161"/>
      <c r="V37" s="361"/>
      <c r="W37" s="362"/>
      <c r="X37" s="362"/>
    </row>
    <row r="38" spans="1:24" s="7" customFormat="1" ht="18" customHeight="1">
      <c r="A38" s="355"/>
      <c r="B38" s="377"/>
      <c r="C38" s="176" t="s">
        <v>54</v>
      </c>
      <c r="D38" s="218"/>
      <c r="E38" s="147" t="str">
        <f t="shared" si="5"/>
        <v/>
      </c>
      <c r="F38" s="148" t="str">
        <f>IF(SUM(F33:F37)=0,"",(SUM(F33:F37)))</f>
        <v/>
      </c>
      <c r="G38" s="218"/>
      <c r="H38" s="147" t="str">
        <f t="shared" si="0"/>
        <v/>
      </c>
      <c r="I38" s="147" t="str">
        <f>IF(I33="","",I33)</f>
        <v/>
      </c>
      <c r="J38" s="147"/>
      <c r="K38" s="147" t="str">
        <f t="shared" si="3"/>
        <v/>
      </c>
      <c r="L38" s="148" t="str">
        <f>IF(SUM(L33:L37)=0,"",(SUM(L33:L37)))</f>
        <v/>
      </c>
      <c r="M38" s="149"/>
      <c r="N38" s="147" t="str">
        <f t="shared" si="1"/>
        <v/>
      </c>
      <c r="O38" s="147" t="str">
        <f>IF(SUM(O33:O37)=0,"",(SUM(O33:O37)))</f>
        <v/>
      </c>
      <c r="P38" s="149"/>
      <c r="Q38" s="147" t="str">
        <f t="shared" si="2"/>
        <v/>
      </c>
      <c r="R38" s="147" t="str">
        <f>IF(SUM(R33:R37)=0,"",(SUM(R33:R37)))</f>
        <v/>
      </c>
      <c r="S38" s="150"/>
      <c r="T38" s="147" t="str">
        <f t="shared" si="4"/>
        <v/>
      </c>
      <c r="U38" s="148" t="str">
        <f>IF(SUM(U33:U37)=0,"",(SUM(U33:U37)))</f>
        <v/>
      </c>
    </row>
    <row r="39" spans="1:24" s="7" customFormat="1" ht="18" customHeight="1">
      <c r="A39" s="355"/>
      <c r="B39" s="363" t="s">
        <v>52</v>
      </c>
      <c r="C39" s="364"/>
      <c r="D39" s="258" t="str">
        <f>IF(SUM(D32,D38)=0,"",SUM(D32,D38))</f>
        <v/>
      </c>
      <c r="E39" s="147" t="str">
        <f t="shared" si="5"/>
        <v/>
      </c>
      <c r="F39" s="148" t="str">
        <f>IF(F32="","",IF(F38="",F32,F32+F38))</f>
        <v/>
      </c>
      <c r="G39" s="258" t="str">
        <f>IF(SUM(G32,G38)=0,"",SUM(G32,G38))</f>
        <v/>
      </c>
      <c r="H39" s="147" t="str">
        <f t="shared" si="0"/>
        <v/>
      </c>
      <c r="I39" s="147" t="str">
        <f>IF(SUM(I32,I38)=0,"",SUM(I32,I38))</f>
        <v/>
      </c>
      <c r="J39" s="147"/>
      <c r="K39" s="147" t="str">
        <f t="shared" si="3"/>
        <v/>
      </c>
      <c r="L39" s="148" t="str">
        <f>IF(L32="","",IF(L38="",L32,L32+L38))</f>
        <v/>
      </c>
      <c r="M39" s="149"/>
      <c r="N39" s="147" t="str">
        <f t="shared" si="1"/>
        <v/>
      </c>
      <c r="O39" s="147" t="str">
        <f>IF(O32="","",IF(O38="",O32,O32+O38))</f>
        <v/>
      </c>
      <c r="P39" s="149"/>
      <c r="Q39" s="147" t="str">
        <f t="shared" si="2"/>
        <v/>
      </c>
      <c r="R39" s="147" t="str">
        <f>IF(R32="","",IF(R38="",R32,R32+R38))</f>
        <v/>
      </c>
      <c r="S39" s="150"/>
      <c r="T39" s="147" t="str">
        <f t="shared" si="4"/>
        <v/>
      </c>
      <c r="U39" s="148" t="str">
        <f>IF(U32="","",IF(U38="",U32,U32+U38))</f>
        <v/>
      </c>
    </row>
    <row r="40" spans="1:24" s="7" customFormat="1" ht="18" hidden="1" customHeight="1">
      <c r="A40" s="355" t="s">
        <v>44</v>
      </c>
      <c r="B40" s="366" t="str">
        <f>C12</f>
        <v>&lt;改修工事&gt;</v>
      </c>
      <c r="C40" s="367"/>
      <c r="D40" s="163"/>
      <c r="E40" s="152" t="str">
        <f t="shared" si="5"/>
        <v/>
      </c>
      <c r="F40" s="164"/>
      <c r="G40" s="163"/>
      <c r="H40" s="152" t="str">
        <f t="shared" si="0"/>
        <v/>
      </c>
      <c r="I40" s="152"/>
      <c r="J40" s="152"/>
      <c r="K40" s="152" t="str">
        <f t="shared" si="3"/>
        <v/>
      </c>
      <c r="L40" s="164"/>
      <c r="M40" s="163"/>
      <c r="N40" s="152" t="str">
        <f t="shared" si="1"/>
        <v/>
      </c>
      <c r="O40" s="152"/>
      <c r="P40" s="163"/>
      <c r="Q40" s="152" t="str">
        <f t="shared" si="2"/>
        <v/>
      </c>
      <c r="R40" s="152"/>
      <c r="S40" s="152"/>
      <c r="T40" s="152" t="str">
        <f t="shared" si="4"/>
        <v/>
      </c>
      <c r="U40" s="164"/>
    </row>
    <row r="41" spans="1:24" s="7" customFormat="1" ht="18" hidden="1" customHeight="1">
      <c r="A41" s="355"/>
      <c r="B41" s="366" t="str">
        <f>C22</f>
        <v/>
      </c>
      <c r="C41" s="367"/>
      <c r="D41" s="165"/>
      <c r="E41" s="156" t="str">
        <f t="shared" si="5"/>
        <v/>
      </c>
      <c r="F41" s="166"/>
      <c r="G41" s="165"/>
      <c r="H41" s="156" t="str">
        <f t="shared" si="0"/>
        <v/>
      </c>
      <c r="I41" s="156"/>
      <c r="J41" s="156"/>
      <c r="K41" s="156" t="str">
        <f t="shared" si="3"/>
        <v/>
      </c>
      <c r="L41" s="166"/>
      <c r="M41" s="165"/>
      <c r="N41" s="156" t="str">
        <f t="shared" si="1"/>
        <v/>
      </c>
      <c r="O41" s="156"/>
      <c r="P41" s="165"/>
      <c r="Q41" s="156" t="str">
        <f t="shared" si="2"/>
        <v/>
      </c>
      <c r="R41" s="156"/>
      <c r="S41" s="156"/>
      <c r="T41" s="156" t="str">
        <f t="shared" si="4"/>
        <v/>
      </c>
      <c r="U41" s="166"/>
    </row>
    <row r="42" spans="1:24" s="7" customFormat="1" ht="18" hidden="1" customHeight="1">
      <c r="A42" s="355"/>
      <c r="B42" s="12" t="s">
        <v>49</v>
      </c>
      <c r="C42" s="181"/>
      <c r="D42" s="249"/>
      <c r="E42" s="156" t="str">
        <f t="shared" si="5"/>
        <v/>
      </c>
      <c r="F42" s="166"/>
      <c r="G42" s="165" t="str">
        <f>IF(D42="","",D42)</f>
        <v/>
      </c>
      <c r="H42" s="156" t="str">
        <f t="shared" si="0"/>
        <v/>
      </c>
      <c r="I42" s="156" t="str">
        <f>IF(F42="","",F42)</f>
        <v/>
      </c>
      <c r="J42" s="156"/>
      <c r="K42" s="156" t="str">
        <f t="shared" si="3"/>
        <v/>
      </c>
      <c r="L42" s="166"/>
      <c r="M42" s="155"/>
      <c r="N42" s="156" t="str">
        <f t="shared" si="1"/>
        <v/>
      </c>
      <c r="O42" s="158"/>
      <c r="P42" s="155"/>
      <c r="Q42" s="156" t="str">
        <f t="shared" si="2"/>
        <v/>
      </c>
      <c r="R42" s="158"/>
      <c r="S42" s="158"/>
      <c r="T42" s="156" t="str">
        <f t="shared" si="4"/>
        <v/>
      </c>
      <c r="U42" s="157"/>
    </row>
    <row r="43" spans="1:24" s="7" customFormat="1" ht="18" hidden="1" customHeight="1">
      <c r="A43" s="355"/>
      <c r="B43" s="12" t="s">
        <v>49</v>
      </c>
      <c r="C43" s="181"/>
      <c r="D43" s="165"/>
      <c r="E43" s="156" t="str">
        <f t="shared" si="5"/>
        <v/>
      </c>
      <c r="F43" s="166"/>
      <c r="G43" s="165"/>
      <c r="H43" s="156" t="str">
        <f t="shared" si="0"/>
        <v/>
      </c>
      <c r="I43" s="156"/>
      <c r="J43" s="156"/>
      <c r="K43" s="156" t="str">
        <f t="shared" si="3"/>
        <v/>
      </c>
      <c r="L43" s="166"/>
      <c r="M43" s="155"/>
      <c r="N43" s="156" t="str">
        <f t="shared" si="1"/>
        <v/>
      </c>
      <c r="O43" s="158"/>
      <c r="P43" s="155"/>
      <c r="Q43" s="156" t="str">
        <f t="shared" si="2"/>
        <v/>
      </c>
      <c r="R43" s="158"/>
      <c r="S43" s="158"/>
      <c r="T43" s="156" t="str">
        <f t="shared" si="4"/>
        <v/>
      </c>
      <c r="U43" s="157"/>
    </row>
    <row r="44" spans="1:24" s="7" customFormat="1" ht="18" hidden="1" customHeight="1">
      <c r="A44" s="355"/>
      <c r="B44" s="13" t="s">
        <v>48</v>
      </c>
      <c r="C44" s="181"/>
      <c r="D44" s="165"/>
      <c r="E44" s="156" t="str">
        <f t="shared" si="5"/>
        <v/>
      </c>
      <c r="F44" s="166"/>
      <c r="G44" s="165"/>
      <c r="H44" s="156" t="str">
        <f t="shared" si="0"/>
        <v/>
      </c>
      <c r="I44" s="156"/>
      <c r="J44" s="156"/>
      <c r="K44" s="156" t="str">
        <f t="shared" si="3"/>
        <v/>
      </c>
      <c r="L44" s="166"/>
      <c r="M44" s="155"/>
      <c r="N44" s="156" t="str">
        <f t="shared" si="1"/>
        <v/>
      </c>
      <c r="O44" s="158"/>
      <c r="P44" s="155"/>
      <c r="Q44" s="156" t="str">
        <f t="shared" si="2"/>
        <v/>
      </c>
      <c r="R44" s="158"/>
      <c r="S44" s="158"/>
      <c r="T44" s="156" t="str">
        <f t="shared" si="4"/>
        <v/>
      </c>
      <c r="U44" s="157"/>
    </row>
    <row r="45" spans="1:24" s="7" customFormat="1" ht="18" customHeight="1">
      <c r="A45" s="355"/>
      <c r="B45" s="366" t="s">
        <v>51</v>
      </c>
      <c r="C45" s="367"/>
      <c r="D45" s="165"/>
      <c r="E45" s="156" t="str">
        <f t="shared" si="5"/>
        <v/>
      </c>
      <c r="F45" s="166"/>
      <c r="G45" s="165"/>
      <c r="H45" s="156" t="str">
        <f t="shared" si="0"/>
        <v/>
      </c>
      <c r="I45" s="156"/>
      <c r="J45" s="156"/>
      <c r="K45" s="156" t="str">
        <f t="shared" si="3"/>
        <v/>
      </c>
      <c r="L45" s="166"/>
      <c r="M45" s="165"/>
      <c r="N45" s="156" t="str">
        <f t="shared" si="1"/>
        <v/>
      </c>
      <c r="O45" s="156"/>
      <c r="P45" s="165"/>
      <c r="Q45" s="156" t="str">
        <f t="shared" si="2"/>
        <v/>
      </c>
      <c r="R45" s="156"/>
      <c r="S45" s="156"/>
      <c r="T45" s="156" t="str">
        <f t="shared" si="4"/>
        <v/>
      </c>
      <c r="U45" s="166"/>
    </row>
    <row r="46" spans="1:24" s="7" customFormat="1" ht="18" customHeight="1">
      <c r="A46" s="355"/>
      <c r="B46" s="366"/>
      <c r="C46" s="367"/>
      <c r="D46" s="165"/>
      <c r="E46" s="156" t="str">
        <f t="shared" si="5"/>
        <v/>
      </c>
      <c r="F46" s="166"/>
      <c r="G46" s="165"/>
      <c r="H46" s="156" t="str">
        <f t="shared" si="0"/>
        <v/>
      </c>
      <c r="I46" s="156"/>
      <c r="J46" s="156"/>
      <c r="K46" s="156" t="str">
        <f t="shared" si="3"/>
        <v/>
      </c>
      <c r="L46" s="166"/>
      <c r="M46" s="165"/>
      <c r="N46" s="156" t="str">
        <f t="shared" si="1"/>
        <v/>
      </c>
      <c r="O46" s="156"/>
      <c r="P46" s="165"/>
      <c r="Q46" s="156" t="str">
        <f t="shared" si="2"/>
        <v/>
      </c>
      <c r="R46" s="156"/>
      <c r="S46" s="156"/>
      <c r="T46" s="156" t="str">
        <f t="shared" si="4"/>
        <v/>
      </c>
      <c r="U46" s="166"/>
    </row>
    <row r="47" spans="1:24" s="7" customFormat="1" ht="18" customHeight="1">
      <c r="A47" s="355"/>
      <c r="B47" s="13" t="s">
        <v>48</v>
      </c>
      <c r="C47" s="271"/>
      <c r="D47" s="270"/>
      <c r="E47" s="156" t="str">
        <f t="shared" si="5"/>
        <v/>
      </c>
      <c r="F47" s="269"/>
      <c r="G47" s="165" t="str">
        <f>IF(D47="","",D47)</f>
        <v/>
      </c>
      <c r="H47" s="156" t="str">
        <f t="shared" si="0"/>
        <v/>
      </c>
      <c r="I47" s="156" t="str">
        <f>IF(F47="","",F47)</f>
        <v/>
      </c>
      <c r="J47" s="156"/>
      <c r="K47" s="156" t="str">
        <f t="shared" si="3"/>
        <v/>
      </c>
      <c r="L47" s="166"/>
      <c r="M47" s="155"/>
      <c r="N47" s="156" t="str">
        <f t="shared" si="1"/>
        <v/>
      </c>
      <c r="O47" s="158"/>
      <c r="P47" s="155"/>
      <c r="Q47" s="156" t="str">
        <f t="shared" si="2"/>
        <v/>
      </c>
      <c r="R47" s="158"/>
      <c r="S47" s="158"/>
      <c r="T47" s="156" t="str">
        <f t="shared" si="4"/>
        <v/>
      </c>
      <c r="U47" s="157"/>
    </row>
    <row r="48" spans="1:24" s="7" customFormat="1" ht="18" customHeight="1">
      <c r="A48" s="355"/>
      <c r="B48" s="12" t="s">
        <v>48</v>
      </c>
      <c r="C48" s="181"/>
      <c r="D48" s="165"/>
      <c r="E48" s="156" t="str">
        <f t="shared" si="5"/>
        <v/>
      </c>
      <c r="F48" s="166"/>
      <c r="G48" s="165"/>
      <c r="H48" s="156" t="str">
        <f t="shared" si="0"/>
        <v/>
      </c>
      <c r="I48" s="156"/>
      <c r="J48" s="156"/>
      <c r="K48" s="156" t="str">
        <f t="shared" si="3"/>
        <v/>
      </c>
      <c r="L48" s="166"/>
      <c r="M48" s="155"/>
      <c r="N48" s="156" t="str">
        <f t="shared" si="1"/>
        <v/>
      </c>
      <c r="O48" s="158"/>
      <c r="P48" s="155"/>
      <c r="Q48" s="156" t="str">
        <f t="shared" si="2"/>
        <v/>
      </c>
      <c r="R48" s="158"/>
      <c r="S48" s="158"/>
      <c r="T48" s="156" t="str">
        <f t="shared" si="4"/>
        <v/>
      </c>
      <c r="U48" s="157"/>
    </row>
    <row r="49" spans="1:26" s="7" customFormat="1" ht="18" customHeight="1">
      <c r="A49" s="355"/>
      <c r="B49" s="14" t="s">
        <v>49</v>
      </c>
      <c r="C49" s="248"/>
      <c r="D49" s="212"/>
      <c r="E49" s="160" t="str">
        <f t="shared" si="5"/>
        <v/>
      </c>
      <c r="F49" s="213"/>
      <c r="G49" s="212"/>
      <c r="H49" s="160" t="str">
        <f t="shared" si="0"/>
        <v/>
      </c>
      <c r="I49" s="160"/>
      <c r="J49" s="160"/>
      <c r="K49" s="160" t="str">
        <f t="shared" si="3"/>
        <v/>
      </c>
      <c r="L49" s="213"/>
      <c r="M49" s="159"/>
      <c r="N49" s="160" t="str">
        <f t="shared" si="1"/>
        <v/>
      </c>
      <c r="O49" s="162"/>
      <c r="P49" s="159"/>
      <c r="Q49" s="160" t="str">
        <f t="shared" si="2"/>
        <v/>
      </c>
      <c r="R49" s="162"/>
      <c r="S49" s="162"/>
      <c r="T49" s="160" t="str">
        <f t="shared" si="4"/>
        <v/>
      </c>
      <c r="U49" s="161"/>
    </row>
    <row r="50" spans="1:26" s="7" customFormat="1" ht="18" customHeight="1">
      <c r="A50" s="365"/>
      <c r="B50" s="368" t="s">
        <v>55</v>
      </c>
      <c r="C50" s="369"/>
      <c r="D50" s="250" t="str">
        <f>IF(SUM(D42:D44,D47:D49)=0,"",SUM(D42:D44,D47:D49))</f>
        <v/>
      </c>
      <c r="E50" s="251" t="str">
        <f t="shared" si="5"/>
        <v/>
      </c>
      <c r="F50" s="252" t="str">
        <f>IF(SUM(F42:F44,F47:F49)=0,"",SUM(F42:F44,F47:F49))</f>
        <v/>
      </c>
      <c r="G50" s="218" t="str">
        <f>IF(SUM(G42,G47)=0,"",SUM(G42,G47))</f>
        <v/>
      </c>
      <c r="H50" s="147" t="str">
        <f t="shared" si="0"/>
        <v/>
      </c>
      <c r="I50" s="147" t="str">
        <f>IF(SUM(I40:I49)=0,"",(SUM(I40:I49)))</f>
        <v/>
      </c>
      <c r="J50" s="147"/>
      <c r="K50" s="147" t="str">
        <f t="shared" si="3"/>
        <v/>
      </c>
      <c r="L50" s="148" t="str">
        <f>IF(SUM(L40:L49)=0,"",(SUM(L40:L49)))</f>
        <v/>
      </c>
      <c r="M50" s="149"/>
      <c r="N50" s="147" t="str">
        <f t="shared" si="1"/>
        <v/>
      </c>
      <c r="O50" s="147" t="str">
        <f>IF(SUM(O40:O49)=0,"",(SUM(O40:O49)))</f>
        <v/>
      </c>
      <c r="P50" s="149"/>
      <c r="Q50" s="147" t="str">
        <f t="shared" si="2"/>
        <v/>
      </c>
      <c r="R50" s="147" t="str">
        <f>IF(SUM(R40:R49)=0,"",(SUM(R40:R49)))</f>
        <v/>
      </c>
      <c r="S50" s="150"/>
      <c r="T50" s="147" t="str">
        <f t="shared" si="4"/>
        <v/>
      </c>
      <c r="U50" s="148" t="str">
        <f>IF(SUM(U40:U49)=0,"",(SUM(U40:U49)))</f>
        <v/>
      </c>
    </row>
    <row r="51" spans="1:26" s="7" customFormat="1" ht="18" customHeight="1" thickBot="1">
      <c r="A51" s="370" t="s">
        <v>56</v>
      </c>
      <c r="B51" s="371"/>
      <c r="C51" s="372"/>
      <c r="D51" s="259" t="str">
        <f>IF(SUM(D39,D50)=0,"",SUM(D39,D50))</f>
        <v/>
      </c>
      <c r="E51" s="168" t="str">
        <f t="shared" si="5"/>
        <v/>
      </c>
      <c r="F51" s="169" t="str">
        <f>IF(SUM(F39,F50)=0,"",SUM(F39,F50))</f>
        <v/>
      </c>
      <c r="G51" s="259" t="str">
        <f>IF(SUM(G39,G50)=0,"",SUM(G39,G50))</f>
        <v/>
      </c>
      <c r="H51" s="168" t="str">
        <f t="shared" si="0"/>
        <v/>
      </c>
      <c r="I51" s="168" t="str">
        <f>IF(SUM(I39,I50)=0,"",SUM(I39,I50))</f>
        <v/>
      </c>
      <c r="J51" s="168"/>
      <c r="K51" s="168" t="str">
        <f t="shared" si="3"/>
        <v/>
      </c>
      <c r="L51" s="169" t="str">
        <f>IF(L39="","",IF(L50="",L39,L39+L50))</f>
        <v/>
      </c>
      <c r="M51" s="167"/>
      <c r="N51" s="168" t="str">
        <f t="shared" si="1"/>
        <v/>
      </c>
      <c r="O51" s="168" t="str">
        <f>IF(O39="","",IF(O50="",O39,O39+O50))</f>
        <v/>
      </c>
      <c r="P51" s="167"/>
      <c r="Q51" s="168" t="str">
        <f t="shared" si="2"/>
        <v/>
      </c>
      <c r="R51" s="168" t="str">
        <f>IF(R39="","",IF(R50="",R39,R39+R50))</f>
        <v/>
      </c>
      <c r="S51" s="170"/>
      <c r="T51" s="168" t="str">
        <f t="shared" si="4"/>
        <v/>
      </c>
      <c r="U51" s="169" t="str">
        <f>IF(U39="","",IF(U50="",U39,U39+U50))</f>
        <v/>
      </c>
      <c r="W51" s="7">
        <f>IFERROR(MIN(SUM(D13,D15)*239300,SUM(F13,F15)),0)</f>
        <v>0</v>
      </c>
      <c r="Y51" s="7">
        <f>IFERROR(MIN(SUM(D22,D24)*239300,SUM(F22,F24)),0)</f>
        <v>0</v>
      </c>
    </row>
    <row r="52" spans="1:26" s="7" customFormat="1" ht="18" customHeight="1">
      <c r="A52" s="354" t="s">
        <v>28</v>
      </c>
      <c r="B52" s="357" t="s">
        <v>29</v>
      </c>
      <c r="C52" s="358"/>
      <c r="D52" s="349" t="s">
        <v>24</v>
      </c>
      <c r="E52" s="339" t="s">
        <v>24</v>
      </c>
      <c r="F52" s="216">
        <f>W53+Y53</f>
        <v>0</v>
      </c>
      <c r="G52" s="349"/>
      <c r="H52" s="339"/>
      <c r="I52" s="239">
        <f>F52</f>
        <v>0</v>
      </c>
      <c r="J52" s="339"/>
      <c r="K52" s="339" t="s">
        <v>24</v>
      </c>
      <c r="L52" s="216"/>
      <c r="M52" s="349"/>
      <c r="N52" s="339"/>
      <c r="O52" s="172"/>
      <c r="P52" s="349"/>
      <c r="Q52" s="339"/>
      <c r="R52" s="172"/>
      <c r="S52" s="339"/>
      <c r="T52" s="339" t="s">
        <v>24</v>
      </c>
      <c r="U52" s="171" t="s">
        <v>24</v>
      </c>
      <c r="W52" s="7">
        <f>IFERROR(ROUNDDOWN(W51,-3),0)</f>
        <v>0</v>
      </c>
      <c r="Y52" s="7">
        <f>IFERROR(ROUNDDOWN(Y51,-3),0)</f>
        <v>0</v>
      </c>
    </row>
    <row r="53" spans="1:26" s="7" customFormat="1" ht="18" customHeight="1">
      <c r="A53" s="355"/>
      <c r="B53" s="352" t="s">
        <v>336</v>
      </c>
      <c r="C53" s="353"/>
      <c r="D53" s="350"/>
      <c r="E53" s="340"/>
      <c r="F53" s="166">
        <f>X53+Z53</f>
        <v>0</v>
      </c>
      <c r="G53" s="350"/>
      <c r="H53" s="340"/>
      <c r="I53" s="156">
        <f>F53</f>
        <v>0</v>
      </c>
      <c r="J53" s="340"/>
      <c r="K53" s="340"/>
      <c r="L53" s="166" t="s">
        <v>24</v>
      </c>
      <c r="M53" s="350"/>
      <c r="N53" s="340"/>
      <c r="O53" s="158"/>
      <c r="P53" s="350"/>
      <c r="Q53" s="340"/>
      <c r="R53" s="158"/>
      <c r="S53" s="340"/>
      <c r="T53" s="340"/>
      <c r="U53" s="157" t="s">
        <v>24</v>
      </c>
      <c r="W53" s="7">
        <f>IFERROR(ROUNDDOWN(W52/2,-3),0)</f>
        <v>0</v>
      </c>
      <c r="X53" s="7">
        <f>IFERROR((W52-W53),0)</f>
        <v>0</v>
      </c>
      <c r="Y53" s="7">
        <f>IFERROR(ROUNDDOWN(Y52/2,-3),0)</f>
        <v>0</v>
      </c>
      <c r="Z53" s="7">
        <f>IFERROR((Y52-Y53),0)</f>
        <v>0</v>
      </c>
    </row>
    <row r="54" spans="1:26" s="7" customFormat="1" ht="18" customHeight="1">
      <c r="A54" s="355"/>
      <c r="B54" s="352" t="s">
        <v>30</v>
      </c>
      <c r="C54" s="353"/>
      <c r="D54" s="350"/>
      <c r="E54" s="340"/>
      <c r="F54" s="166" t="s">
        <v>24</v>
      </c>
      <c r="G54" s="350"/>
      <c r="H54" s="340"/>
      <c r="I54" s="156"/>
      <c r="J54" s="340"/>
      <c r="K54" s="340"/>
      <c r="L54" s="166" t="s">
        <v>24</v>
      </c>
      <c r="M54" s="350"/>
      <c r="N54" s="340"/>
      <c r="O54" s="158"/>
      <c r="P54" s="350"/>
      <c r="Q54" s="340"/>
      <c r="R54" s="158"/>
      <c r="S54" s="340"/>
      <c r="T54" s="340"/>
      <c r="U54" s="157" t="s">
        <v>24</v>
      </c>
    </row>
    <row r="55" spans="1:26" s="7" customFormat="1" ht="18" customHeight="1">
      <c r="A55" s="355"/>
      <c r="B55" s="352" t="s">
        <v>31</v>
      </c>
      <c r="C55" s="353"/>
      <c r="D55" s="350"/>
      <c r="E55" s="340"/>
      <c r="F55" s="166" t="s">
        <v>34</v>
      </c>
      <c r="G55" s="350"/>
      <c r="H55" s="340"/>
      <c r="I55" s="156"/>
      <c r="J55" s="340"/>
      <c r="K55" s="340"/>
      <c r="L55" s="166" t="s">
        <v>24</v>
      </c>
      <c r="M55" s="350"/>
      <c r="N55" s="340"/>
      <c r="O55" s="158"/>
      <c r="P55" s="350"/>
      <c r="Q55" s="340"/>
      <c r="R55" s="158"/>
      <c r="S55" s="340"/>
      <c r="T55" s="340"/>
      <c r="U55" s="157" t="s">
        <v>24</v>
      </c>
    </row>
    <row r="56" spans="1:26" s="7" customFormat="1" ht="18" customHeight="1">
      <c r="A56" s="355"/>
      <c r="B56" s="352" t="s">
        <v>105</v>
      </c>
      <c r="C56" s="353"/>
      <c r="D56" s="350"/>
      <c r="E56" s="340"/>
      <c r="F56" s="236"/>
      <c r="G56" s="350"/>
      <c r="H56" s="340"/>
      <c r="I56" s="156"/>
      <c r="J56" s="340"/>
      <c r="K56" s="340"/>
      <c r="L56" s="166" t="s">
        <v>24</v>
      </c>
      <c r="M56" s="350"/>
      <c r="N56" s="340"/>
      <c r="O56" s="158"/>
      <c r="P56" s="350"/>
      <c r="Q56" s="340"/>
      <c r="R56" s="158"/>
      <c r="S56" s="340"/>
      <c r="T56" s="340"/>
      <c r="U56" s="157" t="s">
        <v>24</v>
      </c>
    </row>
    <row r="57" spans="1:26" s="7" customFormat="1" ht="18" customHeight="1">
      <c r="A57" s="355"/>
      <c r="B57" s="352" t="s">
        <v>32</v>
      </c>
      <c r="C57" s="353"/>
      <c r="D57" s="350"/>
      <c r="E57" s="340"/>
      <c r="F57" s="236"/>
      <c r="G57" s="350"/>
      <c r="H57" s="340"/>
      <c r="I57" s="156"/>
      <c r="J57" s="340"/>
      <c r="K57" s="340"/>
      <c r="L57" s="166" t="s">
        <v>24</v>
      </c>
      <c r="M57" s="350"/>
      <c r="N57" s="340"/>
      <c r="O57" s="158"/>
      <c r="P57" s="350"/>
      <c r="Q57" s="340"/>
      <c r="R57" s="158"/>
      <c r="S57" s="340"/>
      <c r="T57" s="340"/>
      <c r="U57" s="157" t="s">
        <v>24</v>
      </c>
    </row>
    <row r="58" spans="1:26" s="7" customFormat="1" ht="18" customHeight="1">
      <c r="A58" s="355"/>
      <c r="B58" s="352" t="s">
        <v>33</v>
      </c>
      <c r="C58" s="353"/>
      <c r="D58" s="351"/>
      <c r="E58" s="341"/>
      <c r="F58" s="236">
        <f>IFERROR(F51-F52-F53,0)</f>
        <v>0</v>
      </c>
      <c r="G58" s="351"/>
      <c r="H58" s="341"/>
      <c r="I58" s="160">
        <f>F58</f>
        <v>0</v>
      </c>
      <c r="J58" s="341"/>
      <c r="K58" s="341"/>
      <c r="L58" s="166"/>
      <c r="M58" s="351"/>
      <c r="N58" s="341"/>
      <c r="O58" s="162"/>
      <c r="P58" s="351"/>
      <c r="Q58" s="341"/>
      <c r="R58" s="162"/>
      <c r="S58" s="341"/>
      <c r="T58" s="341"/>
      <c r="U58" s="157" t="s">
        <v>24</v>
      </c>
    </row>
    <row r="59" spans="1:26" s="7" customFormat="1" ht="18" customHeight="1" thickBot="1">
      <c r="A59" s="356"/>
      <c r="B59" s="359" t="s">
        <v>53</v>
      </c>
      <c r="C59" s="360"/>
      <c r="D59" s="173" t="s">
        <v>22</v>
      </c>
      <c r="E59" s="174" t="s">
        <v>22</v>
      </c>
      <c r="F59" s="169" t="str">
        <f>IF(SUM(F52:F58)=0,"",SUM(F52:F58))</f>
        <v/>
      </c>
      <c r="G59" s="173" t="s">
        <v>35</v>
      </c>
      <c r="H59" s="174" t="s">
        <v>35</v>
      </c>
      <c r="I59" s="168" t="str">
        <f>IF(SUM(I52:I58)=0,"",SUM(I52:I58))</f>
        <v/>
      </c>
      <c r="J59" s="174" t="s">
        <v>35</v>
      </c>
      <c r="K59" s="174" t="s">
        <v>35</v>
      </c>
      <c r="L59" s="169" t="str">
        <f>IF(SUM(L52:L58)=0,"",SUM(L52:L58))</f>
        <v/>
      </c>
      <c r="M59" s="173" t="s">
        <v>35</v>
      </c>
      <c r="N59" s="174" t="s">
        <v>35</v>
      </c>
      <c r="O59" s="168" t="str">
        <f>IF(SUM(O52:O58)=0,"",SUM(O52:O58))</f>
        <v/>
      </c>
      <c r="P59" s="173" t="s">
        <v>35</v>
      </c>
      <c r="Q59" s="174" t="s">
        <v>35</v>
      </c>
      <c r="R59" s="168" t="str">
        <f>IF(SUM(R52:R58)=0,"",SUM(R52:R58))</f>
        <v/>
      </c>
      <c r="S59" s="174" t="s">
        <v>35</v>
      </c>
      <c r="T59" s="174" t="s">
        <v>35</v>
      </c>
      <c r="U59" s="169" t="str">
        <f>IF(SUM(U52:U58)=0,"",SUM(U52:U58))</f>
        <v/>
      </c>
    </row>
    <row r="60" spans="1:26">
      <c r="F60" s="121" t="str">
        <f>IF(F51=F59,"","↑【確認】「事業財源」の合計と「合計（総事業費）」が不一致")</f>
        <v/>
      </c>
    </row>
    <row r="61" spans="1:26">
      <c r="F61" s="121"/>
    </row>
    <row r="62" spans="1:26">
      <c r="A62" s="15" t="s">
        <v>36</v>
      </c>
    </row>
    <row r="63" spans="1:26">
      <c r="A63" s="15"/>
    </row>
    <row r="64" spans="1:26">
      <c r="A64" s="16" t="s">
        <v>92</v>
      </c>
      <c r="B64" s="122" t="s">
        <v>99</v>
      </c>
      <c r="C64" s="122"/>
      <c r="D64" s="122"/>
      <c r="E64" s="122"/>
      <c r="F64" s="122"/>
      <c r="G64" s="122"/>
      <c r="H64" s="122"/>
      <c r="I64" s="122"/>
      <c r="J64" s="122"/>
      <c r="K64" s="122"/>
      <c r="L64" s="122"/>
    </row>
    <row r="65" spans="1:12">
      <c r="A65" s="16"/>
      <c r="B65" s="122" t="s">
        <v>399</v>
      </c>
      <c r="C65" s="122"/>
      <c r="D65" s="122"/>
      <c r="E65" s="122"/>
      <c r="F65" s="122"/>
      <c r="G65" s="122"/>
      <c r="H65" s="122"/>
      <c r="I65" s="122"/>
      <c r="J65" s="122"/>
      <c r="K65" s="122"/>
      <c r="L65" s="122"/>
    </row>
    <row r="66" spans="1:12">
      <c r="A66" s="16" t="s">
        <v>93</v>
      </c>
      <c r="B66" s="122" t="s">
        <v>100</v>
      </c>
      <c r="C66" s="122"/>
      <c r="D66" s="122"/>
      <c r="E66" s="122"/>
      <c r="F66" s="122"/>
      <c r="G66" s="122"/>
      <c r="H66" s="122"/>
      <c r="I66" s="122"/>
      <c r="J66" s="122"/>
      <c r="K66" s="122"/>
      <c r="L66" s="122"/>
    </row>
    <row r="67" spans="1:12">
      <c r="A67" s="16"/>
      <c r="B67" s="122" t="s">
        <v>81</v>
      </c>
      <c r="C67" s="122"/>
      <c r="D67" s="122"/>
      <c r="E67" s="122"/>
      <c r="F67" s="122"/>
      <c r="G67" s="122"/>
      <c r="H67" s="122"/>
      <c r="I67" s="122"/>
      <c r="J67" s="122"/>
      <c r="K67" s="122"/>
      <c r="L67" s="122"/>
    </row>
    <row r="68" spans="1:12">
      <c r="A68" s="16" t="s">
        <v>82</v>
      </c>
      <c r="B68" s="122" t="s">
        <v>337</v>
      </c>
      <c r="C68" s="122"/>
      <c r="D68" s="122"/>
      <c r="E68" s="122"/>
      <c r="F68" s="122"/>
      <c r="G68" s="122"/>
      <c r="H68" s="122"/>
      <c r="I68" s="122"/>
      <c r="J68" s="122"/>
      <c r="K68" s="122"/>
      <c r="L68" s="122"/>
    </row>
    <row r="69" spans="1:12">
      <c r="A69" s="16" t="s">
        <v>94</v>
      </c>
      <c r="B69" s="122" t="s">
        <v>101</v>
      </c>
      <c r="C69" s="122"/>
      <c r="D69" s="122"/>
      <c r="E69" s="122"/>
      <c r="F69" s="122"/>
      <c r="G69" s="122"/>
      <c r="H69" s="122"/>
      <c r="I69" s="122"/>
      <c r="J69" s="122"/>
      <c r="K69" s="122"/>
      <c r="L69" s="122"/>
    </row>
    <row r="70" spans="1:12">
      <c r="A70" s="16"/>
      <c r="B70" s="122" t="s">
        <v>400</v>
      </c>
      <c r="C70" s="122"/>
      <c r="D70" s="122"/>
      <c r="E70" s="122"/>
      <c r="F70" s="122"/>
      <c r="G70" s="122"/>
      <c r="H70" s="122"/>
      <c r="I70" s="122"/>
      <c r="J70" s="122"/>
      <c r="K70" s="122"/>
      <c r="L70" s="122"/>
    </row>
    <row r="71" spans="1:12">
      <c r="A71" s="16"/>
      <c r="B71" s="122" t="s">
        <v>401</v>
      </c>
      <c r="C71" s="122"/>
      <c r="D71" s="122"/>
      <c r="E71" s="122"/>
      <c r="F71" s="122"/>
      <c r="G71" s="122"/>
      <c r="H71" s="122"/>
      <c r="I71" s="122"/>
      <c r="J71" s="122"/>
      <c r="K71" s="122"/>
      <c r="L71" s="122"/>
    </row>
    <row r="72" spans="1:12">
      <c r="A72" s="16"/>
      <c r="B72" s="122"/>
      <c r="C72" s="122"/>
      <c r="D72" s="122"/>
      <c r="E72" s="122"/>
      <c r="F72" s="122"/>
      <c r="G72" s="122"/>
      <c r="H72" s="122"/>
      <c r="I72" s="122"/>
      <c r="J72" s="122"/>
      <c r="K72" s="122"/>
      <c r="L72" s="122"/>
    </row>
    <row r="73" spans="1:12">
      <c r="A73" s="16" t="s">
        <v>95</v>
      </c>
      <c r="B73" s="122" t="s">
        <v>402</v>
      </c>
      <c r="C73" s="122"/>
      <c r="D73" s="122"/>
      <c r="E73" s="122"/>
      <c r="F73" s="122"/>
      <c r="G73" s="122"/>
      <c r="H73" s="122"/>
      <c r="I73" s="122"/>
      <c r="J73" s="122"/>
      <c r="K73" s="122"/>
      <c r="L73" s="122"/>
    </row>
    <row r="74" spans="1:12">
      <c r="A74" s="16"/>
      <c r="B74" s="122"/>
      <c r="C74" s="122"/>
      <c r="D74" s="122"/>
      <c r="E74" s="122"/>
      <c r="F74" s="122"/>
      <c r="G74" s="122"/>
      <c r="H74" s="122"/>
      <c r="I74" s="122"/>
      <c r="J74" s="122"/>
      <c r="K74" s="122"/>
      <c r="L74" s="122"/>
    </row>
    <row r="75" spans="1:12">
      <c r="A75" s="16" t="s">
        <v>96</v>
      </c>
      <c r="B75" s="122" t="s">
        <v>85</v>
      </c>
      <c r="C75" s="122"/>
      <c r="D75" s="122"/>
      <c r="E75" s="122"/>
      <c r="F75" s="122"/>
      <c r="G75" s="122"/>
      <c r="H75" s="122"/>
      <c r="I75" s="122"/>
      <c r="J75" s="122"/>
      <c r="K75" s="122"/>
      <c r="L75" s="122"/>
    </row>
    <row r="76" spans="1:12">
      <c r="A76" s="16" t="s">
        <v>86</v>
      </c>
      <c r="B76" s="122" t="s">
        <v>87</v>
      </c>
      <c r="C76" s="122"/>
      <c r="D76" s="122"/>
      <c r="E76" s="122"/>
      <c r="F76" s="122"/>
      <c r="G76" s="122"/>
      <c r="H76" s="122"/>
      <c r="I76" s="122"/>
      <c r="J76" s="122"/>
      <c r="K76" s="122"/>
      <c r="L76" s="122"/>
    </row>
    <row r="77" spans="1:12">
      <c r="A77" s="16" t="s">
        <v>86</v>
      </c>
      <c r="B77" s="122" t="s">
        <v>102</v>
      </c>
      <c r="C77" s="122"/>
      <c r="D77" s="122"/>
      <c r="E77" s="122"/>
      <c r="F77" s="122"/>
      <c r="G77" s="122"/>
      <c r="H77" s="122"/>
      <c r="I77" s="122"/>
      <c r="J77" s="122"/>
      <c r="K77" s="122"/>
      <c r="L77" s="122"/>
    </row>
    <row r="78" spans="1:12">
      <c r="A78" s="16" t="s">
        <v>88</v>
      </c>
      <c r="B78" s="123" t="s">
        <v>338</v>
      </c>
      <c r="C78" s="123"/>
      <c r="D78" s="122"/>
      <c r="E78" s="122"/>
      <c r="F78" s="122"/>
      <c r="G78" s="122"/>
      <c r="H78" s="122"/>
      <c r="I78" s="122"/>
      <c r="J78" s="122"/>
      <c r="K78" s="122"/>
      <c r="L78" s="122"/>
    </row>
    <row r="79" spans="1:12">
      <c r="A79" s="16" t="s">
        <v>89</v>
      </c>
      <c r="B79" s="123" t="s">
        <v>103</v>
      </c>
      <c r="C79" s="123"/>
      <c r="D79" s="122"/>
      <c r="E79" s="122"/>
      <c r="F79" s="122"/>
      <c r="G79" s="122"/>
      <c r="H79" s="122"/>
      <c r="I79" s="122"/>
      <c r="J79" s="122"/>
      <c r="K79" s="122"/>
      <c r="L79" s="122"/>
    </row>
    <row r="80" spans="1:12">
      <c r="A80" s="16" t="s">
        <v>86</v>
      </c>
      <c r="B80" s="123" t="s">
        <v>104</v>
      </c>
      <c r="C80" s="123"/>
      <c r="D80" s="122"/>
      <c r="E80" s="122"/>
      <c r="F80" s="122"/>
      <c r="G80" s="122"/>
      <c r="H80" s="122"/>
      <c r="I80" s="122"/>
      <c r="J80" s="122"/>
      <c r="K80" s="122"/>
      <c r="L80" s="122"/>
    </row>
    <row r="81" spans="1:12">
      <c r="A81" s="16" t="s">
        <v>86</v>
      </c>
      <c r="B81" s="123" t="s">
        <v>339</v>
      </c>
      <c r="C81" s="123"/>
      <c r="D81" s="122"/>
      <c r="E81" s="122"/>
      <c r="F81" s="122"/>
      <c r="G81" s="122"/>
      <c r="H81" s="122"/>
      <c r="I81" s="122"/>
      <c r="J81" s="122"/>
      <c r="K81" s="122"/>
      <c r="L81" s="122"/>
    </row>
    <row r="82" spans="1:12">
      <c r="A82" s="16" t="s">
        <v>97</v>
      </c>
      <c r="B82" s="122" t="s">
        <v>90</v>
      </c>
      <c r="C82" s="122"/>
      <c r="D82" s="122"/>
      <c r="E82" s="122"/>
      <c r="F82" s="122"/>
      <c r="G82" s="122"/>
      <c r="H82" s="122"/>
      <c r="I82" s="122"/>
      <c r="J82" s="122"/>
      <c r="K82" s="122"/>
      <c r="L82" s="122"/>
    </row>
    <row r="83" spans="1:12">
      <c r="A83" s="16" t="s">
        <v>98</v>
      </c>
      <c r="B83" s="122" t="s">
        <v>91</v>
      </c>
      <c r="C83" s="122"/>
      <c r="D83" s="122"/>
      <c r="E83" s="122"/>
      <c r="F83" s="122"/>
      <c r="G83" s="122"/>
      <c r="H83" s="122"/>
      <c r="I83" s="122"/>
      <c r="J83" s="122"/>
      <c r="K83" s="122"/>
      <c r="L83" s="122"/>
    </row>
    <row r="84" spans="1:12">
      <c r="A84" s="17"/>
      <c r="B84" s="122" t="s">
        <v>83</v>
      </c>
      <c r="C84" s="122"/>
      <c r="D84" s="122"/>
      <c r="E84" s="122"/>
      <c r="F84" s="122"/>
      <c r="G84" s="122"/>
      <c r="H84" s="122"/>
      <c r="I84" s="122"/>
      <c r="J84" s="122"/>
      <c r="K84" s="122"/>
      <c r="L84" s="122"/>
    </row>
    <row r="85" spans="1:12">
      <c r="A85" s="17"/>
    </row>
  </sheetData>
  <sheetProtection sheet="1" objects="1" scenarios="1"/>
  <mergeCells count="49">
    <mergeCell ref="P52:P58"/>
    <mergeCell ref="Q52:Q58"/>
    <mergeCell ref="S52:S58"/>
    <mergeCell ref="T52:T58"/>
    <mergeCell ref="B53:C53"/>
    <mergeCell ref="B54:C54"/>
    <mergeCell ref="B55:C55"/>
    <mergeCell ref="B56:C56"/>
    <mergeCell ref="B57:C57"/>
    <mergeCell ref="B58:C58"/>
    <mergeCell ref="G52:G58"/>
    <mergeCell ref="H52:H58"/>
    <mergeCell ref="J52:J58"/>
    <mergeCell ref="K52:K58"/>
    <mergeCell ref="M52:M58"/>
    <mergeCell ref="N52:N58"/>
    <mergeCell ref="E52:E58"/>
    <mergeCell ref="B59:C59"/>
    <mergeCell ref="A10:A39"/>
    <mergeCell ref="B10:B32"/>
    <mergeCell ref="B33:B38"/>
    <mergeCell ref="B50:C50"/>
    <mergeCell ref="A51:C51"/>
    <mergeCell ref="A52:A59"/>
    <mergeCell ref="B52:C52"/>
    <mergeCell ref="D52:D58"/>
    <mergeCell ref="V36:X37"/>
    <mergeCell ref="B39:C39"/>
    <mergeCell ref="A40:A50"/>
    <mergeCell ref="B40:C40"/>
    <mergeCell ref="B41:C41"/>
    <mergeCell ref="B45:C45"/>
    <mergeCell ref="B46:C46"/>
    <mergeCell ref="M7:U7"/>
    <mergeCell ref="D8:D9"/>
    <mergeCell ref="E8:E9"/>
    <mergeCell ref="F8:F9"/>
    <mergeCell ref="G8:H8"/>
    <mergeCell ref="J8:K8"/>
    <mergeCell ref="M8:N8"/>
    <mergeCell ref="P8:Q8"/>
    <mergeCell ref="S8:T8"/>
    <mergeCell ref="D2:H3"/>
    <mergeCell ref="A5:B5"/>
    <mergeCell ref="E5:K5"/>
    <mergeCell ref="A7:A9"/>
    <mergeCell ref="B7:C9"/>
    <mergeCell ref="D7:F7"/>
    <mergeCell ref="G7:L7"/>
  </mergeCells>
  <phoneticPr fontId="4"/>
  <conditionalFormatting sqref="C47:D47 F47">
    <cfRule type="containsBlanks" dxfId="4" priority="1">
      <formula>LEN(TRIM(C47))=0</formula>
    </cfRule>
  </conditionalFormatting>
  <conditionalFormatting sqref="F13 F15">
    <cfRule type="containsBlanks" dxfId="3" priority="4">
      <formula>LEN(TRIM(F13))=0</formula>
    </cfRule>
  </conditionalFormatting>
  <conditionalFormatting sqref="F22">
    <cfRule type="containsBlanks" dxfId="2" priority="2">
      <formula>LEN(TRIM(F22))=0</formula>
    </cfRule>
  </conditionalFormatting>
  <conditionalFormatting sqref="F24">
    <cfRule type="containsBlanks" dxfId="1" priority="3">
      <formula>LEN(TRIM(F24))=0</formula>
    </cfRule>
  </conditionalFormatting>
  <conditionalFormatting sqref="F33">
    <cfRule type="containsBlanks" dxfId="0" priority="5">
      <formula>LEN(TRIM(F33))=0</formula>
    </cfRule>
  </conditionalFormatting>
  <dataValidations count="3">
    <dataValidation type="list" allowBlank="1" showInputMessage="1" showErrorMessage="1" sqref="C13" xr:uid="{7145AEB1-5A76-4048-8E4D-C2EA4B586504}">
      <formula1>"　（新築）,（移転新築）,　（増築）,　（改築）"</formula1>
    </dataValidation>
    <dataValidation type="list" showInputMessage="1" showErrorMessage="1" sqref="C12 C14 C23" xr:uid="{6369EE62-FA8E-48E3-A561-6C8C5994413B}">
      <formula1>" &lt;建築工事&gt;, &lt;改修工事&gt;"</formula1>
    </dataValidation>
    <dataValidation showInputMessage="1" showErrorMessage="1" sqref="C21" xr:uid="{29D4FDCA-6B7C-4417-A572-F23E0C6D6688}"/>
  </dataValidations>
  <printOptions horizontalCentered="1"/>
  <pageMargins left="0.51181102362204722" right="0.51181102362204722" top="0.74803149606299213" bottom="0.74803149606299213" header="0.31496062992125984" footer="0.31496062992125984"/>
  <pageSetup paperSize="9" scale="96"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7ABBC3B-A4EF-4103-9161-2A808778EC72}">
          <x14:formula1>
            <xm:f>'管理用（このシートは削除しないでください）'!$B$17:$B$18</xm:f>
          </x14:formula1>
          <xm:sqref>E5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18A8F-F24D-4F6C-B76E-A0F733AFB782}">
  <dimension ref="A1:AE3"/>
  <sheetViews>
    <sheetView workbookViewId="0">
      <selection activeCell="F3" sqref="F3"/>
    </sheetView>
  </sheetViews>
  <sheetFormatPr defaultRowHeight="13.5"/>
  <cols>
    <col min="24" max="24" width="16.75" bestFit="1" customWidth="1"/>
    <col min="28" max="28" width="16.75" bestFit="1" customWidth="1"/>
  </cols>
  <sheetData>
    <row r="1" spans="1:31">
      <c r="A1" s="261" t="s">
        <v>483</v>
      </c>
      <c r="B1" s="261"/>
      <c r="C1" s="261"/>
      <c r="D1" s="261"/>
      <c r="E1" s="261"/>
      <c r="F1" s="263" t="s">
        <v>484</v>
      </c>
      <c r="G1" s="264"/>
      <c r="H1" s="268"/>
      <c r="I1" s="268"/>
      <c r="J1" s="268"/>
      <c r="K1" s="268"/>
      <c r="L1" s="263" t="s">
        <v>485</v>
      </c>
      <c r="M1" s="268"/>
      <c r="N1" s="264"/>
      <c r="O1" s="268"/>
      <c r="P1" s="268"/>
      <c r="Q1" s="263" t="s">
        <v>486</v>
      </c>
      <c r="R1" s="268"/>
      <c r="S1" s="264"/>
      <c r="T1" s="268"/>
      <c r="U1" s="268"/>
      <c r="V1" s="395" t="s">
        <v>484</v>
      </c>
      <c r="W1" s="396"/>
      <c r="X1" s="396"/>
      <c r="Y1" s="397"/>
      <c r="Z1" s="398" t="s">
        <v>492</v>
      </c>
      <c r="AA1" s="399"/>
      <c r="AB1" s="399"/>
      <c r="AC1" s="399"/>
      <c r="AD1" s="266"/>
      <c r="AE1" s="266"/>
    </row>
    <row r="2" spans="1:31">
      <c r="A2" s="265" t="s">
        <v>487</v>
      </c>
      <c r="B2" s="265" t="s">
        <v>488</v>
      </c>
      <c r="C2" s="265" t="s">
        <v>445</v>
      </c>
      <c r="D2" s="265" t="s">
        <v>446</v>
      </c>
      <c r="E2" s="265" t="s">
        <v>234</v>
      </c>
      <c r="F2" s="262" t="s">
        <v>489</v>
      </c>
      <c r="G2" s="262" t="s">
        <v>503</v>
      </c>
      <c r="H2" s="262" t="s">
        <v>504</v>
      </c>
      <c r="I2" s="262" t="s">
        <v>501</v>
      </c>
      <c r="J2" s="262" t="s">
        <v>500</v>
      </c>
      <c r="K2" s="262" t="s">
        <v>502</v>
      </c>
      <c r="L2" s="262" t="s">
        <v>490</v>
      </c>
      <c r="M2" s="262" t="s">
        <v>505</v>
      </c>
      <c r="N2" s="262" t="s">
        <v>504</v>
      </c>
      <c r="O2" s="262" t="s">
        <v>501</v>
      </c>
      <c r="P2" s="262" t="s">
        <v>500</v>
      </c>
      <c r="Q2" s="262" t="s">
        <v>490</v>
      </c>
      <c r="R2" s="262" t="s">
        <v>507</v>
      </c>
      <c r="S2" s="262" t="s">
        <v>506</v>
      </c>
      <c r="T2" s="262" t="s">
        <v>501</v>
      </c>
      <c r="U2" s="262" t="s">
        <v>500</v>
      </c>
      <c r="V2" s="262" t="s">
        <v>491</v>
      </c>
      <c r="W2" s="262" t="s">
        <v>497</v>
      </c>
      <c r="X2" s="262" t="s">
        <v>498</v>
      </c>
      <c r="Y2" s="262" t="s">
        <v>499</v>
      </c>
      <c r="Z2" s="262" t="s">
        <v>491</v>
      </c>
      <c r="AA2" s="262" t="s">
        <v>497</v>
      </c>
      <c r="AB2" s="262" t="s">
        <v>498</v>
      </c>
      <c r="AC2" s="262" t="s">
        <v>499</v>
      </c>
      <c r="AD2" s="262" t="s">
        <v>499</v>
      </c>
      <c r="AE2" s="262" t="s">
        <v>499</v>
      </c>
    </row>
    <row r="3" spans="1:31">
      <c r="A3" t="str">
        <f>IF(基本情報入力シート!$C$9="","",基本情報入力シート!$C$9)</f>
        <v/>
      </c>
      <c r="B3" t="str">
        <f>IF(基本情報入力シート!$C$6="","",基本情報入力シート!$C$6)</f>
        <v/>
      </c>
      <c r="C3" t="str">
        <f>IF(基本情報入力シート!$C$7="","",基本情報入力シート!$C$7)</f>
        <v/>
      </c>
      <c r="D3" t="str">
        <f>IF(基本情報入力シート!$C$8="","",基本情報入力シート!$C$8)</f>
        <v/>
      </c>
      <c r="E3" t="str">
        <f>IF(基本情報入力シート!$C$5="","",基本情報入力シート!$C$5)</f>
        <v/>
      </c>
      <c r="F3" t="str">
        <f>IF(SUM('１6 新興感染症（病室）'!$M$31:$X$31)=0,"",SUM('１6 新興感染症（病室）'!$M$31:$X$31))</f>
        <v/>
      </c>
      <c r="G3" t="str">
        <f>'（様式2）事業費内訳書（病室）'!$F$32</f>
        <v/>
      </c>
      <c r="H3" t="str">
        <f>IF('（様式2）事業費内訳書（病室）'!W52=0,"",'（様式2）事業費内訳書（病室）'!W52)</f>
        <v/>
      </c>
      <c r="I3" t="str">
        <f>IF('（様式2）事業費内訳書（病室）'!F52=0,"",'（様式2）事業費内訳書（病室）'!F52)</f>
        <v/>
      </c>
      <c r="J3" t="str">
        <f>IF('（様式2）事業費内訳書（病室）'!F53=0,"",'（様式2）事業費内訳書（病室）'!F53)</f>
        <v/>
      </c>
      <c r="K3" t="str">
        <f>IF('（様式2）事業費内訳書（病室）'!F58=0,"",'（様式2）事業費内訳書（病室）'!F58)</f>
        <v/>
      </c>
      <c r="L3" t="str">
        <f>'１6 新興感染症（病室以外）'!K31</f>
        <v/>
      </c>
      <c r="M3" t="str">
        <f>IF(SUM('（様式2）事業費内訳書 (病室以外)'!F13:F15)=0,"",SUM('（様式2）事業費内訳書 (病室以外)'!F13:F15))</f>
        <v/>
      </c>
      <c r="N3" t="str">
        <f>IF('（様式2）事業費内訳書 (病室以外)'!W52=0,"",'（様式2）事業費内訳書 (病室以外)'!W52)</f>
        <v/>
      </c>
      <c r="O3" t="str">
        <f>IF('（様式2）事業費内訳書 (病室以外)'!W53=0,"",'（様式2）事業費内訳書 (病室以外)'!W53)</f>
        <v/>
      </c>
      <c r="P3" t="str">
        <f>IF('（様式2）事業費内訳書 (病室以外)'!X53=0,"",'（様式2）事業費内訳書 (病室以外)'!X53)</f>
        <v/>
      </c>
      <c r="Q3" t="str">
        <f>'１6 新興感染症（病室以外）'!K36</f>
        <v/>
      </c>
      <c r="R3" t="str">
        <f>IF(SUM('（様式2）事業費内訳書 (病室以外)'!F22:F24)=0,"",SUM('（様式2）事業費内訳書 (病室以外)'!F22:F24))</f>
        <v/>
      </c>
      <c r="S3" t="str">
        <f>IF('（様式2）事業費内訳書 (病室以外)'!Y52=0,"",'（様式2）事業費内訳書 (病室以外)'!Y52)</f>
        <v/>
      </c>
      <c r="T3" t="str">
        <f>IF('（様式2）事業費内訳書 (病室以外)'!Y53=0,"",'（様式2）事業費内訳書 (病室以外)'!Y53)</f>
        <v/>
      </c>
      <c r="U3" t="str">
        <f>IF('（様式2）事業費内訳書 (病室以外)'!Z53=0,"",'（様式2）事業費内訳書 (病室以外)'!Z53)</f>
        <v/>
      </c>
      <c r="V3" t="str">
        <f>IF('１6 新興感染症（病室）'!A50="","",'１6 新興感染症（病室）'!A50)</f>
        <v/>
      </c>
      <c r="W3" t="str">
        <f>IF('１6 新興感染症（病室）'!$D$59="","",'１6 新興感染症（病室）'!$D$59)</f>
        <v/>
      </c>
      <c r="X3" s="267" t="str">
        <f>IF('１6 新興感染症（病室）'!$D$60="","",'１6 新興感染症（病室）'!$D$60)</f>
        <v/>
      </c>
      <c r="Y3" t="str">
        <f>IF('１6 新興感染症（病室）'!D59="","",'１6 新興感染症（病室）'!D61)</f>
        <v/>
      </c>
      <c r="Z3" t="str">
        <f>IF('１6 新興感染症（病室以外）'!$A$42="","",'１6 新興感染症（病室以外）'!$A$42)</f>
        <v/>
      </c>
      <c r="AA3" t="str">
        <f>IF('１6 新興感染症（病室以外）'!$D$51="","",'１6 新興感染症（病室以外）'!$D$51)</f>
        <v/>
      </c>
      <c r="AB3" s="267" t="str">
        <f>IF('１6 新興感染症（病室以外）'!$D$52="","",'１6 新興感染症（病室以外）'!$D$52)</f>
        <v/>
      </c>
      <c r="AC3" t="str">
        <f>IF('１6 新興感染症（病室以外）'!$D$53="","",'１6 新興感染症（病室以外）'!$D$53)</f>
        <v/>
      </c>
      <c r="AD3" t="str">
        <f>IF('１6 新興感染症（病室以外）'!$D$54="","",'１6 新興感染症（病室以外）'!$D$54)</f>
        <v/>
      </c>
      <c r="AE3" t="str">
        <f>IF('１6 新興感染症（病室以外）'!$D$55="","",'１6 新興感染症（病室以外）'!$D$55)</f>
        <v/>
      </c>
    </row>
  </sheetData>
  <sheetProtection sheet="1" objects="1" scenarios="1"/>
  <mergeCells count="2">
    <mergeCell ref="V1:Y1"/>
    <mergeCell ref="Z1:AC1"/>
  </mergeCells>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c r="A1" s="402" t="s">
        <v>114</v>
      </c>
      <c r="B1" s="402"/>
      <c r="C1" s="402"/>
      <c r="D1" s="402"/>
      <c r="E1" s="402"/>
      <c r="F1" s="402"/>
      <c r="G1" s="402"/>
      <c r="H1" s="402"/>
      <c r="I1" s="402"/>
      <c r="J1" s="402"/>
      <c r="K1" s="20"/>
      <c r="L1" s="20"/>
      <c r="M1" s="20"/>
      <c r="N1" s="20"/>
      <c r="O1" s="20"/>
      <c r="P1" s="20"/>
      <c r="Q1" s="21"/>
      <c r="R1" s="22"/>
      <c r="S1" s="403" t="s">
        <v>115</v>
      </c>
      <c r="T1" s="403"/>
      <c r="U1" s="403"/>
      <c r="V1" s="403"/>
      <c r="W1" s="403"/>
      <c r="X1" s="403"/>
      <c r="Y1" s="403"/>
      <c r="Z1" s="403"/>
      <c r="AA1" s="403"/>
      <c r="AB1" s="403"/>
      <c r="AC1" s="403"/>
      <c r="AD1" s="403"/>
      <c r="AE1" s="403"/>
      <c r="AF1" s="403"/>
      <c r="AG1" s="403"/>
      <c r="AH1" s="403"/>
      <c r="AI1" s="403"/>
    </row>
    <row r="2" spans="1:35" ht="40.5" customHeight="1" thickBot="1">
      <c r="B2" s="404" t="s">
        <v>116</v>
      </c>
      <c r="C2" s="404"/>
      <c r="D2" s="404"/>
      <c r="E2" s="404"/>
      <c r="F2" s="404"/>
      <c r="G2" s="404"/>
      <c r="H2" s="404"/>
      <c r="I2" s="404"/>
      <c r="J2" s="404"/>
      <c r="K2" s="404"/>
      <c r="L2" s="404"/>
      <c r="M2" s="404"/>
      <c r="N2" s="404"/>
      <c r="O2" s="404"/>
      <c r="P2" s="404"/>
      <c r="Q2" s="404"/>
      <c r="R2" s="404"/>
      <c r="S2" s="403"/>
      <c r="T2" s="403"/>
      <c r="U2" s="403"/>
      <c r="V2" s="403"/>
      <c r="W2" s="403"/>
      <c r="X2" s="403"/>
      <c r="Y2" s="403"/>
      <c r="Z2" s="403"/>
      <c r="AA2" s="403"/>
      <c r="AB2" s="403"/>
      <c r="AC2" s="403"/>
      <c r="AD2" s="403"/>
      <c r="AE2" s="403"/>
      <c r="AF2" s="403"/>
      <c r="AG2" s="403"/>
      <c r="AH2" s="403"/>
      <c r="AI2" s="403"/>
    </row>
    <row r="3" spans="1:35" ht="20.100000000000001" customHeight="1">
      <c r="B3" s="405" t="s">
        <v>117</v>
      </c>
      <c r="C3" s="407" t="s">
        <v>118</v>
      </c>
      <c r="D3" s="407" t="s">
        <v>119</v>
      </c>
      <c r="E3" s="407" t="s">
        <v>120</v>
      </c>
      <c r="F3" s="409" t="s">
        <v>121</v>
      </c>
      <c r="G3" s="407" t="s">
        <v>122</v>
      </c>
      <c r="H3" s="407" t="s">
        <v>123</v>
      </c>
      <c r="I3" s="407" t="s">
        <v>124</v>
      </c>
      <c r="J3" s="407" t="s">
        <v>125</v>
      </c>
      <c r="K3" s="407" t="s">
        <v>126</v>
      </c>
      <c r="L3" s="23" t="s">
        <v>0</v>
      </c>
      <c r="M3" s="23" t="s">
        <v>1</v>
      </c>
      <c r="N3" s="23" t="s">
        <v>2</v>
      </c>
      <c r="O3" s="24" t="s">
        <v>3</v>
      </c>
      <c r="P3" s="25"/>
      <c r="Q3" s="26"/>
      <c r="R3" s="27" t="s">
        <v>4</v>
      </c>
      <c r="S3" s="23" t="s">
        <v>5</v>
      </c>
      <c r="T3" s="23" t="s">
        <v>6</v>
      </c>
      <c r="U3" s="23" t="s">
        <v>7</v>
      </c>
      <c r="V3" s="28" t="s">
        <v>8</v>
      </c>
      <c r="W3" s="412" t="s">
        <v>127</v>
      </c>
      <c r="X3" s="412" t="s">
        <v>128</v>
      </c>
      <c r="Y3" s="400" t="s">
        <v>129</v>
      </c>
      <c r="Z3" s="407" t="s">
        <v>130</v>
      </c>
      <c r="AA3" s="407" t="s">
        <v>131</v>
      </c>
      <c r="AB3" s="400" t="s">
        <v>132</v>
      </c>
      <c r="AC3" s="400" t="s">
        <v>133</v>
      </c>
      <c r="AD3" s="400" t="s">
        <v>134</v>
      </c>
      <c r="AE3" s="400" t="s">
        <v>135</v>
      </c>
      <c r="AF3" s="400" t="s">
        <v>136</v>
      </c>
      <c r="AG3" s="400" t="s">
        <v>137</v>
      </c>
      <c r="AH3" s="400" t="s">
        <v>138</v>
      </c>
      <c r="AI3" s="414" t="s">
        <v>139</v>
      </c>
    </row>
    <row r="4" spans="1:35" ht="64.5" customHeight="1">
      <c r="B4" s="406"/>
      <c r="C4" s="408"/>
      <c r="D4" s="408"/>
      <c r="E4" s="408"/>
      <c r="F4" s="410"/>
      <c r="G4" s="408"/>
      <c r="H4" s="408"/>
      <c r="I4" s="408"/>
      <c r="J4" s="408"/>
      <c r="K4" s="408"/>
      <c r="L4" s="29" t="s">
        <v>9</v>
      </c>
      <c r="M4" s="30" t="s">
        <v>10</v>
      </c>
      <c r="N4" s="29" t="s">
        <v>11</v>
      </c>
      <c r="O4" s="416" t="s">
        <v>140</v>
      </c>
      <c r="P4" s="418" t="s">
        <v>12</v>
      </c>
      <c r="Q4" s="419"/>
      <c r="R4" s="420"/>
      <c r="S4" s="421" t="s">
        <v>17</v>
      </c>
      <c r="T4" s="423" t="s">
        <v>13</v>
      </c>
      <c r="U4" s="425" t="s">
        <v>141</v>
      </c>
      <c r="V4" s="427" t="s">
        <v>142</v>
      </c>
      <c r="W4" s="413"/>
      <c r="X4" s="413"/>
      <c r="Y4" s="401"/>
      <c r="Z4" s="408"/>
      <c r="AA4" s="408"/>
      <c r="AB4" s="401"/>
      <c r="AC4" s="401"/>
      <c r="AD4" s="401"/>
      <c r="AE4" s="401"/>
      <c r="AF4" s="401"/>
      <c r="AG4" s="401"/>
      <c r="AH4" s="401"/>
      <c r="AI4" s="415"/>
    </row>
    <row r="5" spans="1:35" ht="39" customHeight="1">
      <c r="B5" s="406"/>
      <c r="C5" s="408"/>
      <c r="D5" s="408"/>
      <c r="E5" s="408"/>
      <c r="F5" s="411"/>
      <c r="G5" s="408"/>
      <c r="H5" s="408"/>
      <c r="I5" s="408"/>
      <c r="J5" s="408"/>
      <c r="K5" s="408"/>
      <c r="L5" s="31"/>
      <c r="M5" s="31"/>
      <c r="N5" s="32"/>
      <c r="O5" s="417"/>
      <c r="P5" s="33" t="s">
        <v>143</v>
      </c>
      <c r="Q5" s="33" t="s">
        <v>14</v>
      </c>
      <c r="R5" s="33" t="s">
        <v>15</v>
      </c>
      <c r="S5" s="422"/>
      <c r="T5" s="424"/>
      <c r="U5" s="426"/>
      <c r="V5" s="428"/>
      <c r="W5" s="413"/>
      <c r="X5" s="413"/>
      <c r="Y5" s="401"/>
      <c r="Z5" s="408"/>
      <c r="AA5" s="408"/>
      <c r="AB5" s="401"/>
      <c r="AC5" s="401"/>
      <c r="AD5" s="401"/>
      <c r="AE5" s="401"/>
      <c r="AF5" s="401"/>
      <c r="AG5" s="401"/>
      <c r="AH5" s="401"/>
      <c r="AI5" s="415"/>
    </row>
    <row r="6" spans="1:35" s="34" customFormat="1" ht="56.25">
      <c r="B6" s="35"/>
      <c r="C6" s="36"/>
      <c r="D6" s="36"/>
      <c r="E6" s="36"/>
      <c r="F6" s="36"/>
      <c r="G6" s="36"/>
      <c r="H6" s="36"/>
      <c r="I6" s="37" t="s">
        <v>144</v>
      </c>
      <c r="J6" s="37" t="s">
        <v>145</v>
      </c>
      <c r="K6" s="37" t="s">
        <v>146</v>
      </c>
      <c r="L6" s="38" t="s">
        <v>16</v>
      </c>
      <c r="M6" s="38" t="s">
        <v>16</v>
      </c>
      <c r="N6" s="38" t="s">
        <v>147</v>
      </c>
      <c r="O6" s="38" t="s">
        <v>16</v>
      </c>
      <c r="P6" s="38" t="s">
        <v>148</v>
      </c>
      <c r="Q6" s="38" t="s">
        <v>16</v>
      </c>
      <c r="R6" s="38" t="s">
        <v>16</v>
      </c>
      <c r="S6" s="38" t="s">
        <v>16</v>
      </c>
      <c r="T6" s="38" t="s">
        <v>16</v>
      </c>
      <c r="U6" s="39" t="s">
        <v>16</v>
      </c>
      <c r="V6" s="40" t="s">
        <v>16</v>
      </c>
      <c r="W6" s="41" t="s">
        <v>111</v>
      </c>
      <c r="X6" s="41" t="s">
        <v>111</v>
      </c>
      <c r="Y6" s="100" t="s">
        <v>108</v>
      </c>
      <c r="Z6" s="42" t="s">
        <v>149</v>
      </c>
      <c r="AA6" s="42" t="s">
        <v>150</v>
      </c>
      <c r="AB6" s="100" t="s">
        <v>151</v>
      </c>
      <c r="AC6" s="100" t="s">
        <v>108</v>
      </c>
      <c r="AD6" s="103" t="s">
        <v>152</v>
      </c>
      <c r="AE6" s="103" t="s">
        <v>153</v>
      </c>
      <c r="AF6" s="104" t="s">
        <v>154</v>
      </c>
      <c r="AG6" s="103" t="s">
        <v>155</v>
      </c>
      <c r="AH6" s="103" t="s">
        <v>155</v>
      </c>
      <c r="AI6" s="105" t="s">
        <v>155</v>
      </c>
    </row>
    <row r="7" spans="1:35" ht="19.5" customHeight="1">
      <c r="B7" s="43">
        <v>1</v>
      </c>
      <c r="C7" s="44">
        <v>1</v>
      </c>
      <c r="D7" s="44" t="s">
        <v>156</v>
      </c>
      <c r="E7" s="44" t="s">
        <v>157</v>
      </c>
      <c r="F7" s="44" t="s">
        <v>158</v>
      </c>
      <c r="G7" s="44" t="s">
        <v>159</v>
      </c>
      <c r="H7" s="45" t="s">
        <v>160</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1"/>
      <c r="Z7" s="44"/>
      <c r="AA7" s="44"/>
      <c r="AB7" s="101"/>
      <c r="AC7" s="101"/>
      <c r="AD7" s="101"/>
      <c r="AE7" s="101"/>
      <c r="AF7" s="101"/>
      <c r="AG7" s="101"/>
      <c r="AH7" s="101"/>
      <c r="AI7" s="106"/>
    </row>
    <row r="8" spans="1:35" ht="20.100000000000001" customHeight="1">
      <c r="B8" s="43">
        <v>1</v>
      </c>
      <c r="C8" s="44">
        <v>1</v>
      </c>
      <c r="D8" s="44" t="s">
        <v>156</v>
      </c>
      <c r="E8" s="44" t="s">
        <v>157</v>
      </c>
      <c r="F8" s="44"/>
      <c r="G8" s="44" t="s">
        <v>159</v>
      </c>
      <c r="H8" s="45" t="s">
        <v>161</v>
      </c>
      <c r="I8" s="45">
        <v>1</v>
      </c>
      <c r="J8" s="45">
        <v>2</v>
      </c>
      <c r="K8" s="45" t="s">
        <v>162</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1"/>
      <c r="Z8" s="44"/>
      <c r="AA8" s="44"/>
      <c r="AB8" s="101"/>
      <c r="AC8" s="101"/>
      <c r="AD8" s="101"/>
      <c r="AE8" s="101"/>
      <c r="AF8" s="101"/>
      <c r="AG8" s="101"/>
      <c r="AH8" s="101"/>
      <c r="AI8" s="106"/>
    </row>
    <row r="9" spans="1:35" ht="20.100000000000001" customHeight="1">
      <c r="B9" s="43">
        <v>1</v>
      </c>
      <c r="C9" s="44">
        <v>1</v>
      </c>
      <c r="D9" s="44" t="s">
        <v>156</v>
      </c>
      <c r="E9" s="44" t="s">
        <v>157</v>
      </c>
      <c r="F9" s="44"/>
      <c r="G9" s="44" t="s">
        <v>159</v>
      </c>
      <c r="H9" s="45" t="s">
        <v>161</v>
      </c>
      <c r="I9" s="45">
        <v>1</v>
      </c>
      <c r="J9" s="45">
        <v>3</v>
      </c>
      <c r="K9" s="45" t="s">
        <v>161</v>
      </c>
      <c r="L9" s="47"/>
      <c r="M9" s="47"/>
      <c r="N9" s="47"/>
      <c r="O9" s="47"/>
      <c r="P9" s="48"/>
      <c r="Q9" s="49" t="str">
        <f t="shared" si="0"/>
        <v>-</v>
      </c>
      <c r="R9" s="47">
        <f t="shared" si="1"/>
        <v>310000</v>
      </c>
      <c r="S9" s="47">
        <f t="shared" si="2"/>
        <v>310000</v>
      </c>
      <c r="T9" s="50"/>
      <c r="U9" s="47">
        <f t="shared" si="3"/>
        <v>310000</v>
      </c>
      <c r="V9" s="51">
        <f t="shared" si="4"/>
        <v>310000</v>
      </c>
      <c r="W9" s="19"/>
      <c r="X9" s="19"/>
      <c r="Y9" s="101"/>
      <c r="Z9" s="44"/>
      <c r="AA9" s="44"/>
      <c r="AB9" s="101"/>
      <c r="AC9" s="101"/>
      <c r="AD9" s="101"/>
      <c r="AE9" s="101"/>
      <c r="AF9" s="101"/>
      <c r="AG9" s="101"/>
      <c r="AH9" s="101"/>
      <c r="AI9" s="106"/>
    </row>
    <row r="10" spans="1:35" ht="20.100000000000001" customHeight="1">
      <c r="B10" s="43">
        <v>1</v>
      </c>
      <c r="C10" s="44">
        <v>2</v>
      </c>
      <c r="D10" s="44" t="s">
        <v>156</v>
      </c>
      <c r="E10" s="44" t="s">
        <v>163</v>
      </c>
      <c r="F10" s="44"/>
      <c r="G10" s="44" t="s">
        <v>164</v>
      </c>
      <c r="H10" s="45" t="s">
        <v>160</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1"/>
      <c r="Z10" s="44"/>
      <c r="AA10" s="44"/>
      <c r="AB10" s="101"/>
      <c r="AC10" s="101"/>
      <c r="AD10" s="101"/>
      <c r="AE10" s="101"/>
      <c r="AF10" s="101"/>
      <c r="AG10" s="101"/>
      <c r="AH10" s="101"/>
      <c r="AI10" s="106"/>
    </row>
    <row r="11" spans="1:35" ht="20.100000000000001" customHeight="1">
      <c r="B11" s="43">
        <v>1</v>
      </c>
      <c r="C11" s="44">
        <v>2</v>
      </c>
      <c r="D11" s="44" t="s">
        <v>156</v>
      </c>
      <c r="E11" s="44" t="s">
        <v>163</v>
      </c>
      <c r="F11" s="44"/>
      <c r="G11" s="44" t="s">
        <v>164</v>
      </c>
      <c r="H11" s="45" t="s">
        <v>165</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1"/>
      <c r="Z11" s="44"/>
      <c r="AA11" s="44"/>
      <c r="AB11" s="101"/>
      <c r="AC11" s="101"/>
      <c r="AD11" s="101"/>
      <c r="AE11" s="101"/>
      <c r="AF11" s="101"/>
      <c r="AG11" s="101"/>
      <c r="AH11" s="101"/>
      <c r="AI11" s="106"/>
    </row>
    <row r="12" spans="1:35" ht="20.100000000000001" customHeight="1">
      <c r="B12" s="43">
        <v>1</v>
      </c>
      <c r="C12" s="44">
        <v>2</v>
      </c>
      <c r="D12" s="44" t="s">
        <v>156</v>
      </c>
      <c r="E12" s="44" t="s">
        <v>163</v>
      </c>
      <c r="F12" s="44"/>
      <c r="G12" s="44" t="s">
        <v>164</v>
      </c>
      <c r="H12" s="45" t="s">
        <v>166</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1"/>
      <c r="Z12" s="44"/>
      <c r="AA12" s="44"/>
      <c r="AB12" s="101"/>
      <c r="AC12" s="101"/>
      <c r="AD12" s="101"/>
      <c r="AE12" s="101"/>
      <c r="AF12" s="101"/>
      <c r="AG12" s="101"/>
      <c r="AH12" s="101"/>
      <c r="AI12" s="106"/>
    </row>
    <row r="13" spans="1:35" ht="20.100000000000001" customHeight="1">
      <c r="B13" s="43">
        <v>1</v>
      </c>
      <c r="C13" s="44">
        <v>2</v>
      </c>
      <c r="D13" s="44" t="s">
        <v>156</v>
      </c>
      <c r="E13" s="44" t="s">
        <v>163</v>
      </c>
      <c r="F13" s="44"/>
      <c r="G13" s="44" t="s">
        <v>164</v>
      </c>
      <c r="H13" s="45" t="s">
        <v>167</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1"/>
      <c r="Z13" s="44"/>
      <c r="AA13" s="44"/>
      <c r="AB13" s="101"/>
      <c r="AC13" s="101"/>
      <c r="AD13" s="101"/>
      <c r="AE13" s="101"/>
      <c r="AF13" s="101"/>
      <c r="AG13" s="101"/>
      <c r="AH13" s="101"/>
      <c r="AI13" s="106"/>
    </row>
    <row r="14" spans="1:35" ht="20.100000000000001" customHeight="1">
      <c r="B14" s="43">
        <v>1</v>
      </c>
      <c r="C14" s="44">
        <v>2</v>
      </c>
      <c r="D14" s="44" t="s">
        <v>156</v>
      </c>
      <c r="E14" s="44" t="s">
        <v>163</v>
      </c>
      <c r="F14" s="44"/>
      <c r="G14" s="44" t="s">
        <v>164</v>
      </c>
      <c r="H14" s="45" t="s">
        <v>161</v>
      </c>
      <c r="I14" s="45">
        <v>2</v>
      </c>
      <c r="J14" s="45">
        <v>2</v>
      </c>
      <c r="K14" s="45" t="s">
        <v>161</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1"/>
      <c r="Z14" s="44"/>
      <c r="AA14" s="44"/>
      <c r="AB14" s="101"/>
      <c r="AC14" s="101"/>
      <c r="AD14" s="101"/>
      <c r="AE14" s="101"/>
      <c r="AF14" s="101"/>
      <c r="AG14" s="101"/>
      <c r="AH14" s="101"/>
      <c r="AI14" s="106"/>
    </row>
    <row r="15" spans="1:35" ht="20.100000000000001" customHeight="1">
      <c r="B15" s="43">
        <v>1</v>
      </c>
      <c r="C15" s="44">
        <v>2</v>
      </c>
      <c r="D15" s="44" t="s">
        <v>156</v>
      </c>
      <c r="E15" s="44" t="s">
        <v>163</v>
      </c>
      <c r="F15" s="44"/>
      <c r="G15" s="44" t="s">
        <v>164</v>
      </c>
      <c r="H15" s="45" t="s">
        <v>161</v>
      </c>
      <c r="I15" s="45">
        <v>2</v>
      </c>
      <c r="J15" s="45">
        <v>4</v>
      </c>
      <c r="K15" s="45" t="s">
        <v>161</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1"/>
      <c r="Z15" s="44"/>
      <c r="AA15" s="44"/>
      <c r="AB15" s="101"/>
      <c r="AC15" s="101"/>
      <c r="AD15" s="101"/>
      <c r="AE15" s="101"/>
      <c r="AF15" s="101"/>
      <c r="AG15" s="101"/>
      <c r="AH15" s="101"/>
      <c r="AI15" s="106"/>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1"/>
      <c r="Z16" s="44"/>
      <c r="AA16" s="44"/>
      <c r="AB16" s="101"/>
      <c r="AC16" s="101"/>
      <c r="AD16" s="101"/>
      <c r="AE16" s="101"/>
      <c r="AF16" s="101"/>
      <c r="AG16" s="101"/>
      <c r="AH16" s="101"/>
      <c r="AI16" s="106"/>
    </row>
    <row r="17" spans="2:35" ht="20.100000000000001"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1"/>
      <c r="Z17" s="44"/>
      <c r="AA17" s="44"/>
      <c r="AB17" s="101"/>
      <c r="AC17" s="101"/>
      <c r="AD17" s="101"/>
      <c r="AE17" s="101"/>
      <c r="AF17" s="101"/>
      <c r="AG17" s="101"/>
      <c r="AH17" s="101"/>
      <c r="AI17" s="106"/>
    </row>
    <row r="18" spans="2:35" ht="20.100000000000001"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1"/>
      <c r="Z18" s="44"/>
      <c r="AA18" s="44"/>
      <c r="AB18" s="101"/>
      <c r="AC18" s="101"/>
      <c r="AD18" s="101"/>
      <c r="AE18" s="101"/>
      <c r="AF18" s="101"/>
      <c r="AG18" s="101"/>
      <c r="AH18" s="101"/>
      <c r="AI18" s="106"/>
    </row>
    <row r="19" spans="2:35" ht="20.100000000000001"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1"/>
      <c r="Z19" s="44"/>
      <c r="AA19" s="44"/>
      <c r="AB19" s="101"/>
      <c r="AC19" s="101"/>
      <c r="AD19" s="101"/>
      <c r="AE19" s="101"/>
      <c r="AF19" s="101"/>
      <c r="AG19" s="101"/>
      <c r="AH19" s="101"/>
      <c r="AI19" s="106"/>
    </row>
    <row r="20" spans="2:35" ht="20.100000000000001"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1"/>
      <c r="Z20" s="44"/>
      <c r="AA20" s="44"/>
      <c r="AB20" s="101"/>
      <c r="AC20" s="101"/>
      <c r="AD20" s="101"/>
      <c r="AE20" s="101"/>
      <c r="AF20" s="101"/>
      <c r="AG20" s="101"/>
      <c r="AH20" s="101"/>
      <c r="AI20" s="106"/>
    </row>
    <row r="21" spans="2:35" ht="20.100000000000001"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1"/>
      <c r="Z21" s="44"/>
      <c r="AA21" s="44"/>
      <c r="AB21" s="101"/>
      <c r="AC21" s="101"/>
      <c r="AD21" s="101"/>
      <c r="AE21" s="101"/>
      <c r="AF21" s="101"/>
      <c r="AG21" s="101"/>
      <c r="AH21" s="101"/>
      <c r="AI21" s="106"/>
    </row>
    <row r="22" spans="2:35" ht="20.100000000000001"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1"/>
      <c r="Z22" s="44"/>
      <c r="AA22" s="44"/>
      <c r="AB22" s="101"/>
      <c r="AC22" s="101"/>
      <c r="AD22" s="101"/>
      <c r="AE22" s="101"/>
      <c r="AF22" s="101"/>
      <c r="AG22" s="101"/>
      <c r="AH22" s="101"/>
      <c r="AI22" s="106"/>
    </row>
    <row r="23" spans="2:35" ht="20.100000000000001"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1"/>
      <c r="Z23" s="44"/>
      <c r="AA23" s="44"/>
      <c r="AB23" s="101"/>
      <c r="AC23" s="101"/>
      <c r="AD23" s="101"/>
      <c r="AE23" s="101"/>
      <c r="AF23" s="101"/>
      <c r="AG23" s="101"/>
      <c r="AH23" s="101"/>
      <c r="AI23" s="106"/>
    </row>
    <row r="24" spans="2:35" ht="20.100000000000001"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1"/>
      <c r="Z24" s="44"/>
      <c r="AA24" s="44"/>
      <c r="AB24" s="101"/>
      <c r="AC24" s="101"/>
      <c r="AD24" s="101"/>
      <c r="AE24" s="101"/>
      <c r="AF24" s="101"/>
      <c r="AG24" s="101"/>
      <c r="AH24" s="101"/>
      <c r="AI24" s="106"/>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1"/>
      <c r="Z25" s="44"/>
      <c r="AA25" s="44"/>
      <c r="AB25" s="101"/>
      <c r="AC25" s="101"/>
      <c r="AD25" s="101"/>
      <c r="AE25" s="101"/>
      <c r="AF25" s="101"/>
      <c r="AG25" s="101"/>
      <c r="AH25" s="101"/>
      <c r="AI25" s="106"/>
    </row>
    <row r="26" spans="2:35" ht="20.100000000000001"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1"/>
      <c r="Z26" s="44"/>
      <c r="AA26" s="44"/>
      <c r="AB26" s="101"/>
      <c r="AC26" s="101"/>
      <c r="AD26" s="101"/>
      <c r="AE26" s="101"/>
      <c r="AF26" s="101"/>
      <c r="AG26" s="101"/>
      <c r="AH26" s="101"/>
      <c r="AI26" s="106"/>
    </row>
    <row r="27" spans="2:35" ht="20.100000000000001"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1"/>
      <c r="Z27" s="44"/>
      <c r="AA27" s="44"/>
      <c r="AB27" s="101"/>
      <c r="AC27" s="101"/>
      <c r="AD27" s="101"/>
      <c r="AE27" s="101"/>
      <c r="AF27" s="101"/>
      <c r="AG27" s="101"/>
      <c r="AH27" s="101"/>
      <c r="AI27" s="106"/>
    </row>
    <row r="28" spans="2:35" ht="20.100000000000001"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1"/>
      <c r="Z28" s="44"/>
      <c r="AA28" s="44"/>
      <c r="AB28" s="101"/>
      <c r="AC28" s="101"/>
      <c r="AD28" s="101"/>
      <c r="AE28" s="101"/>
      <c r="AF28" s="101"/>
      <c r="AG28" s="101"/>
      <c r="AH28" s="101"/>
      <c r="AI28" s="106"/>
    </row>
    <row r="29" spans="2:35" ht="20.100000000000001"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1"/>
      <c r="Z29" s="44"/>
      <c r="AA29" s="44"/>
      <c r="AB29" s="101"/>
      <c r="AC29" s="101"/>
      <c r="AD29" s="101"/>
      <c r="AE29" s="101"/>
      <c r="AF29" s="101"/>
      <c r="AG29" s="101"/>
      <c r="AH29" s="101"/>
      <c r="AI29" s="106"/>
    </row>
    <row r="30" spans="2:35" ht="20.100000000000001"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1"/>
      <c r="Z30" s="44"/>
      <c r="AA30" s="44"/>
      <c r="AB30" s="101"/>
      <c r="AC30" s="101"/>
      <c r="AD30" s="101"/>
      <c r="AE30" s="101"/>
      <c r="AF30" s="101"/>
      <c r="AG30" s="101"/>
      <c r="AH30" s="101"/>
      <c r="AI30" s="106"/>
    </row>
    <row r="31" spans="2:35" ht="20.100000000000001"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1"/>
      <c r="Z31" s="44"/>
      <c r="AA31" s="44"/>
      <c r="AB31" s="101"/>
      <c r="AC31" s="101"/>
      <c r="AD31" s="101"/>
      <c r="AE31" s="101"/>
      <c r="AF31" s="101"/>
      <c r="AG31" s="101"/>
      <c r="AH31" s="101"/>
      <c r="AI31" s="106"/>
    </row>
    <row r="32" spans="2:35" ht="20.100000000000001"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1"/>
      <c r="Z32" s="44"/>
      <c r="AA32" s="44"/>
      <c r="AB32" s="101"/>
      <c r="AC32" s="101"/>
      <c r="AD32" s="101"/>
      <c r="AE32" s="101"/>
      <c r="AF32" s="101"/>
      <c r="AG32" s="101"/>
      <c r="AH32" s="101"/>
      <c r="AI32" s="106"/>
    </row>
    <row r="33" spans="2:35" ht="20.100000000000001"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1"/>
      <c r="Z33" s="44"/>
      <c r="AA33" s="44"/>
      <c r="AB33" s="101"/>
      <c r="AC33" s="101"/>
      <c r="AD33" s="101"/>
      <c r="AE33" s="101"/>
      <c r="AF33" s="101"/>
      <c r="AG33" s="101"/>
      <c r="AH33" s="101"/>
      <c r="AI33" s="106"/>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1"/>
      <c r="Z34" s="44"/>
      <c r="AA34" s="44"/>
      <c r="AB34" s="101"/>
      <c r="AC34" s="101"/>
      <c r="AD34" s="101"/>
      <c r="AE34" s="101"/>
      <c r="AF34" s="101"/>
      <c r="AG34" s="101"/>
      <c r="AH34" s="101"/>
      <c r="AI34" s="106"/>
    </row>
    <row r="35" spans="2:35" ht="20.100000000000001"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1"/>
      <c r="Z35" s="44"/>
      <c r="AA35" s="44"/>
      <c r="AB35" s="101"/>
      <c r="AC35" s="101"/>
      <c r="AD35" s="101"/>
      <c r="AE35" s="101"/>
      <c r="AF35" s="101"/>
      <c r="AG35" s="101"/>
      <c r="AH35" s="101"/>
      <c r="AI35" s="106"/>
    </row>
    <row r="36" spans="2:35" ht="20.100000000000001"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1"/>
      <c r="Z36" s="44"/>
      <c r="AA36" s="44"/>
      <c r="AB36" s="101"/>
      <c r="AC36" s="101"/>
      <c r="AD36" s="101"/>
      <c r="AE36" s="101"/>
      <c r="AF36" s="101"/>
      <c r="AG36" s="101"/>
      <c r="AH36" s="101"/>
      <c r="AI36" s="106"/>
    </row>
    <row r="37" spans="2:35" ht="20.100000000000001"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1"/>
      <c r="Z37" s="44"/>
      <c r="AA37" s="44"/>
      <c r="AB37" s="101"/>
      <c r="AC37" s="101"/>
      <c r="AD37" s="101"/>
      <c r="AE37" s="101"/>
      <c r="AF37" s="101"/>
      <c r="AG37" s="101"/>
      <c r="AH37" s="101"/>
      <c r="AI37" s="106"/>
    </row>
    <row r="38" spans="2:35" ht="20.100000000000001"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1"/>
      <c r="Z38" s="44"/>
      <c r="AA38" s="44"/>
      <c r="AB38" s="101"/>
      <c r="AC38" s="101"/>
      <c r="AD38" s="101"/>
      <c r="AE38" s="101"/>
      <c r="AF38" s="101"/>
      <c r="AG38" s="101"/>
      <c r="AH38" s="101"/>
      <c r="AI38" s="106"/>
    </row>
    <row r="39" spans="2:35" ht="20.100000000000001"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1"/>
      <c r="Z39" s="44"/>
      <c r="AA39" s="44"/>
      <c r="AB39" s="101"/>
      <c r="AC39" s="101"/>
      <c r="AD39" s="101"/>
      <c r="AE39" s="101"/>
      <c r="AF39" s="101"/>
      <c r="AG39" s="101"/>
      <c r="AH39" s="101"/>
      <c r="AI39" s="106"/>
    </row>
    <row r="40" spans="2:35" ht="20.100000000000001"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1"/>
      <c r="Z40" s="44"/>
      <c r="AA40" s="44"/>
      <c r="AB40" s="101"/>
      <c r="AC40" s="101"/>
      <c r="AD40" s="101"/>
      <c r="AE40" s="101"/>
      <c r="AF40" s="101"/>
      <c r="AG40" s="101"/>
      <c r="AH40" s="101"/>
      <c r="AI40" s="106"/>
    </row>
    <row r="41" spans="2:35" ht="20.100000000000001"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1"/>
      <c r="Z41" s="44"/>
      <c r="AA41" s="44"/>
      <c r="AB41" s="101"/>
      <c r="AC41" s="101"/>
      <c r="AD41" s="101"/>
      <c r="AE41" s="101"/>
      <c r="AF41" s="101"/>
      <c r="AG41" s="101"/>
      <c r="AH41" s="101"/>
      <c r="AI41" s="106"/>
    </row>
    <row r="42" spans="2:35" ht="20.100000000000001"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2"/>
      <c r="Z42" s="53"/>
      <c r="AA42" s="53"/>
      <c r="AB42" s="102"/>
      <c r="AC42" s="102"/>
      <c r="AD42" s="102"/>
      <c r="AE42" s="102"/>
      <c r="AF42" s="102"/>
      <c r="AG42" s="102"/>
      <c r="AH42" s="102"/>
      <c r="AI42" s="107"/>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25</vt:i4>
      </vt:variant>
    </vt:vector>
  </HeadingPairs>
  <TitlesOfParts>
    <vt:vector size="36" baseType="lpstr">
      <vt:lpstr>基本情報入力シート</vt:lpstr>
      <vt:lpstr>（記入例）</vt:lpstr>
      <vt:lpstr>様式第１号</vt:lpstr>
      <vt:lpstr>１6 新興感染症（病室）</vt:lpstr>
      <vt:lpstr>（様式2）事業費内訳書（病室）</vt:lpstr>
      <vt:lpstr>１6 新興感染症（病室以外）</vt:lpstr>
      <vt:lpstr>（様式2）事業費内訳書 (病室以外)</vt:lpstr>
      <vt:lpstr>県集計用</vt:lpstr>
      <vt:lpstr>12-1 スプリンクラー（総括表）見直し前</vt:lpstr>
      <vt:lpstr>12-2スプリンクラー（個別計画書）見直し前</vt:lpstr>
      <vt:lpstr>管理用（このシートは削除しないでください）</vt:lpstr>
      <vt:lpstr>'（様式2）事業費内訳書 (病室以外)'!Print_Area</vt:lpstr>
      <vt:lpstr>'（様式2）事業費内訳書（病室）'!Print_Area</vt:lpstr>
      <vt:lpstr>'12-1 スプリンクラー（総括表）見直し前'!Print_Area</vt:lpstr>
      <vt:lpstr>'12-2スプリンクラー（個別計画書）見直し前'!Print_Area</vt:lpstr>
      <vt:lpstr>'１6 新興感染症（病室）'!Print_Area</vt:lpstr>
      <vt:lpstr>'１6 新興感染症（病室以外）'!Print_Area</vt:lpstr>
      <vt:lpstr>'管理用（このシートは削除しないでください）'!Print_Area</vt:lpstr>
      <vt:lpstr>基本情報入力シート!Print_Area</vt:lpstr>
      <vt:lpstr>様式第１号!Print_Area</vt:lpstr>
      <vt:lpstr>'（様式2）事業費内訳書 (病室以外)'!Print_Titles</vt:lpstr>
      <vt:lpstr>'（様式2）事業費内訳書（病室）'!Print_Titles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市川 政樹（感染症対策課）</cp:lastModifiedBy>
  <cp:lastPrinted>2025-03-13T03:54:39Z</cp:lastPrinted>
  <dcterms:created xsi:type="dcterms:W3CDTF">2000-07-04T04:40:42Z</dcterms:created>
  <dcterms:modified xsi:type="dcterms:W3CDTF">2025-03-17T09:14:47Z</dcterms:modified>
</cp:coreProperties>
</file>