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016344\Box\【02_課所共有】02_06_統計課\R07年度\07_経済分析担当\30_産業連関表\30_02_分析\30_02_040_経済系ツール\03_HP掲載（変更）伺い\掲載ツール\"/>
    </mc:Choice>
  </mc:AlternateContent>
  <xr:revisionPtr revIDLastSave="0" documentId="13_ncr:1_{737C617E-9C80-4A6F-B8FB-A68465069F0C}" xr6:coauthVersionLast="47" xr6:coauthVersionMax="47" xr10:uidLastSave="{00000000-0000-0000-0000-000000000000}"/>
  <bookViews>
    <workbookView xWindow="-19310" yWindow="-2800" windowWidth="19420" windowHeight="10300" xr2:uid="{49D422DD-A60D-48D5-A830-2C60ABCE4B35}"/>
  </bookViews>
  <sheets>
    <sheet name="操作説明" sheetId="14" r:id="rId1"/>
    <sheet name="入力消費" sheetId="1" r:id="rId2"/>
    <sheet name="入力開催" sheetId="23" r:id="rId3"/>
    <sheet name="定義" sheetId="25" r:id="rId4"/>
    <sheet name="報告書" sheetId="8" r:id="rId5"/>
    <sheet name="flow" sheetId="13" r:id="rId6"/>
    <sheet name="消費波及" sheetId="7" r:id="rId7"/>
    <sheet name="開催波及" sheetId="24" r:id="rId8"/>
    <sheet name="Data" sheetId="5" r:id="rId9"/>
    <sheet name="係数" sheetId="6" r:id="rId10"/>
    <sheet name="マージン" sheetId="12" r:id="rId11"/>
  </sheets>
  <definedNames>
    <definedName name="_xlnm.Print_Area" localSheetId="5">flow!$B$3:$AQ$75</definedName>
    <definedName name="_xlnm.Print_Area" localSheetId="4">報告書!$A$5:$O$82</definedName>
    <definedName name="はいいいえ">マージン!$B$31:$B$32</definedName>
    <definedName name="単位">マージン!$B$6:$B$9</definedName>
    <definedName name="部門">マージン!$C$31:$C$32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80" i="5" l="1"/>
  <c r="AB108" i="5"/>
  <c r="AA108" i="5"/>
  <c r="S136" i="1" l="1"/>
  <c r="S81" i="1"/>
  <c r="N104" i="1" l="1"/>
  <c r="C20" i="8" l="1"/>
  <c r="D100" i="14"/>
  <c r="D98" i="14"/>
  <c r="U111" i="24" l="1"/>
  <c r="U110" i="24"/>
  <c r="U109" i="24"/>
  <c r="U108" i="24"/>
  <c r="U107" i="24"/>
  <c r="U106" i="24"/>
  <c r="U105" i="24"/>
  <c r="U104" i="24"/>
  <c r="U103" i="24"/>
  <c r="U102" i="24"/>
  <c r="U101" i="24"/>
  <c r="U100" i="24"/>
  <c r="U99" i="24"/>
  <c r="U98" i="24"/>
  <c r="U97" i="24"/>
  <c r="U96" i="24"/>
  <c r="U95" i="24"/>
  <c r="U94" i="24"/>
  <c r="U93" i="24"/>
  <c r="U92" i="24"/>
  <c r="U91" i="24"/>
  <c r="U90" i="24"/>
  <c r="U89" i="24"/>
  <c r="U88" i="24"/>
  <c r="U87" i="24"/>
  <c r="U86" i="24"/>
  <c r="U85" i="24"/>
  <c r="U84" i="24"/>
  <c r="U83" i="24"/>
  <c r="Z82" i="24"/>
  <c r="U82" i="24"/>
  <c r="U81" i="24"/>
  <c r="U80" i="24"/>
  <c r="U79" i="24"/>
  <c r="U78" i="24"/>
  <c r="U77" i="24"/>
  <c r="U76" i="24"/>
  <c r="U75" i="24"/>
  <c r="U74" i="24"/>
  <c r="U73" i="24"/>
  <c r="U72" i="24"/>
  <c r="U71" i="24"/>
  <c r="U70" i="24"/>
  <c r="U69" i="24"/>
  <c r="U68" i="24"/>
  <c r="U67" i="24"/>
  <c r="U66" i="24"/>
  <c r="U65" i="24"/>
  <c r="U64" i="24"/>
  <c r="U63" i="24"/>
  <c r="U62" i="24"/>
  <c r="U61" i="24"/>
  <c r="U60" i="24"/>
  <c r="U59" i="24"/>
  <c r="U58" i="24"/>
  <c r="U57" i="24"/>
  <c r="U56" i="24"/>
  <c r="U55" i="24"/>
  <c r="U54" i="24"/>
  <c r="U53" i="24"/>
  <c r="U52" i="24"/>
  <c r="U51" i="24"/>
  <c r="U50" i="24"/>
  <c r="U49" i="24"/>
  <c r="U48" i="24"/>
  <c r="U47" i="24"/>
  <c r="U46" i="24"/>
  <c r="U45" i="24"/>
  <c r="U44" i="24"/>
  <c r="U43" i="24"/>
  <c r="U42" i="24"/>
  <c r="U41" i="24"/>
  <c r="U40" i="24"/>
  <c r="U39" i="24"/>
  <c r="U38" i="24"/>
  <c r="U37" i="24"/>
  <c r="U36" i="24"/>
  <c r="U35" i="24"/>
  <c r="U34" i="24"/>
  <c r="U33" i="24"/>
  <c r="U32" i="24"/>
  <c r="U31" i="24"/>
  <c r="U30" i="24"/>
  <c r="U29" i="24"/>
  <c r="U28" i="24"/>
  <c r="U27" i="24"/>
  <c r="U26" i="24"/>
  <c r="U25" i="24"/>
  <c r="U24" i="24"/>
  <c r="U23" i="24"/>
  <c r="U22" i="24"/>
  <c r="U21" i="24"/>
  <c r="U20" i="24"/>
  <c r="U19" i="24"/>
  <c r="U18" i="24"/>
  <c r="U17" i="24"/>
  <c r="U16" i="24"/>
  <c r="U15" i="24"/>
  <c r="U14" i="24"/>
  <c r="U13" i="24"/>
  <c r="U12" i="24"/>
  <c r="U11" i="24"/>
  <c r="U10" i="24"/>
  <c r="U9" i="24"/>
  <c r="U8" i="24"/>
  <c r="U7" i="24"/>
  <c r="Q111" i="24"/>
  <c r="Q110" i="24"/>
  <c r="Q109" i="24"/>
  <c r="Q108" i="24"/>
  <c r="Q107" i="24"/>
  <c r="Q106" i="24"/>
  <c r="Q105" i="24"/>
  <c r="Q104" i="24"/>
  <c r="Q103" i="24"/>
  <c r="Q102" i="24"/>
  <c r="Q101" i="24"/>
  <c r="Q100" i="24"/>
  <c r="Q99" i="24"/>
  <c r="Q98" i="24"/>
  <c r="Q97" i="24"/>
  <c r="Q96" i="24"/>
  <c r="Q95" i="24"/>
  <c r="Q94" i="24"/>
  <c r="Q93" i="24"/>
  <c r="Q92" i="24"/>
  <c r="Q91" i="24"/>
  <c r="Q90" i="24"/>
  <c r="Q89" i="24"/>
  <c r="Q88" i="24"/>
  <c r="Q87" i="24"/>
  <c r="Q86" i="24"/>
  <c r="Q85" i="24"/>
  <c r="Q84" i="24"/>
  <c r="Q83" i="24"/>
  <c r="Q82" i="24"/>
  <c r="Q81" i="24"/>
  <c r="Q80" i="24"/>
  <c r="Q79" i="24"/>
  <c r="Q78" i="24"/>
  <c r="Q77" i="24"/>
  <c r="Q76" i="24"/>
  <c r="Q75" i="24"/>
  <c r="Q74" i="24"/>
  <c r="Q73" i="24"/>
  <c r="Q72" i="24"/>
  <c r="Q71" i="24"/>
  <c r="Q70" i="24"/>
  <c r="Q69" i="24"/>
  <c r="Q68" i="24"/>
  <c r="Q67" i="24"/>
  <c r="Q66" i="24"/>
  <c r="Q65" i="24"/>
  <c r="Q64" i="24"/>
  <c r="Q63" i="24"/>
  <c r="Q62" i="24"/>
  <c r="Q61" i="24"/>
  <c r="Q60" i="24"/>
  <c r="Q59" i="24"/>
  <c r="Q58" i="24"/>
  <c r="Q57" i="24"/>
  <c r="Q56" i="24"/>
  <c r="Q55" i="24"/>
  <c r="Q54" i="24"/>
  <c r="Q53" i="24"/>
  <c r="Q52" i="24"/>
  <c r="Q51" i="24"/>
  <c r="Q50" i="24"/>
  <c r="Q49" i="24"/>
  <c r="Q48" i="24"/>
  <c r="Q47" i="24"/>
  <c r="Q46" i="24"/>
  <c r="Q45" i="24"/>
  <c r="Q44" i="24"/>
  <c r="Q43" i="24"/>
  <c r="Q42" i="24"/>
  <c r="Q41" i="24"/>
  <c r="Q40" i="24"/>
  <c r="Q39" i="24"/>
  <c r="Q38" i="24"/>
  <c r="Q37" i="24"/>
  <c r="Q36" i="24"/>
  <c r="Q35" i="24"/>
  <c r="Q34" i="24"/>
  <c r="Q33" i="24"/>
  <c r="Q32" i="24"/>
  <c r="Q31" i="24"/>
  <c r="Q30" i="24"/>
  <c r="Q29" i="24"/>
  <c r="Q28" i="24"/>
  <c r="Q27" i="24"/>
  <c r="Q26" i="24"/>
  <c r="Q25" i="24"/>
  <c r="Q24" i="24"/>
  <c r="Q23" i="24"/>
  <c r="Q22" i="24"/>
  <c r="Q21" i="24"/>
  <c r="Q20" i="24"/>
  <c r="Q19" i="24"/>
  <c r="Q18" i="24"/>
  <c r="Q17" i="24"/>
  <c r="Q16" i="24"/>
  <c r="Q15" i="24"/>
  <c r="Q14" i="24"/>
  <c r="Q13" i="24"/>
  <c r="Q12" i="24"/>
  <c r="Q11" i="24"/>
  <c r="Q10" i="24"/>
  <c r="Q9" i="24"/>
  <c r="Q8" i="24"/>
  <c r="Q7" i="24"/>
  <c r="L111" i="24"/>
  <c r="L110" i="24"/>
  <c r="L109" i="24"/>
  <c r="L108" i="24"/>
  <c r="L107" i="24"/>
  <c r="L106" i="24"/>
  <c r="L105" i="24"/>
  <c r="L104" i="24"/>
  <c r="L103" i="24"/>
  <c r="L102" i="24"/>
  <c r="L101" i="24"/>
  <c r="L100" i="24"/>
  <c r="L99" i="24"/>
  <c r="L98" i="24"/>
  <c r="L97" i="24"/>
  <c r="L96" i="24"/>
  <c r="L95" i="24"/>
  <c r="L94" i="24"/>
  <c r="L93" i="24"/>
  <c r="L92" i="24"/>
  <c r="L91" i="24"/>
  <c r="L90" i="24"/>
  <c r="L89" i="24"/>
  <c r="L88" i="24"/>
  <c r="L87" i="24"/>
  <c r="L86" i="24"/>
  <c r="L85" i="24"/>
  <c r="L84" i="24"/>
  <c r="L83" i="24"/>
  <c r="L82" i="24"/>
  <c r="L81" i="24"/>
  <c r="L80" i="24"/>
  <c r="L79" i="24"/>
  <c r="L78" i="24"/>
  <c r="L77" i="24"/>
  <c r="L76" i="24"/>
  <c r="L75" i="24"/>
  <c r="L74" i="24"/>
  <c r="L73" i="24"/>
  <c r="L72" i="24"/>
  <c r="L71" i="24"/>
  <c r="L70" i="24"/>
  <c r="L69" i="24"/>
  <c r="L68" i="24"/>
  <c r="L67" i="24"/>
  <c r="L66" i="24"/>
  <c r="L65" i="24"/>
  <c r="L64" i="24"/>
  <c r="L63" i="24"/>
  <c r="L62" i="24"/>
  <c r="L61" i="24"/>
  <c r="L60" i="24"/>
  <c r="L59" i="24"/>
  <c r="L58" i="24"/>
  <c r="L57" i="24"/>
  <c r="L56" i="24"/>
  <c r="L55" i="24"/>
  <c r="L54" i="24"/>
  <c r="L53" i="24"/>
  <c r="L52" i="24"/>
  <c r="L51" i="24"/>
  <c r="L50" i="24"/>
  <c r="L49" i="24"/>
  <c r="L48" i="24"/>
  <c r="L47" i="24"/>
  <c r="L46" i="24"/>
  <c r="L45" i="24"/>
  <c r="L44" i="24"/>
  <c r="L43" i="24"/>
  <c r="L42" i="24"/>
  <c r="L41" i="24"/>
  <c r="L40" i="24"/>
  <c r="L39" i="24"/>
  <c r="L38" i="24"/>
  <c r="L37" i="24"/>
  <c r="L36" i="24"/>
  <c r="L35" i="24"/>
  <c r="L34" i="24"/>
  <c r="L33" i="24"/>
  <c r="L32" i="24"/>
  <c r="L31" i="24"/>
  <c r="L30" i="24"/>
  <c r="L29" i="24"/>
  <c r="L28" i="24"/>
  <c r="L27" i="24"/>
  <c r="L26" i="24"/>
  <c r="L25" i="24"/>
  <c r="L24" i="24"/>
  <c r="L23" i="24"/>
  <c r="L22" i="24"/>
  <c r="L21" i="24"/>
  <c r="L20" i="24"/>
  <c r="L19" i="24"/>
  <c r="L18" i="24"/>
  <c r="L17" i="24"/>
  <c r="L16" i="24"/>
  <c r="L15" i="24"/>
  <c r="L14" i="24"/>
  <c r="L13" i="24"/>
  <c r="L12" i="24"/>
  <c r="L11" i="24"/>
  <c r="L10" i="24"/>
  <c r="L9" i="24"/>
  <c r="L8" i="24"/>
  <c r="L7" i="24"/>
  <c r="I111" i="24"/>
  <c r="I110" i="24"/>
  <c r="I109" i="24"/>
  <c r="I108" i="24"/>
  <c r="I107" i="24"/>
  <c r="I106" i="24"/>
  <c r="I105" i="24"/>
  <c r="I104" i="24"/>
  <c r="I103" i="24"/>
  <c r="I102" i="24"/>
  <c r="I101" i="24"/>
  <c r="I100" i="24"/>
  <c r="I99" i="24"/>
  <c r="I98" i="24"/>
  <c r="I97" i="24"/>
  <c r="I96" i="24"/>
  <c r="I95" i="24"/>
  <c r="I94" i="24"/>
  <c r="I93" i="24"/>
  <c r="I92" i="24"/>
  <c r="I91" i="24"/>
  <c r="I90" i="24"/>
  <c r="I89" i="24"/>
  <c r="I88" i="24"/>
  <c r="I87" i="24"/>
  <c r="I86" i="24"/>
  <c r="I85" i="24"/>
  <c r="I84" i="24"/>
  <c r="I83" i="24"/>
  <c r="I82" i="24"/>
  <c r="I81" i="24"/>
  <c r="I80" i="24"/>
  <c r="I79" i="24"/>
  <c r="I78" i="24"/>
  <c r="I77" i="24"/>
  <c r="I76" i="24"/>
  <c r="I75" i="24"/>
  <c r="I74" i="24"/>
  <c r="I73" i="24"/>
  <c r="I72" i="24"/>
  <c r="I71" i="24"/>
  <c r="I70" i="24"/>
  <c r="I69" i="24"/>
  <c r="I68" i="24"/>
  <c r="I67" i="24"/>
  <c r="I66" i="24"/>
  <c r="I65" i="24"/>
  <c r="I64" i="24"/>
  <c r="I63" i="24"/>
  <c r="I62" i="24"/>
  <c r="I61" i="24"/>
  <c r="I60" i="24"/>
  <c r="I59" i="24"/>
  <c r="I58" i="24"/>
  <c r="I57" i="24"/>
  <c r="I56" i="24"/>
  <c r="I55" i="24"/>
  <c r="I54" i="24"/>
  <c r="I53" i="24"/>
  <c r="I52" i="24"/>
  <c r="I51" i="24"/>
  <c r="I50" i="24"/>
  <c r="I49" i="24"/>
  <c r="I48" i="24"/>
  <c r="I47" i="24"/>
  <c r="I46" i="24"/>
  <c r="I45" i="24"/>
  <c r="I44" i="24"/>
  <c r="I43" i="24"/>
  <c r="I42" i="24"/>
  <c r="I41" i="24"/>
  <c r="I40" i="24"/>
  <c r="I39" i="24"/>
  <c r="I38" i="24"/>
  <c r="I37" i="24"/>
  <c r="I36" i="24"/>
  <c r="I35" i="24"/>
  <c r="I34" i="24"/>
  <c r="I33" i="24"/>
  <c r="I32" i="24"/>
  <c r="I31" i="24"/>
  <c r="I30" i="24"/>
  <c r="I29" i="24"/>
  <c r="I28" i="24"/>
  <c r="I27" i="24"/>
  <c r="I26" i="24"/>
  <c r="I25" i="24"/>
  <c r="I24" i="24"/>
  <c r="I23" i="24"/>
  <c r="I22" i="24"/>
  <c r="I21" i="24"/>
  <c r="I20" i="24"/>
  <c r="I19" i="24"/>
  <c r="I18" i="24"/>
  <c r="I17" i="24"/>
  <c r="I16" i="24"/>
  <c r="I15" i="24"/>
  <c r="I14" i="24"/>
  <c r="I13" i="24"/>
  <c r="I12" i="24"/>
  <c r="I11" i="24"/>
  <c r="I10" i="24"/>
  <c r="I9" i="24"/>
  <c r="I8" i="24"/>
  <c r="I7" i="24"/>
  <c r="K82" i="7"/>
  <c r="K82" i="24"/>
  <c r="E111" i="24"/>
  <c r="D111" i="24"/>
  <c r="E110" i="24"/>
  <c r="D110" i="24"/>
  <c r="E109" i="24"/>
  <c r="D109" i="24"/>
  <c r="E108" i="24"/>
  <c r="D108" i="24"/>
  <c r="D107" i="24"/>
  <c r="E106" i="24"/>
  <c r="D106" i="24"/>
  <c r="E105" i="24"/>
  <c r="D105" i="24"/>
  <c r="D104" i="24"/>
  <c r="D103" i="24"/>
  <c r="E102" i="24"/>
  <c r="D102" i="24"/>
  <c r="D101" i="24"/>
  <c r="D100" i="24"/>
  <c r="D99" i="24"/>
  <c r="E98" i="24"/>
  <c r="D98" i="24"/>
  <c r="E97" i="24"/>
  <c r="D97" i="24"/>
  <c r="E96" i="24"/>
  <c r="D96" i="24"/>
  <c r="D95" i="24"/>
  <c r="E94" i="24"/>
  <c r="D94" i="24"/>
  <c r="E93" i="24"/>
  <c r="D93" i="24"/>
  <c r="D92" i="24"/>
  <c r="D91" i="24"/>
  <c r="E90" i="24"/>
  <c r="D90" i="24"/>
  <c r="D89" i="24"/>
  <c r="E88" i="24"/>
  <c r="D88" i="24"/>
  <c r="D87" i="24"/>
  <c r="D86" i="24"/>
  <c r="D85" i="24"/>
  <c r="E84" i="24"/>
  <c r="D84" i="24"/>
  <c r="E83" i="24"/>
  <c r="D83" i="24"/>
  <c r="E82" i="24"/>
  <c r="D82" i="24"/>
  <c r="E81" i="24"/>
  <c r="D81" i="24"/>
  <c r="D80" i="24"/>
  <c r="D79" i="24"/>
  <c r="E78" i="24"/>
  <c r="D78" i="24"/>
  <c r="E77" i="24"/>
  <c r="D77" i="24"/>
  <c r="D76" i="24"/>
  <c r="D75" i="24"/>
  <c r="E74" i="24"/>
  <c r="D74" i="24"/>
  <c r="E73" i="24"/>
  <c r="D73" i="24"/>
  <c r="E72" i="24"/>
  <c r="D72" i="24"/>
  <c r="E71" i="24"/>
  <c r="D71" i="24"/>
  <c r="E70" i="24"/>
  <c r="D70" i="24"/>
  <c r="D69" i="24"/>
  <c r="D68" i="24"/>
  <c r="E67" i="24"/>
  <c r="D67" i="24"/>
  <c r="E66" i="24"/>
  <c r="D66" i="24"/>
  <c r="E65" i="24"/>
  <c r="D65" i="24"/>
  <c r="D64" i="24"/>
  <c r="E63" i="24"/>
  <c r="D63" i="24"/>
  <c r="E62" i="24"/>
  <c r="D62" i="24"/>
  <c r="E61" i="24"/>
  <c r="D61" i="24"/>
  <c r="E60" i="24"/>
  <c r="D60" i="24"/>
  <c r="D59" i="24"/>
  <c r="E58" i="24"/>
  <c r="D58" i="24"/>
  <c r="D57" i="24"/>
  <c r="E56" i="24"/>
  <c r="D56" i="24"/>
  <c r="E55" i="24"/>
  <c r="D55" i="24"/>
  <c r="E54" i="24"/>
  <c r="D54" i="24"/>
  <c r="E53" i="24"/>
  <c r="D53" i="24"/>
  <c r="E52" i="24"/>
  <c r="D52" i="24"/>
  <c r="E51" i="24"/>
  <c r="D51" i="24"/>
  <c r="E50" i="24"/>
  <c r="D50" i="24"/>
  <c r="E49" i="24"/>
  <c r="D49" i="24"/>
  <c r="E48" i="24"/>
  <c r="D48" i="24"/>
  <c r="E47" i="24"/>
  <c r="D47" i="24"/>
  <c r="E46" i="24"/>
  <c r="D46" i="24"/>
  <c r="E45" i="24"/>
  <c r="D45" i="24"/>
  <c r="E44" i="24"/>
  <c r="D44" i="24"/>
  <c r="E43" i="24"/>
  <c r="D43" i="24"/>
  <c r="E42" i="24"/>
  <c r="D42" i="24"/>
  <c r="E41" i="24"/>
  <c r="D41" i="24"/>
  <c r="E40" i="24"/>
  <c r="D40" i="24"/>
  <c r="D39" i="24"/>
  <c r="E38" i="24"/>
  <c r="D38" i="24"/>
  <c r="E37" i="24"/>
  <c r="D37" i="24"/>
  <c r="E36" i="24"/>
  <c r="D36" i="24"/>
  <c r="E35" i="24"/>
  <c r="D35" i="24"/>
  <c r="D34" i="24"/>
  <c r="E33" i="24"/>
  <c r="D33" i="24"/>
  <c r="D32" i="24"/>
  <c r="E31" i="24"/>
  <c r="D31" i="24"/>
  <c r="D30" i="24"/>
  <c r="E29" i="24"/>
  <c r="D29" i="24"/>
  <c r="E28" i="24"/>
  <c r="D28" i="24"/>
  <c r="E27" i="24"/>
  <c r="D27" i="24"/>
  <c r="E26" i="24"/>
  <c r="D26" i="24"/>
  <c r="E25" i="24"/>
  <c r="D25" i="24"/>
  <c r="E24" i="24"/>
  <c r="D24" i="24"/>
  <c r="D23" i="24"/>
  <c r="D22" i="24"/>
  <c r="E21" i="24"/>
  <c r="D21" i="24"/>
  <c r="E20" i="24"/>
  <c r="D20" i="24"/>
  <c r="E19" i="24"/>
  <c r="D19" i="24"/>
  <c r="E18" i="24"/>
  <c r="D18" i="24"/>
  <c r="D17" i="24"/>
  <c r="E16" i="24"/>
  <c r="D16" i="24"/>
  <c r="E15" i="24"/>
  <c r="D15" i="24"/>
  <c r="D14" i="24"/>
  <c r="D13" i="24"/>
  <c r="E12" i="24"/>
  <c r="D12" i="24"/>
  <c r="E11" i="24"/>
  <c r="D11" i="24"/>
  <c r="E10" i="24"/>
  <c r="D10" i="24"/>
  <c r="E9" i="24"/>
  <c r="D9" i="24"/>
  <c r="E8" i="24"/>
  <c r="D8" i="24"/>
  <c r="E7" i="24"/>
  <c r="D7" i="24"/>
  <c r="Z82" i="7"/>
  <c r="AD82" i="7" s="1"/>
  <c r="U111" i="7"/>
  <c r="U110" i="7"/>
  <c r="U109" i="7"/>
  <c r="U108" i="7"/>
  <c r="U107" i="7"/>
  <c r="U106" i="7"/>
  <c r="U105" i="7"/>
  <c r="U104" i="7"/>
  <c r="U103" i="7"/>
  <c r="U102" i="7"/>
  <c r="U101" i="7"/>
  <c r="U100" i="7"/>
  <c r="U99" i="7"/>
  <c r="U98" i="7"/>
  <c r="U97" i="7"/>
  <c r="U96" i="7"/>
  <c r="U95" i="7"/>
  <c r="U94" i="7"/>
  <c r="U93" i="7"/>
  <c r="U92" i="7"/>
  <c r="U91" i="7"/>
  <c r="U90" i="7"/>
  <c r="U89" i="7"/>
  <c r="U88" i="7"/>
  <c r="U87" i="7"/>
  <c r="U86" i="7"/>
  <c r="U85" i="7"/>
  <c r="U84" i="7"/>
  <c r="U83" i="7"/>
  <c r="U82" i="7"/>
  <c r="U81" i="7"/>
  <c r="U80" i="7"/>
  <c r="U79" i="7"/>
  <c r="U78" i="7"/>
  <c r="U77" i="7"/>
  <c r="U76" i="7"/>
  <c r="U75" i="7"/>
  <c r="U74" i="7"/>
  <c r="U73" i="7"/>
  <c r="U72" i="7"/>
  <c r="U71" i="7"/>
  <c r="U70" i="7"/>
  <c r="U69" i="7"/>
  <c r="U68" i="7"/>
  <c r="U67" i="7"/>
  <c r="U66" i="7"/>
  <c r="U65" i="7"/>
  <c r="U64" i="7"/>
  <c r="U63" i="7"/>
  <c r="U62" i="7"/>
  <c r="U61" i="7"/>
  <c r="U60" i="7"/>
  <c r="U59" i="7"/>
  <c r="U58" i="7"/>
  <c r="U57" i="7"/>
  <c r="U56" i="7"/>
  <c r="U55" i="7"/>
  <c r="U54" i="7"/>
  <c r="U53" i="7"/>
  <c r="U52" i="7"/>
  <c r="U51" i="7"/>
  <c r="U50" i="7"/>
  <c r="U49" i="7"/>
  <c r="U48" i="7"/>
  <c r="U47" i="7"/>
  <c r="U46" i="7"/>
  <c r="U45" i="7"/>
  <c r="U44" i="7"/>
  <c r="U43" i="7"/>
  <c r="U42" i="7"/>
  <c r="U41" i="7"/>
  <c r="U40" i="7"/>
  <c r="U39" i="7"/>
  <c r="U38" i="7"/>
  <c r="U37" i="7"/>
  <c r="U36" i="7"/>
  <c r="U35" i="7"/>
  <c r="U34" i="7"/>
  <c r="U33" i="7"/>
  <c r="U32" i="7"/>
  <c r="U31" i="7"/>
  <c r="U30" i="7"/>
  <c r="U29" i="7"/>
  <c r="U28" i="7"/>
  <c r="U27" i="7"/>
  <c r="U26" i="7"/>
  <c r="U25" i="7"/>
  <c r="U24" i="7"/>
  <c r="U23" i="7"/>
  <c r="U22" i="7"/>
  <c r="U21" i="7"/>
  <c r="U20" i="7"/>
  <c r="U19" i="7"/>
  <c r="U18" i="7"/>
  <c r="U17" i="7"/>
  <c r="U16" i="7"/>
  <c r="U15" i="7"/>
  <c r="U14" i="7"/>
  <c r="U13" i="7"/>
  <c r="U12" i="7"/>
  <c r="U11" i="7"/>
  <c r="U10" i="7"/>
  <c r="U9" i="7"/>
  <c r="U8" i="7"/>
  <c r="U7" i="7"/>
  <c r="Q111" i="7"/>
  <c r="Q110" i="7"/>
  <c r="Q109" i="7"/>
  <c r="Q108" i="7"/>
  <c r="Q107" i="7"/>
  <c r="Q106" i="7"/>
  <c r="Q105" i="7"/>
  <c r="Q104" i="7"/>
  <c r="Q103" i="7"/>
  <c r="Q102" i="7"/>
  <c r="Q101" i="7"/>
  <c r="Q100" i="7"/>
  <c r="Q99" i="7"/>
  <c r="Q98" i="7"/>
  <c r="Q97" i="7"/>
  <c r="Q96" i="7"/>
  <c r="Q95" i="7"/>
  <c r="Q94" i="7"/>
  <c r="Q93" i="7"/>
  <c r="Q92" i="7"/>
  <c r="Q91" i="7"/>
  <c r="Q90" i="7"/>
  <c r="Q89" i="7"/>
  <c r="Q88" i="7"/>
  <c r="Q87" i="7"/>
  <c r="Q86" i="7"/>
  <c r="Q85" i="7"/>
  <c r="Q84" i="7"/>
  <c r="Q83" i="7"/>
  <c r="Q82" i="7"/>
  <c r="Q81" i="7"/>
  <c r="Q80" i="7"/>
  <c r="Q79" i="7"/>
  <c r="Q78" i="7"/>
  <c r="Q77" i="7"/>
  <c r="Q76" i="7"/>
  <c r="Q75" i="7"/>
  <c r="Q74" i="7"/>
  <c r="Q73" i="7"/>
  <c r="Q72" i="7"/>
  <c r="Q71" i="7"/>
  <c r="Q70" i="7"/>
  <c r="Q69" i="7"/>
  <c r="Q68" i="7"/>
  <c r="Q67" i="7"/>
  <c r="Q66" i="7"/>
  <c r="Q65" i="7"/>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Q31" i="7"/>
  <c r="Q30" i="7"/>
  <c r="Q29" i="7"/>
  <c r="Q28" i="7"/>
  <c r="Q27" i="7"/>
  <c r="Q26" i="7"/>
  <c r="Q25" i="7"/>
  <c r="Q24" i="7"/>
  <c r="Q23" i="7"/>
  <c r="Q22" i="7"/>
  <c r="Q21" i="7"/>
  <c r="Q20" i="7"/>
  <c r="Q19" i="7"/>
  <c r="Q18" i="7"/>
  <c r="Q17" i="7"/>
  <c r="Q16" i="7"/>
  <c r="Q15" i="7"/>
  <c r="Q14" i="7"/>
  <c r="Q13" i="7"/>
  <c r="Q12" i="7"/>
  <c r="Q11" i="7"/>
  <c r="Q10" i="7"/>
  <c r="Q9" i="7"/>
  <c r="Q8" i="7"/>
  <c r="Q7" i="7"/>
  <c r="L111" i="7"/>
  <c r="L110" i="7"/>
  <c r="L109" i="7"/>
  <c r="L108" i="7"/>
  <c r="L107" i="7"/>
  <c r="L106" i="7"/>
  <c r="L105" i="7"/>
  <c r="L104" i="7"/>
  <c r="L103" i="7"/>
  <c r="L102" i="7"/>
  <c r="L101" i="7"/>
  <c r="L100" i="7"/>
  <c r="L99" i="7"/>
  <c r="L98" i="7"/>
  <c r="L97" i="7"/>
  <c r="L96" i="7"/>
  <c r="L95" i="7"/>
  <c r="L94" i="7"/>
  <c r="L93" i="7"/>
  <c r="L92" i="7"/>
  <c r="L91" i="7"/>
  <c r="L90" i="7"/>
  <c r="L89" i="7"/>
  <c r="L88" i="7"/>
  <c r="L87" i="7"/>
  <c r="L86" i="7"/>
  <c r="L85" i="7"/>
  <c r="L84" i="7"/>
  <c r="L83" i="7"/>
  <c r="L82" i="7"/>
  <c r="M82" i="7" s="1"/>
  <c r="L81" i="7"/>
  <c r="L80" i="7"/>
  <c r="L79" i="7"/>
  <c r="L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5" i="7"/>
  <c r="L24" i="7"/>
  <c r="L23" i="7"/>
  <c r="L22" i="7"/>
  <c r="L21" i="7"/>
  <c r="L20" i="7"/>
  <c r="L19" i="7"/>
  <c r="L18" i="7"/>
  <c r="L17" i="7"/>
  <c r="L16" i="7"/>
  <c r="L15" i="7"/>
  <c r="L14" i="7"/>
  <c r="L13" i="7"/>
  <c r="L12" i="7"/>
  <c r="L11" i="7"/>
  <c r="L10" i="7"/>
  <c r="L9" i="7"/>
  <c r="L8" i="7"/>
  <c r="L7" i="7"/>
  <c r="I111" i="7"/>
  <c r="I110" i="7"/>
  <c r="I109" i="7"/>
  <c r="I108" i="7"/>
  <c r="I107" i="7"/>
  <c r="I106" i="7"/>
  <c r="I105" i="7"/>
  <c r="I104" i="7"/>
  <c r="I103" i="7"/>
  <c r="I102" i="7"/>
  <c r="I101" i="7"/>
  <c r="I100" i="7"/>
  <c r="I99" i="7"/>
  <c r="I98" i="7"/>
  <c r="I97" i="7"/>
  <c r="I96" i="7"/>
  <c r="I95" i="7"/>
  <c r="I94" i="7"/>
  <c r="I93" i="7"/>
  <c r="I92" i="7"/>
  <c r="I91" i="7"/>
  <c r="I90" i="7"/>
  <c r="I89" i="7"/>
  <c r="I88" i="7"/>
  <c r="I87" i="7"/>
  <c r="I86" i="7"/>
  <c r="I85" i="7"/>
  <c r="I84" i="7"/>
  <c r="I83" i="7"/>
  <c r="I82" i="7"/>
  <c r="I81" i="7"/>
  <c r="I80" i="7"/>
  <c r="I79" i="7"/>
  <c r="I78" i="7"/>
  <c r="I77" i="7"/>
  <c r="I76" i="7"/>
  <c r="I75" i="7"/>
  <c r="I74" i="7"/>
  <c r="I73" i="7"/>
  <c r="I72" i="7"/>
  <c r="I71" i="7"/>
  <c r="I70" i="7"/>
  <c r="I69" i="7"/>
  <c r="I68" i="7"/>
  <c r="I67" i="7"/>
  <c r="I66" i="7"/>
  <c r="I65" i="7"/>
  <c r="I64" i="7"/>
  <c r="I63" i="7"/>
  <c r="I62" i="7"/>
  <c r="I61" i="7"/>
  <c r="I60" i="7"/>
  <c r="I59" i="7"/>
  <c r="I58" i="7"/>
  <c r="I57" i="7"/>
  <c r="I56" i="7"/>
  <c r="I55" i="7"/>
  <c r="I54" i="7"/>
  <c r="I53" i="7"/>
  <c r="I52" i="7"/>
  <c r="I51" i="7"/>
  <c r="I50" i="7"/>
  <c r="I49" i="7"/>
  <c r="I48" i="7"/>
  <c r="I47" i="7"/>
  <c r="I46" i="7"/>
  <c r="I45" i="7"/>
  <c r="I44" i="7"/>
  <c r="I43" i="7"/>
  <c r="I42" i="7"/>
  <c r="I41" i="7"/>
  <c r="I40" i="7"/>
  <c r="I39" i="7"/>
  <c r="I38" i="7"/>
  <c r="I37" i="7"/>
  <c r="I36" i="7"/>
  <c r="I35" i="7"/>
  <c r="I34" i="7"/>
  <c r="I33" i="7"/>
  <c r="I32" i="7"/>
  <c r="I31" i="7"/>
  <c r="I30" i="7"/>
  <c r="I29" i="7"/>
  <c r="I28" i="7"/>
  <c r="I27" i="7"/>
  <c r="I26" i="7"/>
  <c r="I25" i="7"/>
  <c r="I24" i="7"/>
  <c r="I23" i="7"/>
  <c r="I22" i="7"/>
  <c r="I21" i="7"/>
  <c r="I20" i="7"/>
  <c r="I19" i="7"/>
  <c r="I18" i="7"/>
  <c r="I17" i="7"/>
  <c r="I16" i="7"/>
  <c r="I15" i="7"/>
  <c r="I14" i="7"/>
  <c r="I13" i="7"/>
  <c r="I12" i="7"/>
  <c r="I11" i="7"/>
  <c r="I10" i="7"/>
  <c r="I9" i="7"/>
  <c r="I8" i="7"/>
  <c r="I7" i="7"/>
  <c r="E111" i="7"/>
  <c r="D111" i="7"/>
  <c r="E110" i="7"/>
  <c r="D110" i="7"/>
  <c r="E108" i="7"/>
  <c r="D108" i="7"/>
  <c r="E103" i="7"/>
  <c r="D103" i="7"/>
  <c r="E102" i="7"/>
  <c r="D102" i="7"/>
  <c r="E101" i="7"/>
  <c r="D101" i="7"/>
  <c r="E98" i="7"/>
  <c r="D98" i="7"/>
  <c r="E97" i="7"/>
  <c r="D97" i="7"/>
  <c r="E96" i="7"/>
  <c r="D96" i="7"/>
  <c r="E94" i="7"/>
  <c r="D94" i="7"/>
  <c r="E92" i="7"/>
  <c r="D92" i="7"/>
  <c r="E91" i="7"/>
  <c r="D91" i="7"/>
  <c r="E90" i="7"/>
  <c r="D90" i="7"/>
  <c r="E89" i="7"/>
  <c r="D89" i="7"/>
  <c r="E88" i="7"/>
  <c r="D88" i="7"/>
  <c r="E84" i="7"/>
  <c r="D84" i="7"/>
  <c r="E83" i="7"/>
  <c r="D83" i="7"/>
  <c r="E82" i="7"/>
  <c r="D82" i="7"/>
  <c r="E81" i="7"/>
  <c r="D81"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8" i="7"/>
  <c r="D38" i="7"/>
  <c r="E35" i="7"/>
  <c r="D35" i="7"/>
  <c r="E34" i="7"/>
  <c r="D34" i="7"/>
  <c r="E33" i="7"/>
  <c r="D33" i="7"/>
  <c r="E29" i="7"/>
  <c r="D29" i="7"/>
  <c r="E28" i="7"/>
  <c r="D28" i="7"/>
  <c r="E27" i="7"/>
  <c r="D27" i="7"/>
  <c r="E26" i="7"/>
  <c r="D26" i="7"/>
  <c r="E25" i="7"/>
  <c r="D25" i="7"/>
  <c r="E24" i="7"/>
  <c r="D24" i="7"/>
  <c r="E23" i="7"/>
  <c r="D23" i="7"/>
  <c r="E22" i="7"/>
  <c r="D22" i="7"/>
  <c r="E21" i="7"/>
  <c r="D21" i="7"/>
  <c r="E20" i="7"/>
  <c r="D20" i="7"/>
  <c r="E19" i="7"/>
  <c r="D19" i="7"/>
  <c r="E17" i="7"/>
  <c r="D17" i="7"/>
  <c r="E16" i="7"/>
  <c r="D16" i="7"/>
  <c r="E15" i="7"/>
  <c r="D15" i="7"/>
  <c r="E12" i="7"/>
  <c r="D12" i="7"/>
  <c r="E11" i="7"/>
  <c r="D11" i="7"/>
  <c r="E9" i="7"/>
  <c r="D9" i="7"/>
  <c r="E8" i="7"/>
  <c r="D8" i="7"/>
  <c r="E7" i="7"/>
  <c r="D7" i="7"/>
  <c r="F46" i="24" l="1"/>
  <c r="F44" i="24"/>
  <c r="F56" i="24"/>
  <c r="F36" i="24"/>
  <c r="F82" i="24"/>
  <c r="F108" i="24"/>
  <c r="F16" i="24"/>
  <c r="F24" i="24"/>
  <c r="F40" i="24"/>
  <c r="F88" i="24"/>
  <c r="F96" i="24"/>
  <c r="F72" i="24"/>
  <c r="F12" i="24"/>
  <c r="F20" i="24"/>
  <c r="F28" i="24"/>
  <c r="F111" i="24"/>
  <c r="F52" i="24"/>
  <c r="F60" i="24"/>
  <c r="F8" i="24"/>
  <c r="F48" i="24"/>
  <c r="F84" i="24"/>
  <c r="F58" i="24"/>
  <c r="F94" i="24"/>
  <c r="F106" i="24"/>
  <c r="F70" i="24"/>
  <c r="F10" i="24"/>
  <c r="F110" i="7"/>
  <c r="F11" i="7"/>
  <c r="F17" i="7"/>
  <c r="F23" i="7"/>
  <c r="F29" i="7"/>
  <c r="F35" i="7"/>
  <c r="F41" i="7"/>
  <c r="F47" i="7"/>
  <c r="F53" i="7"/>
  <c r="F59" i="7"/>
  <c r="F65" i="7"/>
  <c r="F71" i="7"/>
  <c r="F77" i="7"/>
  <c r="F83" i="7"/>
  <c r="F90" i="7"/>
  <c r="F96" i="7"/>
  <c r="F102" i="7"/>
  <c r="F9" i="24"/>
  <c r="F15" i="24"/>
  <c r="F21" i="24"/>
  <c r="F27" i="24"/>
  <c r="F33" i="24"/>
  <c r="F45" i="24"/>
  <c r="F51" i="24"/>
  <c r="F63" i="24"/>
  <c r="F81" i="24"/>
  <c r="F93" i="24"/>
  <c r="F105" i="24"/>
  <c r="F24" i="7"/>
  <c r="F42" i="7"/>
  <c r="F48" i="7"/>
  <c r="F54" i="7"/>
  <c r="F60" i="7"/>
  <c r="F66" i="7"/>
  <c r="F72" i="7"/>
  <c r="F78" i="7"/>
  <c r="F84" i="7"/>
  <c r="F7" i="7"/>
  <c r="F19" i="7"/>
  <c r="F25" i="7"/>
  <c r="F43" i="7"/>
  <c r="F49" i="7"/>
  <c r="F55" i="7"/>
  <c r="F61" i="7"/>
  <c r="F11" i="24"/>
  <c r="F29" i="24"/>
  <c r="F35" i="24"/>
  <c r="F41" i="24"/>
  <c r="F47" i="24"/>
  <c r="F53" i="24"/>
  <c r="F65" i="24"/>
  <c r="F71" i="24"/>
  <c r="F77" i="24"/>
  <c r="F83" i="24"/>
  <c r="F18" i="24"/>
  <c r="F42" i="24"/>
  <c r="F54" i="24"/>
  <c r="F66" i="24"/>
  <c r="F78" i="24"/>
  <c r="F90" i="24"/>
  <c r="F102" i="24"/>
  <c r="F9" i="7"/>
  <c r="F15" i="7"/>
  <c r="F21" i="7"/>
  <c r="F27" i="7"/>
  <c r="F33" i="7"/>
  <c r="F45" i="7"/>
  <c r="F51" i="7"/>
  <c r="F57" i="7"/>
  <c r="F63" i="7"/>
  <c r="F69" i="7"/>
  <c r="F75" i="7"/>
  <c r="F81" i="7"/>
  <c r="F88" i="7"/>
  <c r="F94" i="7"/>
  <c r="F7" i="24"/>
  <c r="F19" i="24"/>
  <c r="F25" i="24"/>
  <c r="F31" i="24"/>
  <c r="F37" i="24"/>
  <c r="F43" i="24"/>
  <c r="F49" i="24"/>
  <c r="F55" i="24"/>
  <c r="F61" i="24"/>
  <c r="F67" i="24"/>
  <c r="F73" i="24"/>
  <c r="F97" i="24"/>
  <c r="F109" i="24"/>
  <c r="F16" i="7"/>
  <c r="F22" i="7"/>
  <c r="F28" i="7"/>
  <c r="F34" i="7"/>
  <c r="F40" i="7"/>
  <c r="F46" i="7"/>
  <c r="F52" i="7"/>
  <c r="F58" i="7"/>
  <c r="F70" i="7"/>
  <c r="F76" i="7"/>
  <c r="F82" i="7"/>
  <c r="F89" i="7"/>
  <c r="F101" i="7"/>
  <c r="F108" i="7"/>
  <c r="F26" i="24"/>
  <c r="F38" i="24"/>
  <c r="F50" i="24"/>
  <c r="F62" i="24"/>
  <c r="F74" i="24"/>
  <c r="F98" i="24"/>
  <c r="F110" i="24"/>
  <c r="F8" i="7"/>
  <c r="F20" i="7"/>
  <c r="F26" i="7"/>
  <c r="F38" i="7"/>
  <c r="F44" i="7"/>
  <c r="F50" i="7"/>
  <c r="F56" i="7"/>
  <c r="F62" i="7"/>
  <c r="F68" i="7"/>
  <c r="F74" i="7"/>
  <c r="F92" i="7"/>
  <c r="F98" i="7"/>
  <c r="F111" i="7"/>
  <c r="F67" i="7"/>
  <c r="F73" i="7"/>
  <c r="F91" i="7"/>
  <c r="F97" i="7"/>
  <c r="F103" i="7"/>
  <c r="F12" i="7"/>
  <c r="AD82" i="24"/>
  <c r="M82" i="24"/>
  <c r="U112" i="7" l="1"/>
  <c r="DR3" i="12"/>
  <c r="S148" i="1" l="1"/>
  <c r="P148" i="1"/>
  <c r="N148" i="1"/>
  <c r="K148" i="1"/>
  <c r="S147" i="1"/>
  <c r="P147" i="1"/>
  <c r="N147" i="1"/>
  <c r="K147" i="1"/>
  <c r="S146" i="1"/>
  <c r="N146" i="1"/>
  <c r="K146" i="1"/>
  <c r="S127" i="1"/>
  <c r="G127" i="1"/>
  <c r="K127" i="1" s="1"/>
  <c r="S90" i="1" l="1"/>
  <c r="N90" i="1"/>
  <c r="K90" i="1"/>
  <c r="L90" i="1" s="1"/>
  <c r="S92" i="1"/>
  <c r="P92" i="1"/>
  <c r="N92" i="1"/>
  <c r="K92" i="1"/>
  <c r="L92" i="1" s="1"/>
  <c r="S91" i="1"/>
  <c r="P91" i="1"/>
  <c r="N91" i="1"/>
  <c r="K91" i="1"/>
  <c r="L91" i="1" s="1"/>
  <c r="G72" i="1"/>
  <c r="K72" i="1" s="1"/>
  <c r="L72" i="1" s="1"/>
  <c r="S72" i="1"/>
  <c r="P90" i="1" l="1"/>
  <c r="P72" i="1"/>
  <c r="AN1" i="5"/>
  <c r="AN2" i="5" s="1"/>
  <c r="N153" i="1" l="1"/>
  <c r="N152" i="1"/>
  <c r="N151" i="1"/>
  <c r="N150" i="1"/>
  <c r="N149" i="1"/>
  <c r="N125" i="1"/>
  <c r="N124" i="1"/>
  <c r="N123" i="1"/>
  <c r="N122" i="1"/>
  <c r="N121" i="1"/>
  <c r="N120" i="1"/>
  <c r="N119" i="1"/>
  <c r="N118" i="1"/>
  <c r="N117" i="1"/>
  <c r="N116" i="1"/>
  <c r="N115" i="1"/>
  <c r="N114" i="1"/>
  <c r="N113" i="1"/>
  <c r="N97" i="1"/>
  <c r="N96" i="1"/>
  <c r="N95" i="1"/>
  <c r="N94" i="1"/>
  <c r="N93" i="1"/>
  <c r="N70" i="1"/>
  <c r="N69" i="1"/>
  <c r="N68" i="1"/>
  <c r="N67" i="1"/>
  <c r="N66" i="1"/>
  <c r="N65" i="1"/>
  <c r="N64" i="1"/>
  <c r="N63" i="1"/>
  <c r="N62" i="1"/>
  <c r="N61" i="1"/>
  <c r="N60" i="1"/>
  <c r="N59" i="1"/>
  <c r="N58" i="1"/>
  <c r="AJ63" i="13" l="1"/>
  <c r="AJ38" i="13"/>
  <c r="O63" i="13" l="1"/>
  <c r="O38" i="13"/>
  <c r="F81" i="8" l="1"/>
  <c r="F80" i="8"/>
  <c r="F79" i="8"/>
  <c r="AS5" i="5" l="1"/>
  <c r="AR5" i="5"/>
  <c r="AQ5" i="5"/>
  <c r="AP5" i="5"/>
  <c r="AL5" i="5"/>
  <c r="AK5" i="5"/>
  <c r="AJ5" i="5"/>
  <c r="AI5" i="5"/>
  <c r="AC5" i="5"/>
  <c r="AB5" i="5"/>
  <c r="AA5" i="5"/>
  <c r="Z5" i="5"/>
  <c r="U5" i="5"/>
  <c r="T5" i="5"/>
  <c r="S5" i="5"/>
  <c r="R5" i="5"/>
  <c r="AN26" i="5" l="1"/>
  <c r="AO26" i="5"/>
  <c r="C42" i="8" s="1"/>
  <c r="L5" i="5" l="1"/>
  <c r="K5" i="5"/>
  <c r="J5" i="5"/>
  <c r="I5" i="5"/>
  <c r="U112" i="24" l="1"/>
  <c r="U6" i="24"/>
  <c r="T114" i="24"/>
  <c r="S114" i="24"/>
  <c r="Q6" i="24"/>
  <c r="L114" i="24"/>
  <c r="L6" i="24"/>
  <c r="I6" i="24"/>
  <c r="I6" i="7"/>
  <c r="U6" i="7"/>
  <c r="T114" i="7"/>
  <c r="S114" i="7"/>
  <c r="Q6" i="7"/>
  <c r="L6" i="7"/>
  <c r="AG5" i="24" l="1"/>
  <c r="AF5" i="24"/>
  <c r="AE5" i="24"/>
  <c r="AD5" i="24"/>
  <c r="AC5" i="24"/>
  <c r="AB5" i="24"/>
  <c r="AA5" i="24"/>
  <c r="Z5" i="24"/>
  <c r="Y5" i="24"/>
  <c r="P5" i="24"/>
  <c r="K5" i="24"/>
  <c r="J5" i="24"/>
  <c r="H5" i="24"/>
  <c r="G5" i="24"/>
  <c r="F5" i="24"/>
  <c r="E5" i="24"/>
  <c r="D5" i="24"/>
  <c r="Y5" i="7"/>
  <c r="AG5" i="7"/>
  <c r="AF5" i="7"/>
  <c r="AE5" i="7"/>
  <c r="AD5" i="7"/>
  <c r="AC5" i="7"/>
  <c r="AB5" i="7"/>
  <c r="AA5" i="7"/>
  <c r="Z5" i="7"/>
  <c r="P5" i="7"/>
  <c r="K5" i="7"/>
  <c r="J5" i="7"/>
  <c r="H5" i="7"/>
  <c r="G5" i="7"/>
  <c r="F5" i="7"/>
  <c r="E5" i="7"/>
  <c r="D5" i="7"/>
  <c r="H97" i="23"/>
  <c r="H96" i="23"/>
  <c r="H95" i="23"/>
  <c r="H94" i="23"/>
  <c r="H93" i="23"/>
  <c r="H92" i="23"/>
  <c r="H91" i="23"/>
  <c r="H90" i="23"/>
  <c r="H89" i="23"/>
  <c r="H88" i="23"/>
  <c r="H87" i="23"/>
  <c r="H86" i="23"/>
  <c r="H85" i="23"/>
  <c r="H84" i="23"/>
  <c r="H83" i="23"/>
  <c r="H82" i="23"/>
  <c r="H81" i="23"/>
  <c r="H80" i="23"/>
  <c r="H77" i="23"/>
  <c r="H76" i="23"/>
  <c r="H75" i="23"/>
  <c r="H74" i="23"/>
  <c r="H73" i="23"/>
  <c r="H72" i="23"/>
  <c r="H71" i="23"/>
  <c r="H70" i="23"/>
  <c r="H69" i="23"/>
  <c r="H68" i="23"/>
  <c r="H67" i="23"/>
  <c r="H66" i="23"/>
  <c r="H65" i="23"/>
  <c r="H64" i="23"/>
  <c r="H63" i="23"/>
  <c r="H60" i="23"/>
  <c r="H58" i="23"/>
  <c r="H57" i="23"/>
  <c r="H56" i="23"/>
  <c r="H55" i="23"/>
  <c r="H54" i="23"/>
  <c r="H53" i="23"/>
  <c r="H52" i="23"/>
  <c r="H51" i="23"/>
  <c r="H50" i="23"/>
  <c r="H49" i="23"/>
  <c r="H48" i="23"/>
  <c r="H46" i="23"/>
  <c r="H45" i="23"/>
  <c r="H44" i="23"/>
  <c r="H43" i="23"/>
  <c r="H42" i="23"/>
  <c r="H41" i="23"/>
  <c r="H40" i="23"/>
  <c r="H39" i="23"/>
  <c r="H37" i="23"/>
  <c r="H32" i="23"/>
  <c r="H31" i="23"/>
  <c r="H30" i="23"/>
  <c r="H29" i="23"/>
  <c r="H28" i="23"/>
  <c r="H27" i="23"/>
  <c r="M97" i="23"/>
  <c r="M96" i="23"/>
  <c r="M95" i="23"/>
  <c r="M94" i="23"/>
  <c r="M93" i="23"/>
  <c r="M92" i="23"/>
  <c r="M91" i="23"/>
  <c r="M90" i="23"/>
  <c r="M89" i="23"/>
  <c r="M88" i="23"/>
  <c r="M87" i="23"/>
  <c r="M86" i="23"/>
  <c r="M85" i="23"/>
  <c r="M84" i="23"/>
  <c r="M83" i="23"/>
  <c r="M82" i="23"/>
  <c r="M81" i="23"/>
  <c r="M80" i="23"/>
  <c r="M79" i="23"/>
  <c r="M77" i="23"/>
  <c r="M76" i="23"/>
  <c r="M75" i="23"/>
  <c r="M74" i="23"/>
  <c r="M73" i="23"/>
  <c r="M72" i="23"/>
  <c r="M71" i="23"/>
  <c r="M70" i="23"/>
  <c r="M69" i="23"/>
  <c r="M68" i="23"/>
  <c r="M67" i="23"/>
  <c r="M66" i="23"/>
  <c r="M65" i="23"/>
  <c r="M64" i="23"/>
  <c r="M63" i="23"/>
  <c r="M62" i="23"/>
  <c r="M61" i="23"/>
  <c r="M60" i="23"/>
  <c r="M58" i="23"/>
  <c r="M57" i="23"/>
  <c r="M56" i="23"/>
  <c r="M55" i="23"/>
  <c r="M54" i="23"/>
  <c r="M53" i="23"/>
  <c r="M52" i="23"/>
  <c r="M51" i="23"/>
  <c r="M50" i="23"/>
  <c r="M49" i="23"/>
  <c r="M48" i="23"/>
  <c r="M47" i="23"/>
  <c r="M46" i="23"/>
  <c r="M45" i="23"/>
  <c r="M44" i="23"/>
  <c r="M43" i="23"/>
  <c r="M42" i="23"/>
  <c r="M41" i="23"/>
  <c r="M40" i="23"/>
  <c r="M39" i="23"/>
  <c r="M37" i="23"/>
  <c r="M36" i="23"/>
  <c r="M35" i="23"/>
  <c r="M34" i="23"/>
  <c r="M33" i="23"/>
  <c r="M32" i="23"/>
  <c r="M31" i="23"/>
  <c r="M30" i="23"/>
  <c r="M29" i="23"/>
  <c r="M28" i="23"/>
  <c r="M27" i="23"/>
  <c r="S153" i="1"/>
  <c r="S152" i="1"/>
  <c r="S151" i="1"/>
  <c r="S150" i="1"/>
  <c r="S149" i="1"/>
  <c r="S144" i="1"/>
  <c r="S143" i="1"/>
  <c r="S142" i="1"/>
  <c r="S141" i="1"/>
  <c r="S140" i="1"/>
  <c r="S139" i="1"/>
  <c r="S138" i="1"/>
  <c r="S137" i="1"/>
  <c r="S135" i="1"/>
  <c r="S134" i="1"/>
  <c r="S133" i="1"/>
  <c r="S132" i="1"/>
  <c r="S131" i="1"/>
  <c r="S130" i="1"/>
  <c r="S129" i="1"/>
  <c r="S128" i="1"/>
  <c r="S125" i="1"/>
  <c r="S124" i="1"/>
  <c r="S123" i="1"/>
  <c r="S122" i="1"/>
  <c r="S121" i="1"/>
  <c r="S120" i="1"/>
  <c r="S119" i="1"/>
  <c r="S118" i="1"/>
  <c r="S117" i="1"/>
  <c r="S116" i="1"/>
  <c r="S115" i="1"/>
  <c r="S114" i="1"/>
  <c r="S113" i="1"/>
  <c r="S112" i="1"/>
  <c r="S111" i="1"/>
  <c r="S110" i="1"/>
  <c r="S109" i="1"/>
  <c r="S108" i="1"/>
  <c r="S107" i="1"/>
  <c r="S106" i="1"/>
  <c r="S105" i="1"/>
  <c r="S104" i="1"/>
  <c r="S97" i="1"/>
  <c r="S96" i="1"/>
  <c r="S95" i="1"/>
  <c r="S94" i="1"/>
  <c r="S93" i="1"/>
  <c r="S88" i="1"/>
  <c r="S87" i="1"/>
  <c r="S86" i="1"/>
  <c r="S85" i="1"/>
  <c r="S84" i="1"/>
  <c r="S83" i="1"/>
  <c r="S82" i="1"/>
  <c r="S80" i="1"/>
  <c r="S79" i="1"/>
  <c r="S78" i="1"/>
  <c r="S77" i="1"/>
  <c r="S76" i="1"/>
  <c r="S75" i="1"/>
  <c r="S74" i="1"/>
  <c r="S73" i="1"/>
  <c r="S70" i="1"/>
  <c r="S69" i="1"/>
  <c r="S68" i="1"/>
  <c r="S67" i="1"/>
  <c r="S66" i="1"/>
  <c r="S65" i="1"/>
  <c r="S64" i="1"/>
  <c r="S63" i="1"/>
  <c r="S62" i="1"/>
  <c r="S61" i="1"/>
  <c r="S60" i="1"/>
  <c r="S59" i="1"/>
  <c r="S58" i="1"/>
  <c r="S57" i="1"/>
  <c r="S56" i="1"/>
  <c r="S55" i="1"/>
  <c r="S54" i="1"/>
  <c r="S53" i="1"/>
  <c r="S52" i="1"/>
  <c r="S51" i="1"/>
  <c r="S50" i="1"/>
  <c r="S49" i="1"/>
  <c r="G144" i="1" l="1"/>
  <c r="G143" i="1"/>
  <c r="G142" i="1"/>
  <c r="G141" i="1"/>
  <c r="G140" i="1"/>
  <c r="G139" i="1"/>
  <c r="G138" i="1"/>
  <c r="G137" i="1"/>
  <c r="G136" i="1"/>
  <c r="G135" i="1"/>
  <c r="G134" i="1"/>
  <c r="G133" i="1"/>
  <c r="G132" i="1"/>
  <c r="G131" i="1"/>
  <c r="G130" i="1"/>
  <c r="G129" i="1"/>
  <c r="G128" i="1"/>
  <c r="G125" i="1"/>
  <c r="G124" i="1"/>
  <c r="G123" i="1"/>
  <c r="G122" i="1"/>
  <c r="G121" i="1"/>
  <c r="G120" i="1"/>
  <c r="G119" i="1"/>
  <c r="G118" i="1"/>
  <c r="G117" i="1"/>
  <c r="G116" i="1"/>
  <c r="G115" i="1"/>
  <c r="G114" i="1"/>
  <c r="G113" i="1"/>
  <c r="G112" i="1"/>
  <c r="G111" i="1"/>
  <c r="G110" i="1"/>
  <c r="G109" i="1"/>
  <c r="G108" i="1"/>
  <c r="G107" i="1"/>
  <c r="G106" i="1"/>
  <c r="G105" i="1"/>
  <c r="G104" i="1"/>
  <c r="G88" i="1"/>
  <c r="G87" i="1"/>
  <c r="G86" i="1"/>
  <c r="G85" i="1"/>
  <c r="G84" i="1"/>
  <c r="G83" i="1"/>
  <c r="G82" i="1"/>
  <c r="G81" i="1"/>
  <c r="G80" i="1"/>
  <c r="G79" i="1"/>
  <c r="G78" i="1"/>
  <c r="G77" i="1"/>
  <c r="G76" i="1"/>
  <c r="G75" i="1"/>
  <c r="G74" i="1"/>
  <c r="G73" i="1"/>
  <c r="G70" i="1"/>
  <c r="G69" i="1"/>
  <c r="G68" i="1"/>
  <c r="G67" i="1"/>
  <c r="G66" i="1"/>
  <c r="G65" i="1"/>
  <c r="G64" i="1"/>
  <c r="G63" i="1"/>
  <c r="G62" i="1"/>
  <c r="G61" i="1"/>
  <c r="G60" i="1"/>
  <c r="G59" i="1"/>
  <c r="G58" i="1"/>
  <c r="G57" i="1"/>
  <c r="G56" i="1"/>
  <c r="G55" i="1"/>
  <c r="G54" i="1"/>
  <c r="G53" i="1"/>
  <c r="G52" i="1"/>
  <c r="G51" i="1"/>
  <c r="G50" i="1"/>
  <c r="G49" i="1"/>
  <c r="D97" i="14"/>
  <c r="D12" i="14" l="1"/>
  <c r="B11" i="12"/>
  <c r="P3" i="12" l="1"/>
  <c r="O3" i="12"/>
  <c r="N3" i="12"/>
  <c r="C11" i="12" l="1"/>
  <c r="M3" i="12"/>
  <c r="K144" i="1" l="1"/>
  <c r="K139" i="1"/>
  <c r="K84" i="1" l="1"/>
  <c r="L84" i="1" s="1"/>
  <c r="J84" i="23" l="1"/>
  <c r="E107" i="24" s="1"/>
  <c r="F107" i="24" s="1"/>
  <c r="J86" i="23"/>
  <c r="E99" i="24" s="1"/>
  <c r="F99" i="24" s="1"/>
  <c r="J67" i="23"/>
  <c r="J85" i="23"/>
  <c r="E76" i="24" s="1"/>
  <c r="F76" i="24" s="1"/>
  <c r="J69" i="23"/>
  <c r="E75" i="24" s="1"/>
  <c r="F75" i="24" s="1"/>
  <c r="J37" i="23"/>
  <c r="J32" i="23"/>
  <c r="J31" i="23"/>
  <c r="E95" i="24" s="1"/>
  <c r="F95" i="24" s="1"/>
  <c r="J58" i="23"/>
  <c r="J77" i="23"/>
  <c r="J76" i="23"/>
  <c r="J73" i="23"/>
  <c r="J72" i="23"/>
  <c r="J71" i="23"/>
  <c r="J70" i="23"/>
  <c r="J92" i="23"/>
  <c r="J88" i="23"/>
  <c r="J60" i="23"/>
  <c r="E86" i="24" s="1"/>
  <c r="F86" i="24" s="1"/>
  <c r="J83" i="23"/>
  <c r="J82" i="23"/>
  <c r="E85" i="24" s="1"/>
  <c r="F85" i="24" s="1"/>
  <c r="J36" i="23"/>
  <c r="J35" i="23"/>
  <c r="E104" i="24" s="1"/>
  <c r="F104" i="24" s="1"/>
  <c r="J56" i="23"/>
  <c r="F46" i="8"/>
  <c r="H43" i="1"/>
  <c r="K20" i="8"/>
  <c r="K136" i="1"/>
  <c r="K81" i="1"/>
  <c r="J68" i="23" l="1"/>
  <c r="E92" i="24" s="1"/>
  <c r="F92" i="24" s="1"/>
  <c r="K43" i="1"/>
  <c r="L144" i="1" s="1"/>
  <c r="P84" i="1"/>
  <c r="L81" i="1"/>
  <c r="K153" i="1"/>
  <c r="K152" i="1"/>
  <c r="K151" i="1"/>
  <c r="K150" i="1"/>
  <c r="K149" i="1"/>
  <c r="K135" i="1"/>
  <c r="K97" i="1"/>
  <c r="L97" i="1" s="1"/>
  <c r="K96" i="1"/>
  <c r="L96" i="1" s="1"/>
  <c r="K95" i="1"/>
  <c r="L95" i="1" s="1"/>
  <c r="K94" i="1"/>
  <c r="L94" i="1" s="1"/>
  <c r="K93" i="1"/>
  <c r="L93" i="1" s="1"/>
  <c r="K88" i="1"/>
  <c r="L88" i="1" s="1"/>
  <c r="K87" i="1"/>
  <c r="L87" i="1" s="1"/>
  <c r="K86" i="1"/>
  <c r="L86" i="1" s="1"/>
  <c r="K85" i="1"/>
  <c r="L85" i="1" s="1"/>
  <c r="K82" i="1"/>
  <c r="L82" i="1" s="1"/>
  <c r="K80" i="1"/>
  <c r="L80" i="1" s="1"/>
  <c r="K79" i="1"/>
  <c r="L79" i="1" s="1"/>
  <c r="K78" i="1"/>
  <c r="L78" i="1" s="1"/>
  <c r="K77" i="1"/>
  <c r="L77" i="1" s="1"/>
  <c r="K74" i="1"/>
  <c r="L74" i="1" s="1"/>
  <c r="K73" i="1"/>
  <c r="L73" i="1" s="1"/>
  <c r="K70" i="1"/>
  <c r="L70" i="1" s="1"/>
  <c r="K69" i="1"/>
  <c r="L69" i="1" s="1"/>
  <c r="K68" i="1"/>
  <c r="L68" i="1" s="1"/>
  <c r="K67" i="1"/>
  <c r="L67" i="1" s="1"/>
  <c r="K66" i="1"/>
  <c r="L66" i="1" s="1"/>
  <c r="K65" i="1"/>
  <c r="L65" i="1" s="1"/>
  <c r="K64" i="1"/>
  <c r="L64" i="1" s="1"/>
  <c r="K63" i="1"/>
  <c r="L63" i="1" s="1"/>
  <c r="K62" i="1"/>
  <c r="L62" i="1" s="1"/>
  <c r="K61" i="1"/>
  <c r="L61" i="1" s="1"/>
  <c r="K60" i="1"/>
  <c r="L60" i="1" s="1"/>
  <c r="K59" i="1"/>
  <c r="L59" i="1" s="1"/>
  <c r="K58" i="1"/>
  <c r="L58" i="1" s="1"/>
  <c r="K55" i="1"/>
  <c r="L55" i="1" s="1"/>
  <c r="K54" i="1"/>
  <c r="L54" i="1" s="1"/>
  <c r="K53" i="1"/>
  <c r="L53" i="1" s="1"/>
  <c r="K52" i="1"/>
  <c r="L52" i="1" s="1"/>
  <c r="K51" i="1"/>
  <c r="L51" i="1" s="1"/>
  <c r="K50" i="1"/>
  <c r="L50" i="1" s="1"/>
  <c r="K49" i="1"/>
  <c r="L49" i="1" s="1"/>
  <c r="AA4" i="13"/>
  <c r="AD7" i="13"/>
  <c r="P144" i="1" l="1"/>
  <c r="E104" i="7" s="1"/>
  <c r="D104" i="7"/>
  <c r="L146" i="1"/>
  <c r="P146" i="1" s="1"/>
  <c r="L148" i="1"/>
  <c r="L127" i="1"/>
  <c r="L147" i="1"/>
  <c r="L139" i="1"/>
  <c r="P81" i="1"/>
  <c r="F104" i="7" l="1"/>
  <c r="P127" i="1"/>
  <c r="E106" i="7" s="1"/>
  <c r="D106" i="7"/>
  <c r="P139" i="1"/>
  <c r="F106" i="7" l="1"/>
  <c r="N45" i="8"/>
  <c r="I48" i="8"/>
  <c r="J97" i="23"/>
  <c r="J96" i="23"/>
  <c r="J95" i="23"/>
  <c r="J94" i="23"/>
  <c r="J93" i="23"/>
  <c r="E59" i="24" s="1"/>
  <c r="F59" i="24" s="1"/>
  <c r="J91" i="23"/>
  <c r="E68" i="24" s="1"/>
  <c r="F68" i="24" s="1"/>
  <c r="J90" i="23"/>
  <c r="E69" i="24" s="1"/>
  <c r="F69" i="24" s="1"/>
  <c r="J89" i="23"/>
  <c r="J87" i="23"/>
  <c r="J81" i="23"/>
  <c r="J80" i="23"/>
  <c r="J79" i="23"/>
  <c r="J75" i="23"/>
  <c r="J74" i="23"/>
  <c r="J66" i="23"/>
  <c r="E101" i="24" s="1"/>
  <c r="F101" i="24" s="1"/>
  <c r="J65" i="23"/>
  <c r="E89" i="24" s="1"/>
  <c r="F89" i="24" s="1"/>
  <c r="J64" i="23"/>
  <c r="E91" i="24" s="1"/>
  <c r="F91" i="24" s="1"/>
  <c r="J63" i="23"/>
  <c r="E87" i="24" s="1"/>
  <c r="F87" i="24" s="1"/>
  <c r="J62" i="23"/>
  <c r="J61" i="23"/>
  <c r="E80" i="24" s="1"/>
  <c r="F80" i="24" s="1"/>
  <c r="J57" i="23"/>
  <c r="E100" i="24" s="1"/>
  <c r="F100" i="24" s="1"/>
  <c r="J55" i="23"/>
  <c r="J54" i="23"/>
  <c r="J53" i="23"/>
  <c r="J52" i="23"/>
  <c r="J51" i="23"/>
  <c r="E23" i="24" s="1"/>
  <c r="F23" i="24" s="1"/>
  <c r="J50" i="23"/>
  <c r="E14" i="24" s="1"/>
  <c r="F14" i="24" s="1"/>
  <c r="J49" i="23"/>
  <c r="E13" i="24" s="1"/>
  <c r="F13" i="24" s="1"/>
  <c r="J48" i="23"/>
  <c r="J47" i="23"/>
  <c r="E32" i="24" s="1"/>
  <c r="F32" i="24" s="1"/>
  <c r="J46" i="23"/>
  <c r="E57" i="24" s="1"/>
  <c r="F57" i="24" s="1"/>
  <c r="J45" i="23"/>
  <c r="E30" i="24" s="1"/>
  <c r="F30" i="24" s="1"/>
  <c r="J44" i="23"/>
  <c r="E22" i="24" s="1"/>
  <c r="F22" i="24" s="1"/>
  <c r="J43" i="23"/>
  <c r="J42" i="23"/>
  <c r="J41" i="23"/>
  <c r="J40" i="23"/>
  <c r="E39" i="24" s="1"/>
  <c r="F39" i="24" s="1"/>
  <c r="J39" i="23"/>
  <c r="E64" i="24" s="1"/>
  <c r="F64" i="24" s="1"/>
  <c r="J34" i="23"/>
  <c r="J33" i="23"/>
  <c r="J30" i="23"/>
  <c r="J29" i="23"/>
  <c r="J28" i="23"/>
  <c r="E79" i="24" l="1"/>
  <c r="F79" i="24" s="1"/>
  <c r="E103" i="24"/>
  <c r="F103" i="24" s="1"/>
  <c r="E34" i="24"/>
  <c r="F34" i="24" s="1"/>
  <c r="E17" i="24"/>
  <c r="F17" i="24" s="1"/>
  <c r="D6" i="24"/>
  <c r="D114" i="24" l="1"/>
  <c r="D112" i="24" l="1"/>
  <c r="D116" i="24" s="1"/>
  <c r="P96" i="1"/>
  <c r="P94" i="1"/>
  <c r="P93" i="1"/>
  <c r="P97" i="1"/>
  <c r="AA10" i="13" l="1"/>
  <c r="E15" i="8"/>
  <c r="P95" i="1"/>
  <c r="F47" i="8"/>
  <c r="L153" i="1"/>
  <c r="J27" i="23"/>
  <c r="G98" i="23"/>
  <c r="E6" i="24"/>
  <c r="G6" i="24" s="1" a="1"/>
  <c r="G6" i="24" l="1"/>
  <c r="G19" i="24"/>
  <c r="G28" i="24"/>
  <c r="G52" i="24"/>
  <c r="G76" i="24"/>
  <c r="G100" i="24"/>
  <c r="G29" i="24"/>
  <c r="G53" i="24"/>
  <c r="G77" i="24"/>
  <c r="G101" i="24"/>
  <c r="G43" i="24"/>
  <c r="G67" i="24"/>
  <c r="G91" i="24"/>
  <c r="G24" i="24"/>
  <c r="G48" i="24"/>
  <c r="G72" i="24"/>
  <c r="G96" i="24"/>
  <c r="G26" i="24"/>
  <c r="G50" i="24"/>
  <c r="G74" i="24"/>
  <c r="G98" i="24"/>
  <c r="G27" i="24"/>
  <c r="G51" i="24"/>
  <c r="G75" i="24"/>
  <c r="G99" i="24"/>
  <c r="G7" i="24"/>
  <c r="G31" i="24"/>
  <c r="G55" i="24"/>
  <c r="G79" i="24"/>
  <c r="G103" i="24"/>
  <c r="G12" i="24"/>
  <c r="G36" i="24"/>
  <c r="G60" i="24"/>
  <c r="G84" i="24"/>
  <c r="G108" i="24"/>
  <c r="G14" i="24"/>
  <c r="G38" i="24"/>
  <c r="G62" i="24"/>
  <c r="G86" i="24"/>
  <c r="G110" i="24"/>
  <c r="G15" i="24"/>
  <c r="G39" i="24"/>
  <c r="G63" i="24"/>
  <c r="G87" i="24"/>
  <c r="G111" i="24"/>
  <c r="G16" i="24"/>
  <c r="G40" i="24"/>
  <c r="G64" i="24"/>
  <c r="G88" i="24"/>
  <c r="G17" i="24"/>
  <c r="G41" i="24"/>
  <c r="G65" i="24"/>
  <c r="G89" i="24"/>
  <c r="G95" i="24"/>
  <c r="G58" i="24"/>
  <c r="G21" i="24"/>
  <c r="G90" i="24"/>
  <c r="G83" i="24"/>
  <c r="G46" i="24"/>
  <c r="G9" i="24"/>
  <c r="G78" i="24"/>
  <c r="G49" i="24"/>
  <c r="G94" i="24"/>
  <c r="G33" i="24"/>
  <c r="G54" i="24"/>
  <c r="G70" i="24"/>
  <c r="G30" i="24"/>
  <c r="G34" i="24"/>
  <c r="G18" i="24"/>
  <c r="G68" i="24"/>
  <c r="G56" i="24"/>
  <c r="G59" i="24"/>
  <c r="G44" i="24"/>
  <c r="G47" i="24"/>
  <c r="G81" i="24"/>
  <c r="G37" i="24"/>
  <c r="G82" i="24"/>
  <c r="G104" i="24"/>
  <c r="G42" i="24"/>
  <c r="G25" i="24"/>
  <c r="G92" i="24"/>
  <c r="G13" i="24"/>
  <c r="G80" i="24"/>
  <c r="G107" i="24"/>
  <c r="G10" i="24"/>
  <c r="G105" i="24"/>
  <c r="G93" i="24"/>
  <c r="G22" i="24"/>
  <c r="G71" i="24"/>
  <c r="G109" i="24"/>
  <c r="G32" i="24"/>
  <c r="G35" i="24"/>
  <c r="G20" i="24"/>
  <c r="G57" i="24"/>
  <c r="G45" i="24"/>
  <c r="G8" i="24"/>
  <c r="G66" i="24"/>
  <c r="G85" i="24"/>
  <c r="G61" i="24"/>
  <c r="G102" i="24"/>
  <c r="G97" i="24"/>
  <c r="G73" i="24"/>
  <c r="G23" i="24"/>
  <c r="G11" i="24"/>
  <c r="G106" i="24"/>
  <c r="G69" i="24"/>
  <c r="N55" i="8"/>
  <c r="M55" i="8"/>
  <c r="N56" i="8"/>
  <c r="N48" i="8"/>
  <c r="M50" i="8"/>
  <c r="N53" i="8"/>
  <c r="M53" i="8"/>
  <c r="N54" i="8"/>
  <c r="M56" i="8"/>
  <c r="M48" i="8"/>
  <c r="N51" i="8"/>
  <c r="M51" i="8"/>
  <c r="N52" i="8"/>
  <c r="M54" i="8"/>
  <c r="N49" i="8"/>
  <c r="M49" i="8"/>
  <c r="N50" i="8"/>
  <c r="M52" i="8"/>
  <c r="F6" i="24"/>
  <c r="H6" i="24" s="1" a="1"/>
  <c r="L136" i="1"/>
  <c r="P153" i="1"/>
  <c r="L149" i="1"/>
  <c r="L150" i="1"/>
  <c r="L151" i="1"/>
  <c r="L152" i="1"/>
  <c r="J98" i="23"/>
  <c r="E114" i="24"/>
  <c r="P149" i="1"/>
  <c r="K124" i="1"/>
  <c r="K125" i="1"/>
  <c r="L125" i="1" s="1"/>
  <c r="D64" i="7" s="1"/>
  <c r="K122" i="1"/>
  <c r="H6" i="24" l="1"/>
  <c r="H66" i="24"/>
  <c r="H38" i="24"/>
  <c r="H47" i="24"/>
  <c r="H18" i="24"/>
  <c r="H26" i="24"/>
  <c r="H46" i="24"/>
  <c r="H89" i="24"/>
  <c r="H61" i="24"/>
  <c r="H21" i="24"/>
  <c r="H30" i="24"/>
  <c r="H85" i="24"/>
  <c r="H35" i="24"/>
  <c r="H101" i="24"/>
  <c r="H109" i="24"/>
  <c r="H34" i="24"/>
  <c r="H53" i="24"/>
  <c r="H25" i="24"/>
  <c r="H9" i="24"/>
  <c r="H77" i="24"/>
  <c r="H49" i="24"/>
  <c r="H23" i="24"/>
  <c r="H65" i="24"/>
  <c r="H73" i="24"/>
  <c r="H103" i="24"/>
  <c r="H62" i="24"/>
  <c r="H56" i="24"/>
  <c r="H51" i="24"/>
  <c r="H58" i="24"/>
  <c r="H76" i="24"/>
  <c r="H105" i="24"/>
  <c r="H19" i="24"/>
  <c r="H91" i="24"/>
  <c r="H10" i="24"/>
  <c r="H81" i="24"/>
  <c r="H102" i="24"/>
  <c r="H55" i="24"/>
  <c r="H104" i="24"/>
  <c r="H69" i="24"/>
  <c r="H41" i="24"/>
  <c r="H37" i="24"/>
  <c r="H57" i="24"/>
  <c r="H100" i="24"/>
  <c r="H108" i="24"/>
  <c r="H45" i="24"/>
  <c r="H95" i="24"/>
  <c r="H79" i="24"/>
  <c r="H83" i="24"/>
  <c r="H43" i="24"/>
  <c r="H88" i="24"/>
  <c r="H97" i="24"/>
  <c r="H67" i="24"/>
  <c r="H13" i="24"/>
  <c r="H32" i="24"/>
  <c r="H15" i="24"/>
  <c r="H22" i="24"/>
  <c r="H40" i="24"/>
  <c r="H93" i="24"/>
  <c r="H84" i="24"/>
  <c r="H110" i="24"/>
  <c r="H111" i="24"/>
  <c r="H48" i="24"/>
  <c r="H74" i="24"/>
  <c r="J74" i="24" s="1"/>
  <c r="H75" i="24"/>
  <c r="H12" i="24"/>
  <c r="H68" i="24"/>
  <c r="H90" i="24"/>
  <c r="H86" i="24"/>
  <c r="H54" i="24"/>
  <c r="H50" i="24"/>
  <c r="H29" i="24"/>
  <c r="H14" i="24"/>
  <c r="H99" i="24"/>
  <c r="H106" i="24"/>
  <c r="H31" i="24"/>
  <c r="H39" i="24"/>
  <c r="H107" i="24"/>
  <c r="H20" i="24"/>
  <c r="H64" i="24"/>
  <c r="H72" i="24"/>
  <c r="H33" i="24"/>
  <c r="H28" i="24"/>
  <c r="H36" i="24"/>
  <c r="H71" i="24"/>
  <c r="H7" i="24"/>
  <c r="H70" i="24"/>
  <c r="H27" i="24"/>
  <c r="H59" i="24"/>
  <c r="H96" i="24"/>
  <c r="H11" i="24"/>
  <c r="H60" i="24"/>
  <c r="H52" i="24"/>
  <c r="H87" i="24"/>
  <c r="H80" i="24"/>
  <c r="H82" i="24"/>
  <c r="J82" i="24" s="1"/>
  <c r="H8" i="24"/>
  <c r="H78" i="24"/>
  <c r="H42" i="24"/>
  <c r="H98" i="24"/>
  <c r="H92" i="24"/>
  <c r="H24" i="24"/>
  <c r="H16" i="24"/>
  <c r="H94" i="24"/>
  <c r="H44" i="24"/>
  <c r="H63" i="24"/>
  <c r="H17" i="24"/>
  <c r="G112" i="24"/>
  <c r="J79" i="24"/>
  <c r="E112" i="24"/>
  <c r="E116" i="24" s="1"/>
  <c r="Z16" i="13" s="1"/>
  <c r="K123" i="1"/>
  <c r="L123" i="1" s="1"/>
  <c r="K104" i="1"/>
  <c r="L104" i="1" s="1"/>
  <c r="P104" i="1" s="1"/>
  <c r="K106" i="1"/>
  <c r="L106" i="1" s="1"/>
  <c r="P106" i="1" s="1"/>
  <c r="K107" i="1"/>
  <c r="L107" i="1" s="1"/>
  <c r="K108" i="1"/>
  <c r="L108" i="1" s="1"/>
  <c r="P108" i="1" s="1"/>
  <c r="K109" i="1"/>
  <c r="L109" i="1" s="1"/>
  <c r="D100" i="7" s="1"/>
  <c r="K110" i="1"/>
  <c r="L110" i="1" s="1"/>
  <c r="D32" i="7" s="1"/>
  <c r="K111" i="1"/>
  <c r="L111" i="1" s="1"/>
  <c r="P111" i="1" s="1"/>
  <c r="K105" i="1"/>
  <c r="L105" i="1" s="1"/>
  <c r="P152" i="1"/>
  <c r="P136" i="1"/>
  <c r="P151" i="1"/>
  <c r="P150" i="1"/>
  <c r="F112" i="24"/>
  <c r="G114" i="24"/>
  <c r="K114" i="24" s="1"/>
  <c r="F114" i="24"/>
  <c r="L135" i="1"/>
  <c r="L124" i="1"/>
  <c r="L122" i="1"/>
  <c r="D30" i="7" s="1"/>
  <c r="P88" i="1"/>
  <c r="P87" i="1"/>
  <c r="P86" i="1"/>
  <c r="K83" i="1"/>
  <c r="L83" i="1" s="1"/>
  <c r="P82" i="1"/>
  <c r="P79" i="1"/>
  <c r="K76" i="1"/>
  <c r="L76" i="1" s="1"/>
  <c r="K75" i="1"/>
  <c r="L75" i="1" s="1"/>
  <c r="K57" i="1"/>
  <c r="L57" i="1" s="1"/>
  <c r="K56" i="1"/>
  <c r="L56" i="1" s="1"/>
  <c r="H112" i="24" l="1"/>
  <c r="D85" i="7"/>
  <c r="D79" i="7"/>
  <c r="D31" i="7"/>
  <c r="J83" i="24"/>
  <c r="K83" i="24" s="1"/>
  <c r="J84" i="24"/>
  <c r="K84" i="24" s="1"/>
  <c r="J80" i="24"/>
  <c r="K7" i="24"/>
  <c r="K96" i="24"/>
  <c r="K64" i="24"/>
  <c r="K48" i="24"/>
  <c r="K32" i="24"/>
  <c r="K16" i="24"/>
  <c r="K106" i="24"/>
  <c r="K90" i="24"/>
  <c r="K74" i="24"/>
  <c r="K58" i="24"/>
  <c r="K42" i="24"/>
  <c r="K26" i="24"/>
  <c r="K10" i="24"/>
  <c r="K101" i="24"/>
  <c r="K69" i="24"/>
  <c r="K53" i="24"/>
  <c r="K37" i="24"/>
  <c r="K21" i="24"/>
  <c r="K111" i="24"/>
  <c r="K95" i="24"/>
  <c r="K79" i="24"/>
  <c r="K63" i="24"/>
  <c r="K47" i="24"/>
  <c r="K31" i="24"/>
  <c r="K15" i="24"/>
  <c r="K8" i="24"/>
  <c r="K66" i="24"/>
  <c r="K18" i="24"/>
  <c r="K93" i="24"/>
  <c r="K61" i="24"/>
  <c r="K29" i="24"/>
  <c r="K55" i="24"/>
  <c r="K39" i="24"/>
  <c r="K108" i="24"/>
  <c r="K92" i="24"/>
  <c r="K60" i="24"/>
  <c r="K44" i="24"/>
  <c r="K28" i="24"/>
  <c r="K12" i="24"/>
  <c r="K102" i="24"/>
  <c r="K70" i="24"/>
  <c r="K54" i="24"/>
  <c r="K38" i="24"/>
  <c r="K22" i="24"/>
  <c r="K6" i="24"/>
  <c r="Z6" i="24" s="1"/>
  <c r="K97" i="24"/>
  <c r="K65" i="24"/>
  <c r="K49" i="24"/>
  <c r="K33" i="24"/>
  <c r="K17" i="24"/>
  <c r="K107" i="24"/>
  <c r="K91" i="24"/>
  <c r="K59" i="24"/>
  <c r="K43" i="24"/>
  <c r="K27" i="24"/>
  <c r="K11" i="24"/>
  <c r="K40" i="24"/>
  <c r="K50" i="24"/>
  <c r="K109" i="24"/>
  <c r="K77" i="24"/>
  <c r="K45" i="24"/>
  <c r="K103" i="24"/>
  <c r="K71" i="24"/>
  <c r="K23" i="24"/>
  <c r="K104" i="24"/>
  <c r="K72" i="24"/>
  <c r="K56" i="24"/>
  <c r="K24" i="24"/>
  <c r="K98" i="24"/>
  <c r="K34" i="24"/>
  <c r="K13" i="24"/>
  <c r="K20" i="24"/>
  <c r="K62" i="24"/>
  <c r="K105" i="24"/>
  <c r="K41" i="24"/>
  <c r="K19" i="24"/>
  <c r="K94" i="24"/>
  <c r="K51" i="24"/>
  <c r="K36" i="24"/>
  <c r="K57" i="24"/>
  <c r="K68" i="24"/>
  <c r="K110" i="24"/>
  <c r="K46" i="24"/>
  <c r="K25" i="24"/>
  <c r="K67" i="24"/>
  <c r="K52" i="24"/>
  <c r="K30" i="24"/>
  <c r="K9" i="24"/>
  <c r="K78" i="24"/>
  <c r="K99" i="24"/>
  <c r="K73" i="24"/>
  <c r="K100" i="24"/>
  <c r="K14" i="24"/>
  <c r="K35" i="24"/>
  <c r="P109" i="1"/>
  <c r="P107" i="1"/>
  <c r="P110" i="1"/>
  <c r="K112" i="1"/>
  <c r="L112" i="1" s="1"/>
  <c r="D105" i="7" s="1"/>
  <c r="K114" i="1"/>
  <c r="L114" i="1" s="1"/>
  <c r="D10" i="7" s="1"/>
  <c r="K115" i="1"/>
  <c r="L115" i="1" s="1"/>
  <c r="K116" i="1"/>
  <c r="L116" i="1" s="1"/>
  <c r="D14" i="7" s="1"/>
  <c r="K117" i="1"/>
  <c r="L117" i="1" s="1"/>
  <c r="P117" i="1" s="1"/>
  <c r="K118" i="1"/>
  <c r="L118" i="1" s="1"/>
  <c r="D18" i="7" s="1"/>
  <c r="K119" i="1"/>
  <c r="L119" i="1" s="1"/>
  <c r="K120" i="1"/>
  <c r="L120" i="1" s="1"/>
  <c r="D39" i="7" s="1"/>
  <c r="K121" i="1"/>
  <c r="L121" i="1" s="1"/>
  <c r="D37" i="7" s="1"/>
  <c r="K128" i="1"/>
  <c r="L128" i="1" s="1"/>
  <c r="K130" i="1"/>
  <c r="L130" i="1" s="1"/>
  <c r="K131" i="1"/>
  <c r="L131" i="1" s="1"/>
  <c r="P131" i="1" s="1"/>
  <c r="K132" i="1"/>
  <c r="L132" i="1" s="1"/>
  <c r="K133" i="1"/>
  <c r="L133" i="1" s="1"/>
  <c r="P133" i="1" s="1"/>
  <c r="K134" i="1"/>
  <c r="L134" i="1" s="1"/>
  <c r="D99" i="7" s="1"/>
  <c r="K137" i="1"/>
  <c r="L137" i="1" s="1"/>
  <c r="D109" i="7" s="1"/>
  <c r="K138" i="1"/>
  <c r="L138" i="1" s="1"/>
  <c r="D95" i="7" s="1"/>
  <c r="K140" i="1"/>
  <c r="L140" i="1" s="1"/>
  <c r="K141" i="1"/>
  <c r="L141" i="1" s="1"/>
  <c r="D86" i="7" s="1"/>
  <c r="K142" i="1"/>
  <c r="L142" i="1" s="1"/>
  <c r="D80" i="7" s="1"/>
  <c r="P105" i="1"/>
  <c r="K113" i="1"/>
  <c r="L113" i="1" s="1"/>
  <c r="K129" i="1"/>
  <c r="L129" i="1" s="1"/>
  <c r="D93" i="7" s="1"/>
  <c r="K143" i="1"/>
  <c r="L143" i="1" s="1"/>
  <c r="D87" i="7" s="1"/>
  <c r="AG114" i="24"/>
  <c r="AD114" i="24"/>
  <c r="AC114" i="24"/>
  <c r="AC108" i="5" s="1"/>
  <c r="Z114" i="24"/>
  <c r="Z108" i="5" s="1"/>
  <c r="P83" i="1"/>
  <c r="P85" i="1"/>
  <c r="P80" i="1"/>
  <c r="F116" i="24"/>
  <c r="AD16" i="13" s="1"/>
  <c r="H114" i="24"/>
  <c r="P125" i="1"/>
  <c r="P123" i="1"/>
  <c r="P70" i="1"/>
  <c r="E64" i="7" s="1"/>
  <c r="F64" i="7" s="1"/>
  <c r="P68" i="1"/>
  <c r="P51" i="1"/>
  <c r="P53" i="1"/>
  <c r="P56" i="1"/>
  <c r="P60" i="1"/>
  <c r="P62" i="1"/>
  <c r="P64" i="1"/>
  <c r="P76" i="1"/>
  <c r="P78" i="1"/>
  <c r="D107" i="7" l="1"/>
  <c r="P119" i="1"/>
  <c r="E36" i="7" s="1"/>
  <c r="D36" i="7"/>
  <c r="P115" i="1"/>
  <c r="E13" i="7" s="1"/>
  <c r="D13" i="7"/>
  <c r="Z14" i="24"/>
  <c r="M14" i="24"/>
  <c r="M68" i="24"/>
  <c r="Z68" i="24"/>
  <c r="M98" i="24"/>
  <c r="Z98" i="24"/>
  <c r="Z40" i="24"/>
  <c r="M40" i="24"/>
  <c r="AD6" i="24"/>
  <c r="Z39" i="24"/>
  <c r="M39" i="24"/>
  <c r="Z79" i="24"/>
  <c r="M79" i="24"/>
  <c r="M74" i="24"/>
  <c r="Z74" i="24"/>
  <c r="Z55" i="24"/>
  <c r="M55" i="24"/>
  <c r="Z100" i="24"/>
  <c r="M100" i="24"/>
  <c r="Z24" i="24"/>
  <c r="M24" i="24"/>
  <c r="Z11" i="24"/>
  <c r="M11" i="24"/>
  <c r="Z95" i="24"/>
  <c r="M95" i="24"/>
  <c r="Z73" i="24"/>
  <c r="M73" i="24"/>
  <c r="M36" i="24"/>
  <c r="Z36" i="24"/>
  <c r="Z56" i="24"/>
  <c r="M56" i="24"/>
  <c r="Z27" i="24"/>
  <c r="M27" i="24"/>
  <c r="Z38" i="24"/>
  <c r="M38" i="24"/>
  <c r="Z29" i="24"/>
  <c r="M29" i="24"/>
  <c r="Z111" i="24"/>
  <c r="M111" i="24"/>
  <c r="Z106" i="24"/>
  <c r="M106" i="24"/>
  <c r="Z57" i="24"/>
  <c r="M57" i="24"/>
  <c r="Z22" i="24"/>
  <c r="M22" i="24"/>
  <c r="M90" i="24"/>
  <c r="Z90" i="24"/>
  <c r="Z99" i="24"/>
  <c r="M99" i="24"/>
  <c r="Z51" i="24"/>
  <c r="M51" i="24"/>
  <c r="Z72" i="24"/>
  <c r="M72" i="24"/>
  <c r="Z43" i="24"/>
  <c r="M43" i="24"/>
  <c r="M54" i="24"/>
  <c r="Z54" i="24"/>
  <c r="Z61" i="24"/>
  <c r="M61" i="24"/>
  <c r="Z21" i="24"/>
  <c r="M21" i="24"/>
  <c r="Z16" i="24"/>
  <c r="M16" i="24"/>
  <c r="Z94" i="24"/>
  <c r="M94" i="24"/>
  <c r="Z70" i="24"/>
  <c r="M70" i="24"/>
  <c r="Z93" i="24"/>
  <c r="M93" i="24"/>
  <c r="Z37" i="24"/>
  <c r="M37" i="24"/>
  <c r="Z32" i="24"/>
  <c r="M32" i="24"/>
  <c r="Z48" i="24"/>
  <c r="M48" i="24"/>
  <c r="M104" i="24"/>
  <c r="Z104" i="24"/>
  <c r="Z91" i="24"/>
  <c r="M91" i="24"/>
  <c r="Z71" i="24"/>
  <c r="M71" i="24"/>
  <c r="Z12" i="24"/>
  <c r="M12" i="24"/>
  <c r="M66" i="24"/>
  <c r="Z66" i="24"/>
  <c r="Z69" i="24"/>
  <c r="M69" i="24"/>
  <c r="Z64" i="24"/>
  <c r="M64" i="24"/>
  <c r="Z78" i="24"/>
  <c r="M78" i="24"/>
  <c r="Z19" i="24"/>
  <c r="M19" i="24"/>
  <c r="Z18" i="24"/>
  <c r="M18" i="24"/>
  <c r="Z105" i="24"/>
  <c r="M105" i="24"/>
  <c r="M96" i="24"/>
  <c r="Z96" i="24"/>
  <c r="Z59" i="24"/>
  <c r="M59" i="24"/>
  <c r="Z9" i="24"/>
  <c r="M9" i="24"/>
  <c r="M102" i="24"/>
  <c r="Z102" i="24"/>
  <c r="Z41" i="24"/>
  <c r="M41" i="24"/>
  <c r="Z28" i="24"/>
  <c r="M28" i="24"/>
  <c r="Z7" i="24"/>
  <c r="M7" i="24"/>
  <c r="Z23" i="24"/>
  <c r="M23" i="24"/>
  <c r="Z53" i="24"/>
  <c r="M53" i="24"/>
  <c r="Z30" i="24"/>
  <c r="M30" i="24"/>
  <c r="Z107" i="24"/>
  <c r="M107" i="24"/>
  <c r="Z103" i="24"/>
  <c r="M103" i="24"/>
  <c r="Z8" i="24"/>
  <c r="M8" i="24"/>
  <c r="Z101" i="24"/>
  <c r="M101" i="24"/>
  <c r="Z60" i="24"/>
  <c r="M60" i="24"/>
  <c r="Z52" i="24"/>
  <c r="M52" i="24"/>
  <c r="Z17" i="24"/>
  <c r="M17" i="24"/>
  <c r="Z15" i="24"/>
  <c r="M15" i="24"/>
  <c r="Z67" i="24"/>
  <c r="M67" i="24"/>
  <c r="Z62" i="24"/>
  <c r="M62" i="24"/>
  <c r="Z45" i="24"/>
  <c r="M45" i="24"/>
  <c r="Z33" i="24"/>
  <c r="M33" i="24"/>
  <c r="Z44" i="24"/>
  <c r="AD44" i="24" s="1"/>
  <c r="M44" i="24"/>
  <c r="Z10" i="24"/>
  <c r="M10" i="24"/>
  <c r="Z25" i="24"/>
  <c r="M25" i="24"/>
  <c r="Z20" i="24"/>
  <c r="M20" i="24"/>
  <c r="Z77" i="24"/>
  <c r="M77" i="24"/>
  <c r="Z49" i="24"/>
  <c r="M49" i="24"/>
  <c r="Z31" i="24"/>
  <c r="M31" i="24"/>
  <c r="Z26" i="24"/>
  <c r="M26" i="24"/>
  <c r="Z46" i="24"/>
  <c r="M46" i="24"/>
  <c r="Z13" i="24"/>
  <c r="M13" i="24"/>
  <c r="Z109" i="24"/>
  <c r="M109" i="24"/>
  <c r="Z65" i="24"/>
  <c r="M65" i="24"/>
  <c r="M92" i="24"/>
  <c r="Z92" i="24"/>
  <c r="Z47" i="24"/>
  <c r="M47" i="24"/>
  <c r="Z42" i="24"/>
  <c r="M42" i="24"/>
  <c r="Z84" i="24"/>
  <c r="M84" i="24"/>
  <c r="Z35" i="24"/>
  <c r="M35" i="24"/>
  <c r="Z110" i="24"/>
  <c r="M110" i="24"/>
  <c r="Z34" i="24"/>
  <c r="M34" i="24"/>
  <c r="Z50" i="24"/>
  <c r="M50" i="24"/>
  <c r="Z97" i="24"/>
  <c r="M97" i="24"/>
  <c r="Z108" i="24"/>
  <c r="M108" i="24"/>
  <c r="Z63" i="24"/>
  <c r="M63" i="24"/>
  <c r="Z58" i="24"/>
  <c r="M58" i="24"/>
  <c r="Z83" i="24"/>
  <c r="M83" i="24"/>
  <c r="K75" i="24"/>
  <c r="K80" i="24"/>
  <c r="I41" i="5"/>
  <c r="L41" i="5" s="1"/>
  <c r="M41" i="5" s="1"/>
  <c r="K86" i="24"/>
  <c r="K85" i="24"/>
  <c r="K88" i="24"/>
  <c r="K76" i="24"/>
  <c r="K87" i="24"/>
  <c r="K81" i="24"/>
  <c r="G116" i="24"/>
  <c r="K89" i="24"/>
  <c r="J112" i="24"/>
  <c r="AE17" i="13" s="1"/>
  <c r="H116" i="24"/>
  <c r="P137" i="1"/>
  <c r="E109" i="7" s="1"/>
  <c r="F109" i="7" s="1"/>
  <c r="P120" i="1"/>
  <c r="P118" i="1"/>
  <c r="D6" i="7"/>
  <c r="P116" i="1"/>
  <c r="P114" i="1"/>
  <c r="P113" i="1"/>
  <c r="P143" i="1"/>
  <c r="E87" i="7" s="1"/>
  <c r="F87" i="7" s="1"/>
  <c r="P142" i="1"/>
  <c r="P141" i="1"/>
  <c r="E86" i="7" s="1"/>
  <c r="F86" i="7" s="1"/>
  <c r="P140" i="1"/>
  <c r="P138" i="1"/>
  <c r="E95" i="7" s="1"/>
  <c r="F95" i="7" s="1"/>
  <c r="P135" i="1"/>
  <c r="P134" i="1"/>
  <c r="E99" i="7" s="1"/>
  <c r="F99" i="7" s="1"/>
  <c r="P132" i="1"/>
  <c r="P130" i="1"/>
  <c r="P129" i="1"/>
  <c r="P128" i="1"/>
  <c r="P124" i="1"/>
  <c r="P122" i="1"/>
  <c r="P121" i="1"/>
  <c r="L98" i="1"/>
  <c r="P77" i="1"/>
  <c r="P75" i="1"/>
  <c r="P74" i="1"/>
  <c r="P73" i="1"/>
  <c r="P69" i="1"/>
  <c r="P67" i="1"/>
  <c r="P66" i="1"/>
  <c r="P65" i="1"/>
  <c r="P63" i="1"/>
  <c r="P61" i="1"/>
  <c r="P59" i="1"/>
  <c r="P58" i="1"/>
  <c r="P57" i="1"/>
  <c r="P55" i="1"/>
  <c r="E32" i="7" s="1"/>
  <c r="F32" i="7" s="1"/>
  <c r="P54" i="1"/>
  <c r="E100" i="7" s="1"/>
  <c r="F100" i="7" s="1"/>
  <c r="P52" i="1"/>
  <c r="E80" i="7" s="1"/>
  <c r="F80" i="7" s="1"/>
  <c r="P50" i="1"/>
  <c r="E79" i="7" s="1"/>
  <c r="F79" i="7" s="1"/>
  <c r="P112" i="1"/>
  <c r="L154" i="1"/>
  <c r="P49" i="1"/>
  <c r="E85" i="7" s="1"/>
  <c r="F85" i="7" s="1"/>
  <c r="E37" i="7" l="1"/>
  <c r="F37" i="7" s="1"/>
  <c r="E30" i="7"/>
  <c r="F30" i="7" s="1"/>
  <c r="E31" i="7"/>
  <c r="F31" i="7" s="1"/>
  <c r="D112" i="7"/>
  <c r="E13" i="8" s="1"/>
  <c r="E39" i="7"/>
  <c r="F39" i="7" s="1"/>
  <c r="E10" i="7"/>
  <c r="F10" i="7" s="1"/>
  <c r="E93" i="7"/>
  <c r="F93" i="7" s="1"/>
  <c r="E14" i="7"/>
  <c r="F14" i="7" s="1"/>
  <c r="E18" i="7"/>
  <c r="F18" i="7" s="1"/>
  <c r="E107" i="7"/>
  <c r="F107" i="7" s="1"/>
  <c r="F13" i="7"/>
  <c r="F36" i="7"/>
  <c r="E105" i="7"/>
  <c r="F105" i="7" s="1"/>
  <c r="Z81" i="24"/>
  <c r="M81" i="24"/>
  <c r="AD107" i="24"/>
  <c r="AD41" i="24"/>
  <c r="AD18" i="24"/>
  <c r="AD12" i="24"/>
  <c r="AD37" i="24"/>
  <c r="AD61" i="24"/>
  <c r="AD90" i="24"/>
  <c r="Z87" i="24"/>
  <c r="M87" i="24"/>
  <c r="AD58" i="24"/>
  <c r="AD110" i="24"/>
  <c r="AD49" i="24"/>
  <c r="AD33" i="24"/>
  <c r="AD52" i="24"/>
  <c r="AD102" i="24"/>
  <c r="AD54" i="24"/>
  <c r="AD38" i="24"/>
  <c r="AD11" i="24"/>
  <c r="AD39" i="24"/>
  <c r="Z76" i="24"/>
  <c r="M76" i="24"/>
  <c r="AD30" i="24"/>
  <c r="AD19" i="24"/>
  <c r="AD71" i="24"/>
  <c r="AD93" i="24"/>
  <c r="Z88" i="24"/>
  <c r="M88" i="24"/>
  <c r="AD63" i="24"/>
  <c r="AD35" i="24"/>
  <c r="AD109" i="24"/>
  <c r="AD77" i="24"/>
  <c r="AD45" i="24"/>
  <c r="AD22" i="24"/>
  <c r="AD27" i="24"/>
  <c r="AD24" i="24"/>
  <c r="Z85" i="24"/>
  <c r="M85" i="24"/>
  <c r="AD60" i="24"/>
  <c r="AD53" i="24"/>
  <c r="AD9" i="24"/>
  <c r="AD78" i="24"/>
  <c r="AD91" i="24"/>
  <c r="AD70" i="24"/>
  <c r="AD43" i="24"/>
  <c r="AD108" i="24"/>
  <c r="AD20" i="24"/>
  <c r="AD62" i="24"/>
  <c r="AD104" i="24"/>
  <c r="AD57" i="24"/>
  <c r="AD56" i="24"/>
  <c r="AD100" i="24"/>
  <c r="AD40" i="24"/>
  <c r="AD13" i="24"/>
  <c r="Z86" i="24"/>
  <c r="M86" i="24"/>
  <c r="AD101" i="24"/>
  <c r="AD23" i="24"/>
  <c r="AD59" i="24"/>
  <c r="AD64" i="24"/>
  <c r="AD94" i="24"/>
  <c r="AD72" i="24"/>
  <c r="AD36" i="24"/>
  <c r="AD98" i="24"/>
  <c r="AD97" i="24"/>
  <c r="AD46" i="24"/>
  <c r="AD25" i="24"/>
  <c r="AD96" i="24"/>
  <c r="AD106" i="24"/>
  <c r="AD55" i="24"/>
  <c r="AD42" i="24"/>
  <c r="AD67" i="24"/>
  <c r="Z80" i="24"/>
  <c r="M80" i="24"/>
  <c r="AD8" i="24"/>
  <c r="AD7" i="24"/>
  <c r="AD69" i="24"/>
  <c r="AD48" i="24"/>
  <c r="AD16" i="24"/>
  <c r="AD51" i="24"/>
  <c r="AD74" i="24"/>
  <c r="AD68" i="24"/>
  <c r="AD50" i="24"/>
  <c r="AD26" i="24"/>
  <c r="AD10" i="24"/>
  <c r="AD66" i="24"/>
  <c r="AD111" i="24"/>
  <c r="AD73" i="24"/>
  <c r="AD65" i="24"/>
  <c r="AD84" i="24"/>
  <c r="Z75" i="24"/>
  <c r="M75" i="24"/>
  <c r="AD47" i="24"/>
  <c r="AD15" i="24"/>
  <c r="M89" i="24"/>
  <c r="Z89" i="24"/>
  <c r="AD92" i="24"/>
  <c r="AD103" i="24"/>
  <c r="AD28" i="24"/>
  <c r="AD105" i="24"/>
  <c r="AD32" i="24"/>
  <c r="AD21" i="24"/>
  <c r="AD99" i="24"/>
  <c r="AD83" i="24"/>
  <c r="AD34" i="24"/>
  <c r="AD31" i="24"/>
  <c r="AD17" i="24"/>
  <c r="AD29" i="24"/>
  <c r="AD95" i="24"/>
  <c r="AD79" i="24"/>
  <c r="AD14" i="24"/>
  <c r="L156" i="1"/>
  <c r="E6" i="7"/>
  <c r="K112" i="24"/>
  <c r="K116" i="24" s="1"/>
  <c r="AA23" i="13" s="1"/>
  <c r="P154" i="1"/>
  <c r="P98" i="1"/>
  <c r="M6" i="8"/>
  <c r="M114" i="24"/>
  <c r="AI29" i="13" s="1"/>
  <c r="M6" i="24"/>
  <c r="N6" i="24" s="1" a="1"/>
  <c r="G6" i="7" l="1" a="1"/>
  <c r="G40" i="7" s="1"/>
  <c r="N6" i="24"/>
  <c r="N15" i="24"/>
  <c r="R15" i="24" s="1"/>
  <c r="N25" i="24"/>
  <c r="R25" i="24" s="1"/>
  <c r="N29" i="24"/>
  <c r="R29" i="24" s="1"/>
  <c r="N62" i="24"/>
  <c r="O62" i="24" s="1"/>
  <c r="P62" i="24" s="1"/>
  <c r="AA62" i="24" s="1"/>
  <c r="N94" i="24"/>
  <c r="O94" i="24" s="1"/>
  <c r="P94" i="24" s="1"/>
  <c r="AA94" i="24" s="1"/>
  <c r="N69" i="24"/>
  <c r="O69" i="24" s="1"/>
  <c r="P69" i="24" s="1"/>
  <c r="AA69" i="24" s="1"/>
  <c r="N19" i="24"/>
  <c r="R19" i="24" s="1"/>
  <c r="N8" i="24"/>
  <c r="R8" i="24" s="1"/>
  <c r="N66" i="24"/>
  <c r="O66" i="24" s="1"/>
  <c r="P66" i="24" s="1"/>
  <c r="AA66" i="24" s="1"/>
  <c r="N98" i="24"/>
  <c r="O98" i="24" s="1"/>
  <c r="P98" i="24" s="1"/>
  <c r="AA98" i="24" s="1"/>
  <c r="N13" i="24"/>
  <c r="R13" i="24" s="1"/>
  <c r="N64" i="24"/>
  <c r="O64" i="24" s="1"/>
  <c r="P64" i="24" s="1"/>
  <c r="AA64" i="24" s="1"/>
  <c r="N38" i="24"/>
  <c r="R38" i="24" s="1"/>
  <c r="N82" i="24"/>
  <c r="R82" i="24" s="1"/>
  <c r="N57" i="24"/>
  <c r="R57" i="24" s="1"/>
  <c r="N65" i="24"/>
  <c r="R65" i="24" s="1"/>
  <c r="N103" i="24"/>
  <c r="R103" i="24" s="1"/>
  <c r="N54" i="24"/>
  <c r="R54" i="24" s="1"/>
  <c r="N74" i="24"/>
  <c r="O74" i="24" s="1"/>
  <c r="P74" i="24" s="1"/>
  <c r="AA74" i="24" s="1"/>
  <c r="N108" i="24"/>
  <c r="O108" i="24" s="1"/>
  <c r="P108" i="24" s="1"/>
  <c r="AA108" i="24" s="1"/>
  <c r="N75" i="24"/>
  <c r="O75" i="24" s="1"/>
  <c r="P75" i="24" s="1"/>
  <c r="AA75" i="24" s="1"/>
  <c r="AE75" i="24" s="1"/>
  <c r="N14" i="24"/>
  <c r="O14" i="24" s="1"/>
  <c r="P14" i="24" s="1"/>
  <c r="AA14" i="24" s="1"/>
  <c r="N70" i="24"/>
  <c r="O70" i="24" s="1"/>
  <c r="P70" i="24" s="1"/>
  <c r="AA70" i="24" s="1"/>
  <c r="N45" i="24"/>
  <c r="O45" i="24" s="1"/>
  <c r="P45" i="24" s="1"/>
  <c r="AA45" i="24" s="1"/>
  <c r="N40" i="24"/>
  <c r="R40" i="24" s="1"/>
  <c r="N91" i="24"/>
  <c r="R91" i="24" s="1"/>
  <c r="N42" i="24"/>
  <c r="R42" i="24" s="1"/>
  <c r="N73" i="24"/>
  <c r="O73" i="24" s="1"/>
  <c r="P73" i="24" s="1"/>
  <c r="AA73" i="24" s="1"/>
  <c r="N89" i="24"/>
  <c r="R89" i="24" s="1"/>
  <c r="N83" i="24"/>
  <c r="O83" i="24" s="1"/>
  <c r="P83" i="24" s="1"/>
  <c r="AA83" i="24" s="1"/>
  <c r="N28" i="24"/>
  <c r="O28" i="24" s="1"/>
  <c r="P28" i="24" s="1"/>
  <c r="AA28" i="24" s="1"/>
  <c r="N99" i="24"/>
  <c r="O99" i="24" s="1"/>
  <c r="P99" i="24" s="1"/>
  <c r="AA99" i="24" s="1"/>
  <c r="N55" i="24"/>
  <c r="R55" i="24" s="1"/>
  <c r="N11" i="24"/>
  <c r="O11" i="24" s="1"/>
  <c r="P11" i="24" s="1"/>
  <c r="AA11" i="24" s="1"/>
  <c r="N93" i="24"/>
  <c r="R93" i="24" s="1"/>
  <c r="N37" i="24"/>
  <c r="O37" i="24" s="1"/>
  <c r="P37" i="24" s="1"/>
  <c r="AA37" i="24" s="1"/>
  <c r="N47" i="24"/>
  <c r="O47" i="24" s="1"/>
  <c r="P47" i="24" s="1"/>
  <c r="AA47" i="24" s="1"/>
  <c r="N92" i="24"/>
  <c r="N41" i="24"/>
  <c r="O41" i="24" s="1"/>
  <c r="P41" i="24" s="1"/>
  <c r="AA41" i="24" s="1"/>
  <c r="N33" i="24"/>
  <c r="O33" i="24" s="1"/>
  <c r="P33" i="24" s="1"/>
  <c r="AA33" i="24" s="1"/>
  <c r="N84" i="24"/>
  <c r="R84" i="24" s="1"/>
  <c r="N21" i="24"/>
  <c r="R21" i="24" s="1"/>
  <c r="N87" i="24"/>
  <c r="R87" i="24" s="1"/>
  <c r="N56" i="24"/>
  <c r="O56" i="24" s="1"/>
  <c r="P56" i="24" s="1"/>
  <c r="AA56" i="24" s="1"/>
  <c r="N39" i="24"/>
  <c r="R39" i="24" s="1"/>
  <c r="N44" i="24"/>
  <c r="R44" i="24" s="1"/>
  <c r="N46" i="24"/>
  <c r="O46" i="24" s="1"/>
  <c r="P46" i="24" s="1"/>
  <c r="AA46" i="24" s="1"/>
  <c r="N18" i="24"/>
  <c r="R18" i="24" s="1"/>
  <c r="N61" i="24"/>
  <c r="O61" i="24" s="1"/>
  <c r="P61" i="24" s="1"/>
  <c r="AA61" i="24" s="1"/>
  <c r="N27" i="24"/>
  <c r="O27" i="24" s="1"/>
  <c r="P27" i="24" s="1"/>
  <c r="AA27" i="24" s="1"/>
  <c r="N71" i="24"/>
  <c r="O71" i="24" s="1"/>
  <c r="P71" i="24" s="1"/>
  <c r="AA71" i="24" s="1"/>
  <c r="N105" i="24"/>
  <c r="R105" i="24" s="1"/>
  <c r="N63" i="24"/>
  <c r="O63" i="24" s="1"/>
  <c r="P63" i="24" s="1"/>
  <c r="AA63" i="24" s="1"/>
  <c r="N43" i="24"/>
  <c r="O43" i="24" s="1"/>
  <c r="P43" i="24" s="1"/>
  <c r="AA43" i="24" s="1"/>
  <c r="N49" i="24"/>
  <c r="R49" i="24" s="1"/>
  <c r="N59" i="24"/>
  <c r="O59" i="24" s="1"/>
  <c r="P59" i="24" s="1"/>
  <c r="AA59" i="24" s="1"/>
  <c r="N104" i="24"/>
  <c r="O104" i="24" s="1"/>
  <c r="P104" i="24" s="1"/>
  <c r="AA104" i="24" s="1"/>
  <c r="N53" i="24"/>
  <c r="O53" i="24" s="1"/>
  <c r="P53" i="24" s="1"/>
  <c r="AA53" i="24" s="1"/>
  <c r="N101" i="24"/>
  <c r="R101" i="24" s="1"/>
  <c r="N81" i="24"/>
  <c r="R81" i="24" s="1"/>
  <c r="N7" i="24"/>
  <c r="N96" i="24"/>
  <c r="R96" i="24" s="1"/>
  <c r="N35" i="24"/>
  <c r="O35" i="24" s="1"/>
  <c r="P35" i="24" s="1"/>
  <c r="AA35" i="24" s="1"/>
  <c r="N80" i="24"/>
  <c r="O80" i="24" s="1"/>
  <c r="P80" i="24" s="1"/>
  <c r="AA80" i="24" s="1"/>
  <c r="AE80" i="24" s="1"/>
  <c r="N111" i="24"/>
  <c r="O111" i="24" s="1"/>
  <c r="P111" i="24" s="1"/>
  <c r="AA111" i="24" s="1"/>
  <c r="N23" i="24"/>
  <c r="R23" i="24" s="1"/>
  <c r="N90" i="24"/>
  <c r="O90" i="24" s="1"/>
  <c r="P90" i="24" s="1"/>
  <c r="AA90" i="24" s="1"/>
  <c r="N51" i="24"/>
  <c r="R51" i="24" s="1"/>
  <c r="N106" i="24"/>
  <c r="O106" i="24" s="1"/>
  <c r="P106" i="24" s="1"/>
  <c r="AA106" i="24" s="1"/>
  <c r="N78" i="24"/>
  <c r="O78" i="24" s="1"/>
  <c r="P78" i="24" s="1"/>
  <c r="AA78" i="24" s="1"/>
  <c r="N50" i="24"/>
  <c r="O50" i="24" s="1"/>
  <c r="P50" i="24" s="1"/>
  <c r="AA50" i="24" s="1"/>
  <c r="N58" i="24"/>
  <c r="N30" i="24"/>
  <c r="O30" i="24" s="1"/>
  <c r="P30" i="24" s="1"/>
  <c r="AA30" i="24" s="1"/>
  <c r="N48" i="24"/>
  <c r="R48" i="24" s="1"/>
  <c r="N17" i="24"/>
  <c r="O17" i="24" s="1"/>
  <c r="P17" i="24" s="1"/>
  <c r="AA17" i="24" s="1"/>
  <c r="N31" i="24"/>
  <c r="O31" i="24" s="1"/>
  <c r="P31" i="24" s="1"/>
  <c r="AA31" i="24" s="1"/>
  <c r="N52" i="24"/>
  <c r="O52" i="24" s="1"/>
  <c r="P52" i="24" s="1"/>
  <c r="AA52" i="24" s="1"/>
  <c r="N102" i="24"/>
  <c r="O102" i="24" s="1"/>
  <c r="P102" i="24" s="1"/>
  <c r="AA102" i="24" s="1"/>
  <c r="N88" i="24"/>
  <c r="R88" i="24" s="1"/>
  <c r="N68" i="24"/>
  <c r="R68" i="24" s="1"/>
  <c r="N72" i="24"/>
  <c r="O72" i="24" s="1"/>
  <c r="P72" i="24" s="1"/>
  <c r="AA72" i="24" s="1"/>
  <c r="N9" i="24"/>
  <c r="R9" i="24" s="1"/>
  <c r="N60" i="24"/>
  <c r="R60" i="24" s="1"/>
  <c r="N77" i="24"/>
  <c r="N26" i="24"/>
  <c r="O26" i="24" s="1"/>
  <c r="P26" i="24" s="1"/>
  <c r="AA26" i="24" s="1"/>
  <c r="N110" i="24"/>
  <c r="R110" i="24" s="1"/>
  <c r="N32" i="24"/>
  <c r="O32" i="24" s="1"/>
  <c r="P32" i="24" s="1"/>
  <c r="AA32" i="24" s="1"/>
  <c r="N109" i="24"/>
  <c r="R109" i="24" s="1"/>
  <c r="N100" i="24"/>
  <c r="O100" i="24" s="1"/>
  <c r="P100" i="24" s="1"/>
  <c r="AA100" i="24" s="1"/>
  <c r="N97" i="24"/>
  <c r="O97" i="24" s="1"/>
  <c r="P97" i="24" s="1"/>
  <c r="AA97" i="24" s="1"/>
  <c r="N76" i="24"/>
  <c r="R76" i="24" s="1"/>
  <c r="N36" i="24"/>
  <c r="O36" i="24" s="1"/>
  <c r="P36" i="24" s="1"/>
  <c r="AA36" i="24" s="1"/>
  <c r="N79" i="24"/>
  <c r="O79" i="24" s="1"/>
  <c r="P79" i="24" s="1"/>
  <c r="AA79" i="24" s="1"/>
  <c r="N12" i="24"/>
  <c r="O12" i="24" s="1"/>
  <c r="P12" i="24" s="1"/>
  <c r="AA12" i="24" s="1"/>
  <c r="N107" i="24"/>
  <c r="O107" i="24" s="1"/>
  <c r="P107" i="24" s="1"/>
  <c r="AA107" i="24" s="1"/>
  <c r="N34" i="24"/>
  <c r="N85" i="24"/>
  <c r="O85" i="24" s="1"/>
  <c r="P85" i="24" s="1"/>
  <c r="AA85" i="24" s="1"/>
  <c r="AE85" i="24" s="1"/>
  <c r="N16" i="24"/>
  <c r="O16" i="24" s="1"/>
  <c r="P16" i="24" s="1"/>
  <c r="AA16" i="24" s="1"/>
  <c r="N20" i="24"/>
  <c r="R20" i="24" s="1"/>
  <c r="N24" i="24"/>
  <c r="O24" i="24" s="1"/>
  <c r="P24" i="24" s="1"/>
  <c r="AA24" i="24" s="1"/>
  <c r="N67" i="24"/>
  <c r="O67" i="24" s="1"/>
  <c r="P67" i="24" s="1"/>
  <c r="AA67" i="24" s="1"/>
  <c r="N86" i="24"/>
  <c r="O86" i="24" s="1"/>
  <c r="P86" i="24" s="1"/>
  <c r="AA86" i="24" s="1"/>
  <c r="AE86" i="24" s="1"/>
  <c r="N95" i="24"/>
  <c r="R95" i="24" s="1"/>
  <c r="N22" i="24"/>
  <c r="O22" i="24" s="1"/>
  <c r="P22" i="24" s="1"/>
  <c r="AA22" i="24" s="1"/>
  <c r="N10" i="24"/>
  <c r="O10" i="24" s="1"/>
  <c r="P10" i="24" s="1"/>
  <c r="AA10" i="24" s="1"/>
  <c r="E10" i="13"/>
  <c r="AD89" i="24"/>
  <c r="AD85" i="24"/>
  <c r="AD86" i="24"/>
  <c r="AD87" i="24"/>
  <c r="AD80" i="24"/>
  <c r="AD76" i="24"/>
  <c r="AD88" i="24"/>
  <c r="AD81" i="24"/>
  <c r="O92" i="24"/>
  <c r="P92" i="24" s="1"/>
  <c r="AA92" i="24" s="1"/>
  <c r="O88" i="24"/>
  <c r="P88" i="24" s="1"/>
  <c r="AA88" i="24" s="1"/>
  <c r="AE88" i="24" s="1"/>
  <c r="O76" i="24"/>
  <c r="P76" i="24" s="1"/>
  <c r="AA76" i="24" s="1"/>
  <c r="AE76" i="24" s="1"/>
  <c r="O48" i="24"/>
  <c r="P48" i="24" s="1"/>
  <c r="AA48" i="24" s="1"/>
  <c r="O40" i="24"/>
  <c r="P40" i="24" s="1"/>
  <c r="AA40" i="24" s="1"/>
  <c r="O7" i="24"/>
  <c r="P7" i="24" s="1"/>
  <c r="AA7" i="24" s="1"/>
  <c r="O58" i="24"/>
  <c r="P58" i="24" s="1"/>
  <c r="AA58" i="24" s="1"/>
  <c r="O38" i="24"/>
  <c r="P38" i="24" s="1"/>
  <c r="AA38" i="24" s="1"/>
  <c r="O34" i="24"/>
  <c r="P34" i="24" s="1"/>
  <c r="AA34" i="24" s="1"/>
  <c r="O18" i="24"/>
  <c r="P18" i="24" s="1"/>
  <c r="AA18" i="24" s="1"/>
  <c r="R45" i="24"/>
  <c r="O77" i="24"/>
  <c r="P77" i="24" s="1"/>
  <c r="AA77" i="24" s="1"/>
  <c r="O65" i="24"/>
  <c r="P65" i="24" s="1"/>
  <c r="AA65" i="24" s="1"/>
  <c r="O29" i="24"/>
  <c r="P29" i="24" s="1"/>
  <c r="AA29" i="24" s="1"/>
  <c r="R47" i="24"/>
  <c r="R34" i="24"/>
  <c r="R26" i="24"/>
  <c r="R77" i="24"/>
  <c r="R85" i="24"/>
  <c r="R92" i="24"/>
  <c r="R58" i="24"/>
  <c r="R37" i="24"/>
  <c r="R62" i="24"/>
  <c r="R7" i="24"/>
  <c r="AD75" i="24"/>
  <c r="Z112" i="24"/>
  <c r="Z116" i="24" s="1"/>
  <c r="F15" i="8" s="1"/>
  <c r="E112" i="7"/>
  <c r="E16" i="13" s="1"/>
  <c r="I56" i="8"/>
  <c r="F6" i="7"/>
  <c r="H6" i="7" s="1" a="1"/>
  <c r="P156" i="1"/>
  <c r="T118" i="24"/>
  <c r="F4" i="13"/>
  <c r="J7" i="13"/>
  <c r="G45" i="7" l="1"/>
  <c r="K45" i="7" s="1"/>
  <c r="G67" i="7"/>
  <c r="K67" i="7" s="1"/>
  <c r="G52" i="7"/>
  <c r="K52" i="7" s="1"/>
  <c r="G92" i="7"/>
  <c r="K92" i="7" s="1"/>
  <c r="G26" i="7"/>
  <c r="K26" i="7" s="1"/>
  <c r="G83" i="7"/>
  <c r="G109" i="7"/>
  <c r="K109" i="7" s="1"/>
  <c r="G81" i="7"/>
  <c r="K81" i="7" s="1"/>
  <c r="G39" i="7"/>
  <c r="K39" i="7" s="1"/>
  <c r="G59" i="7"/>
  <c r="K59" i="7" s="1"/>
  <c r="G51" i="7"/>
  <c r="K51" i="7" s="1"/>
  <c r="G41" i="7"/>
  <c r="K41" i="7" s="1"/>
  <c r="G33" i="7"/>
  <c r="G54" i="7"/>
  <c r="G95" i="7"/>
  <c r="K95" i="7" s="1"/>
  <c r="G69" i="7"/>
  <c r="K69" i="7" s="1"/>
  <c r="G93" i="7"/>
  <c r="K93" i="7" s="1"/>
  <c r="G11" i="7"/>
  <c r="K11" i="7" s="1"/>
  <c r="G62" i="7"/>
  <c r="K62" i="7" s="1"/>
  <c r="G110" i="7"/>
  <c r="K110" i="7" s="1"/>
  <c r="G100" i="7"/>
  <c r="K100" i="7" s="1"/>
  <c r="G6" i="7"/>
  <c r="G20" i="7"/>
  <c r="K20" i="7" s="1"/>
  <c r="G42" i="7"/>
  <c r="K42" i="7" s="1"/>
  <c r="G37" i="7"/>
  <c r="G77" i="7"/>
  <c r="K77" i="7" s="1"/>
  <c r="G60" i="7"/>
  <c r="K60" i="7" s="1"/>
  <c r="G9" i="7"/>
  <c r="K9" i="7" s="1"/>
  <c r="G49" i="7"/>
  <c r="K49" i="7" s="1"/>
  <c r="G61" i="7"/>
  <c r="K61" i="7" s="1"/>
  <c r="G97" i="7"/>
  <c r="K97" i="7" s="1"/>
  <c r="G76" i="7"/>
  <c r="K76" i="7" s="1"/>
  <c r="G102" i="7"/>
  <c r="K102" i="7" s="1"/>
  <c r="G23" i="7"/>
  <c r="K23" i="7" s="1"/>
  <c r="G103" i="7"/>
  <c r="K103" i="7" s="1"/>
  <c r="G13" i="7"/>
  <c r="K13" i="7" s="1"/>
  <c r="G28" i="7"/>
  <c r="G25" i="7"/>
  <c r="G15" i="7"/>
  <c r="K15" i="7" s="1"/>
  <c r="G7" i="7"/>
  <c r="G44" i="7"/>
  <c r="K44" i="7" s="1"/>
  <c r="G68" i="7"/>
  <c r="K68" i="7" s="1"/>
  <c r="G90" i="7"/>
  <c r="K90" i="7" s="1"/>
  <c r="G88" i="7"/>
  <c r="K88" i="7" s="1"/>
  <c r="G27" i="7"/>
  <c r="K27" i="7" s="1"/>
  <c r="G17" i="7"/>
  <c r="K17" i="7" s="1"/>
  <c r="G14" i="7"/>
  <c r="K14" i="7" s="1"/>
  <c r="G18" i="7"/>
  <c r="K18" i="7" s="1"/>
  <c r="G87" i="7"/>
  <c r="G46" i="7"/>
  <c r="K46" i="7" s="1"/>
  <c r="G24" i="7"/>
  <c r="K24" i="7" s="1"/>
  <c r="G64" i="7"/>
  <c r="K64" i="7" s="1"/>
  <c r="G47" i="7"/>
  <c r="K47" i="7" s="1"/>
  <c r="G104" i="7"/>
  <c r="K104" i="7" s="1"/>
  <c r="G94" i="7"/>
  <c r="K94" i="7" s="1"/>
  <c r="G30" i="7"/>
  <c r="K30" i="7" s="1"/>
  <c r="G84" i="7"/>
  <c r="G63" i="7"/>
  <c r="K63" i="7" s="1"/>
  <c r="G111" i="7"/>
  <c r="K111" i="7" s="1"/>
  <c r="G101" i="7"/>
  <c r="K101" i="7" s="1"/>
  <c r="G98" i="7"/>
  <c r="G79" i="7"/>
  <c r="G106" i="7"/>
  <c r="K106" i="7" s="1"/>
  <c r="G96" i="7"/>
  <c r="K96" i="7" s="1"/>
  <c r="G74" i="7"/>
  <c r="G71" i="7"/>
  <c r="K71" i="7" s="1"/>
  <c r="G82" i="7"/>
  <c r="G43" i="7"/>
  <c r="K43" i="7" s="1"/>
  <c r="G48" i="7"/>
  <c r="K48" i="7" s="1"/>
  <c r="G16" i="7"/>
  <c r="K16" i="7" s="1"/>
  <c r="G10" i="7"/>
  <c r="K10" i="7" s="1"/>
  <c r="G19" i="7"/>
  <c r="K19" i="7" s="1"/>
  <c r="G80" i="7"/>
  <c r="G29" i="7"/>
  <c r="K29" i="7" s="1"/>
  <c r="G99" i="7"/>
  <c r="K99" i="7" s="1"/>
  <c r="G108" i="7"/>
  <c r="K108" i="7" s="1"/>
  <c r="G66" i="7"/>
  <c r="K66" i="7" s="1"/>
  <c r="G107" i="7"/>
  <c r="K107" i="7" s="1"/>
  <c r="G56" i="7"/>
  <c r="K56" i="7" s="1"/>
  <c r="G105" i="7"/>
  <c r="K105" i="7" s="1"/>
  <c r="G86" i="7"/>
  <c r="K86" i="7" s="1"/>
  <c r="G73" i="7"/>
  <c r="K73" i="7" s="1"/>
  <c r="G8" i="7"/>
  <c r="K8" i="7" s="1"/>
  <c r="G91" i="7"/>
  <c r="K91" i="7" s="1"/>
  <c r="G32" i="7"/>
  <c r="G78" i="7"/>
  <c r="K78" i="7" s="1"/>
  <c r="G72" i="7"/>
  <c r="K72" i="7" s="1"/>
  <c r="G57" i="7"/>
  <c r="K57" i="7" s="1"/>
  <c r="G21" i="7"/>
  <c r="K21" i="7" s="1"/>
  <c r="G22" i="7"/>
  <c r="K22" i="7" s="1"/>
  <c r="G31" i="7"/>
  <c r="K31" i="7" s="1"/>
  <c r="G55" i="7"/>
  <c r="K55" i="7" s="1"/>
  <c r="G35" i="7"/>
  <c r="K35" i="7" s="1"/>
  <c r="G89" i="7"/>
  <c r="K89" i="7" s="1"/>
  <c r="G85" i="7"/>
  <c r="K85" i="7" s="1"/>
  <c r="G75" i="7"/>
  <c r="K75" i="7" s="1"/>
  <c r="G65" i="7"/>
  <c r="G58" i="7"/>
  <c r="K58" i="7" s="1"/>
  <c r="G70" i="7"/>
  <c r="K70" i="7" s="1"/>
  <c r="G12" i="7"/>
  <c r="K12" i="7" s="1"/>
  <c r="G36" i="7"/>
  <c r="K36" i="7" s="1"/>
  <c r="G34" i="7"/>
  <c r="K34" i="7" s="1"/>
  <c r="G38" i="7"/>
  <c r="K38" i="7" s="1"/>
  <c r="G53" i="7"/>
  <c r="K53" i="7" s="1"/>
  <c r="G50" i="7"/>
  <c r="K50" i="7" s="1"/>
  <c r="O96" i="24"/>
  <c r="P96" i="24" s="1"/>
  <c r="AA96" i="24" s="1"/>
  <c r="O42" i="24"/>
  <c r="P42" i="24" s="1"/>
  <c r="AA42" i="24" s="1"/>
  <c r="O82" i="24"/>
  <c r="P82" i="24" s="1"/>
  <c r="AA82" i="24" s="1"/>
  <c r="O110" i="24"/>
  <c r="P110" i="24" s="1"/>
  <c r="AA110" i="24" s="1"/>
  <c r="O81" i="24"/>
  <c r="P81" i="24" s="1"/>
  <c r="AA81" i="24" s="1"/>
  <c r="AE81" i="24" s="1"/>
  <c r="R64" i="24"/>
  <c r="O15" i="24"/>
  <c r="P15" i="24" s="1"/>
  <c r="AA15" i="24" s="1"/>
  <c r="AE15" i="24" s="1"/>
  <c r="R35" i="24"/>
  <c r="O105" i="24"/>
  <c r="P105" i="24" s="1"/>
  <c r="AA105" i="24" s="1"/>
  <c r="R61" i="24"/>
  <c r="O109" i="24"/>
  <c r="P109" i="24" s="1"/>
  <c r="AA109" i="24" s="1"/>
  <c r="AE109" i="24" s="1"/>
  <c r="R33" i="24"/>
  <c r="R24" i="24"/>
  <c r="R90" i="24"/>
  <c r="R102" i="24"/>
  <c r="R43" i="24"/>
  <c r="O57" i="24"/>
  <c r="P57" i="24" s="1"/>
  <c r="AA57" i="24" s="1"/>
  <c r="AE57" i="24" s="1"/>
  <c r="O19" i="24"/>
  <c r="P19" i="24" s="1"/>
  <c r="AA19" i="24" s="1"/>
  <c r="AE19" i="24" s="1"/>
  <c r="R97" i="24"/>
  <c r="R86" i="24"/>
  <c r="O23" i="24"/>
  <c r="P23" i="24" s="1"/>
  <c r="AA23" i="24" s="1"/>
  <c r="AE23" i="24" s="1"/>
  <c r="R83" i="24"/>
  <c r="R28" i="24"/>
  <c r="O89" i="24"/>
  <c r="P89" i="24" s="1"/>
  <c r="AA89" i="24" s="1"/>
  <c r="AE89" i="24" s="1"/>
  <c r="R27" i="24"/>
  <c r="O9" i="24"/>
  <c r="P9" i="24" s="1"/>
  <c r="AA9" i="24" s="1"/>
  <c r="AE9" i="24" s="1"/>
  <c r="O95" i="24"/>
  <c r="P95" i="24" s="1"/>
  <c r="AA95" i="24" s="1"/>
  <c r="AE95" i="24" s="1"/>
  <c r="R72" i="24"/>
  <c r="R74" i="24"/>
  <c r="R69" i="24"/>
  <c r="O20" i="24"/>
  <c r="P20" i="24" s="1"/>
  <c r="AA20" i="24" s="1"/>
  <c r="AE20" i="24" s="1"/>
  <c r="R73" i="24"/>
  <c r="R41" i="24"/>
  <c r="R30" i="24"/>
  <c r="O13" i="24"/>
  <c r="P13" i="24" s="1"/>
  <c r="AA13" i="24" s="1"/>
  <c r="AE13" i="24" s="1"/>
  <c r="R98" i="24"/>
  <c r="O93" i="24"/>
  <c r="P93" i="24" s="1"/>
  <c r="AA93" i="24" s="1"/>
  <c r="AE93" i="24" s="1"/>
  <c r="R75" i="24"/>
  <c r="R99" i="24"/>
  <c r="R79" i="24"/>
  <c r="O60" i="24"/>
  <c r="P60" i="24" s="1"/>
  <c r="AA60" i="24" s="1"/>
  <c r="AE60" i="24" s="1"/>
  <c r="R70" i="24"/>
  <c r="R14" i="24"/>
  <c r="R53" i="24"/>
  <c r="R50" i="24"/>
  <c r="R11" i="24"/>
  <c r="R46" i="24"/>
  <c r="R107" i="24"/>
  <c r="R12" i="24"/>
  <c r="O49" i="24"/>
  <c r="P49" i="24" s="1"/>
  <c r="AA49" i="24" s="1"/>
  <c r="AE49" i="24" s="1"/>
  <c r="R67" i="24"/>
  <c r="O87" i="24"/>
  <c r="P87" i="24" s="1"/>
  <c r="AA87" i="24" s="1"/>
  <c r="AE87" i="24" s="1"/>
  <c r="O101" i="24"/>
  <c r="P101" i="24" s="1"/>
  <c r="AA101" i="24" s="1"/>
  <c r="AE101" i="24" s="1"/>
  <c r="O39" i="24"/>
  <c r="P39" i="24" s="1"/>
  <c r="AA39" i="24" s="1"/>
  <c r="AE39" i="24" s="1"/>
  <c r="R10" i="24"/>
  <c r="R94" i="24"/>
  <c r="R100" i="24"/>
  <c r="R36" i="24"/>
  <c r="R52" i="24"/>
  <c r="R66" i="24"/>
  <c r="R16" i="24"/>
  <c r="R104" i="24"/>
  <c r="O54" i="24"/>
  <c r="P54" i="24" s="1"/>
  <c r="AA54" i="24" s="1"/>
  <c r="AE54" i="24" s="1"/>
  <c r="R78" i="24"/>
  <c r="O91" i="24"/>
  <c r="P91" i="24" s="1"/>
  <c r="AA91" i="24" s="1"/>
  <c r="AE91" i="24" s="1"/>
  <c r="O44" i="24"/>
  <c r="P44" i="24" s="1"/>
  <c r="AA44" i="24" s="1"/>
  <c r="AE44" i="24" s="1"/>
  <c r="O68" i="24"/>
  <c r="P68" i="24" s="1"/>
  <c r="AA68" i="24" s="1"/>
  <c r="AE68" i="24" s="1"/>
  <c r="R108" i="24"/>
  <c r="O25" i="24"/>
  <c r="P25" i="24" s="1"/>
  <c r="AA25" i="24" s="1"/>
  <c r="AE25" i="24" s="1"/>
  <c r="R63" i="24"/>
  <c r="O84" i="24"/>
  <c r="P84" i="24" s="1"/>
  <c r="AA84" i="24" s="1"/>
  <c r="AE84" i="24" s="1"/>
  <c r="O51" i="24"/>
  <c r="P51" i="24" s="1"/>
  <c r="AA51" i="24" s="1"/>
  <c r="AE51" i="24" s="1"/>
  <c r="R111" i="24"/>
  <c r="R17" i="24"/>
  <c r="R22" i="24"/>
  <c r="R59" i="24"/>
  <c r="R56" i="24"/>
  <c r="O55" i="24"/>
  <c r="P55" i="24" s="1"/>
  <c r="AA55" i="24" s="1"/>
  <c r="AE55" i="24" s="1"/>
  <c r="O103" i="24"/>
  <c r="P103" i="24" s="1"/>
  <c r="AA103" i="24" s="1"/>
  <c r="AE103" i="24" s="1"/>
  <c r="O8" i="24"/>
  <c r="P8" i="24" s="1"/>
  <c r="AA8" i="24" s="1"/>
  <c r="AE8" i="24" s="1"/>
  <c r="R71" i="24"/>
  <c r="R106" i="24"/>
  <c r="R32" i="24"/>
  <c r="R80" i="24"/>
  <c r="R31" i="24"/>
  <c r="O21" i="24"/>
  <c r="P21" i="24" s="1"/>
  <c r="AA21" i="24" s="1"/>
  <c r="AE21" i="24" s="1"/>
  <c r="N112" i="24"/>
  <c r="H6" i="7"/>
  <c r="H12" i="7"/>
  <c r="H37" i="7"/>
  <c r="H62" i="7"/>
  <c r="H89" i="7"/>
  <c r="H13" i="7"/>
  <c r="H38" i="7"/>
  <c r="H63" i="7"/>
  <c r="H96" i="7"/>
  <c r="H14" i="7"/>
  <c r="H39" i="7"/>
  <c r="H65" i="7"/>
  <c r="H97" i="7"/>
  <c r="H15" i="7"/>
  <c r="H41" i="7"/>
  <c r="H72" i="7"/>
  <c r="H98" i="7"/>
  <c r="H17" i="7"/>
  <c r="H46" i="7"/>
  <c r="H73" i="7"/>
  <c r="H99" i="7"/>
  <c r="H24" i="7"/>
  <c r="H48" i="7"/>
  <c r="H74" i="7"/>
  <c r="H101" i="7"/>
  <c r="H25" i="7"/>
  <c r="H49" i="7"/>
  <c r="H75" i="7"/>
  <c r="H108" i="7"/>
  <c r="H26" i="7"/>
  <c r="H50" i="7"/>
  <c r="H77" i="7"/>
  <c r="H109" i="7"/>
  <c r="H27" i="7"/>
  <c r="H51" i="7"/>
  <c r="H84" i="7"/>
  <c r="H110" i="7"/>
  <c r="H29" i="7"/>
  <c r="H53" i="7"/>
  <c r="H85" i="7"/>
  <c r="H111" i="7"/>
  <c r="H34" i="7"/>
  <c r="H60" i="7"/>
  <c r="H86" i="7"/>
  <c r="H36" i="7"/>
  <c r="H61" i="7"/>
  <c r="H87" i="7"/>
  <c r="H40" i="7"/>
  <c r="H10" i="7"/>
  <c r="H80" i="7"/>
  <c r="J80" i="7" s="1"/>
  <c r="H22" i="7"/>
  <c r="H78" i="7"/>
  <c r="H28" i="7"/>
  <c r="H105" i="7"/>
  <c r="H68" i="7"/>
  <c r="H103" i="7"/>
  <c r="H66" i="7"/>
  <c r="H95" i="7"/>
  <c r="H69" i="7"/>
  <c r="H32" i="7"/>
  <c r="H67" i="7"/>
  <c r="H30" i="7"/>
  <c r="H83" i="7"/>
  <c r="H57" i="7"/>
  <c r="H20" i="7"/>
  <c r="H55" i="7"/>
  <c r="H18" i="7"/>
  <c r="H71" i="7"/>
  <c r="H45" i="7"/>
  <c r="H8" i="7"/>
  <c r="H43" i="7"/>
  <c r="H100" i="7"/>
  <c r="H59" i="7"/>
  <c r="H33" i="7"/>
  <c r="H106" i="7"/>
  <c r="H31" i="7"/>
  <c r="H88" i="7"/>
  <c r="H47" i="7"/>
  <c r="H21" i="7"/>
  <c r="H94" i="7"/>
  <c r="H19" i="7"/>
  <c r="H76" i="7"/>
  <c r="H35" i="7"/>
  <c r="H9" i="7"/>
  <c r="H82" i="7"/>
  <c r="H7" i="7"/>
  <c r="H64" i="7"/>
  <c r="H104" i="7"/>
  <c r="H70" i="7"/>
  <c r="H102" i="7"/>
  <c r="H16" i="7"/>
  <c r="H93" i="7"/>
  <c r="H56" i="7"/>
  <c r="H91" i="7"/>
  <c r="H54" i="7"/>
  <c r="H107" i="7"/>
  <c r="H81" i="7"/>
  <c r="H44" i="7"/>
  <c r="H79" i="7"/>
  <c r="H42" i="7"/>
  <c r="H23" i="7"/>
  <c r="H58" i="7"/>
  <c r="H52" i="7"/>
  <c r="H11" i="7"/>
  <c r="H92" i="7"/>
  <c r="H90" i="7"/>
  <c r="AE61" i="24"/>
  <c r="AE46" i="24"/>
  <c r="AE94" i="24"/>
  <c r="AE71" i="24"/>
  <c r="AE40" i="24"/>
  <c r="AE65" i="24"/>
  <c r="AE50" i="24"/>
  <c r="AE98" i="24"/>
  <c r="AE92" i="24"/>
  <c r="AE69" i="24"/>
  <c r="AE102" i="24"/>
  <c r="AE31" i="24"/>
  <c r="AE79" i="24"/>
  <c r="AE48" i="24"/>
  <c r="AE96" i="24"/>
  <c r="AE27" i="24"/>
  <c r="AE73" i="24"/>
  <c r="AE10" i="24"/>
  <c r="AE58" i="24"/>
  <c r="AE106" i="24"/>
  <c r="AE35" i="24"/>
  <c r="AE83" i="24"/>
  <c r="AE52" i="24"/>
  <c r="AE100" i="24"/>
  <c r="AE29" i="24"/>
  <c r="AE77" i="24"/>
  <c r="AE14" i="24"/>
  <c r="AE62" i="24"/>
  <c r="AE110" i="24"/>
  <c r="AE56" i="24"/>
  <c r="AE104" i="24"/>
  <c r="AE33" i="24"/>
  <c r="AE18" i="24"/>
  <c r="AE66" i="24"/>
  <c r="AE43" i="24"/>
  <c r="AE12" i="24"/>
  <c r="AE108" i="24"/>
  <c r="AE37" i="24"/>
  <c r="AE22" i="24"/>
  <c r="AE70" i="24"/>
  <c r="AE47" i="24"/>
  <c r="AE16" i="24"/>
  <c r="AE64" i="24"/>
  <c r="AE41" i="24"/>
  <c r="AE26" i="24"/>
  <c r="AE74" i="24"/>
  <c r="AE99" i="24"/>
  <c r="AE17" i="24"/>
  <c r="AE45" i="24"/>
  <c r="AE30" i="24"/>
  <c r="AE78" i="24"/>
  <c r="AE7" i="24"/>
  <c r="AE24" i="24"/>
  <c r="AE72" i="24"/>
  <c r="AE97" i="24"/>
  <c r="AE34" i="24"/>
  <c r="AE82" i="24"/>
  <c r="AE11" i="24"/>
  <c r="AE59" i="24"/>
  <c r="AE107" i="24"/>
  <c r="AE28" i="24"/>
  <c r="AE38" i="24"/>
  <c r="AE63" i="24"/>
  <c r="AE32" i="24"/>
  <c r="AE53" i="24"/>
  <c r="AE111" i="24"/>
  <c r="AD112" i="24"/>
  <c r="AD116" i="24" s="1"/>
  <c r="AE105" i="24"/>
  <c r="AE42" i="24"/>
  <c r="AE90" i="24"/>
  <c r="AE67" i="24"/>
  <c r="AE36" i="24"/>
  <c r="F112" i="7"/>
  <c r="J16" i="13" s="1"/>
  <c r="K98" i="7"/>
  <c r="K32" i="7"/>
  <c r="K40" i="7"/>
  <c r="K28" i="7"/>
  <c r="K37" i="7"/>
  <c r="K25" i="7"/>
  <c r="K7" i="7"/>
  <c r="K54" i="7"/>
  <c r="K65" i="7"/>
  <c r="K87" i="7"/>
  <c r="K33" i="7"/>
  <c r="I53" i="8"/>
  <c r="I54" i="8"/>
  <c r="I52" i="8"/>
  <c r="I55" i="8"/>
  <c r="F56" i="8"/>
  <c r="F52" i="8"/>
  <c r="F54" i="8"/>
  <c r="G56" i="8"/>
  <c r="G54" i="8"/>
  <c r="G53" i="8"/>
  <c r="G52" i="8"/>
  <c r="F53" i="8"/>
  <c r="G55" i="8"/>
  <c r="H55" i="8" s="1"/>
  <c r="G51" i="8"/>
  <c r="I51" i="8"/>
  <c r="F51" i="8"/>
  <c r="M112" i="24"/>
  <c r="AD29" i="13" s="1"/>
  <c r="K80" i="7" l="1"/>
  <c r="Z80" i="7" s="1"/>
  <c r="Z79" i="5" s="1"/>
  <c r="G112" i="7"/>
  <c r="H112" i="7"/>
  <c r="Z23" i="7"/>
  <c r="M23" i="7"/>
  <c r="Z95" i="7"/>
  <c r="Z93" i="5" s="1"/>
  <c r="M95" i="7"/>
  <c r="M66" i="7"/>
  <c r="Z66" i="7"/>
  <c r="M25" i="7"/>
  <c r="Z25" i="7"/>
  <c r="Z25" i="5" s="1"/>
  <c r="M97" i="7"/>
  <c r="Z97" i="7"/>
  <c r="Z95" i="5" s="1"/>
  <c r="M64" i="7"/>
  <c r="Z64" i="7"/>
  <c r="Z64" i="5" s="1"/>
  <c r="M50" i="7"/>
  <c r="Z50" i="7"/>
  <c r="M88" i="7"/>
  <c r="Z88" i="7"/>
  <c r="Z86" i="5" s="1"/>
  <c r="Z39" i="7"/>
  <c r="Z39" i="5" s="1"/>
  <c r="M39" i="7"/>
  <c r="M9" i="7"/>
  <c r="Z9" i="7"/>
  <c r="Z9" i="5" s="1"/>
  <c r="M29" i="7"/>
  <c r="Z29" i="7"/>
  <c r="Z29" i="5" s="1"/>
  <c r="M101" i="7"/>
  <c r="Z101" i="7"/>
  <c r="Z99" i="5" s="1"/>
  <c r="M72" i="7"/>
  <c r="Z72" i="7"/>
  <c r="Z31" i="7"/>
  <c r="Z31" i="5" s="1"/>
  <c r="M31" i="7"/>
  <c r="Z103" i="7"/>
  <c r="Z101" i="5" s="1"/>
  <c r="M103" i="7"/>
  <c r="M76" i="7"/>
  <c r="Z76" i="7"/>
  <c r="M56" i="7"/>
  <c r="Z56" i="7"/>
  <c r="Z56" i="5" s="1"/>
  <c r="M81" i="7"/>
  <c r="Z81" i="7"/>
  <c r="Z112" i="5" s="1"/>
  <c r="Z35" i="7"/>
  <c r="Z35" i="5" s="1"/>
  <c r="M35" i="7"/>
  <c r="Z107" i="7"/>
  <c r="Z105" i="5" s="1"/>
  <c r="M107" i="7"/>
  <c r="M78" i="7"/>
  <c r="Z78" i="7"/>
  <c r="Z111" i="5" s="1"/>
  <c r="M37" i="7"/>
  <c r="Z37" i="7"/>
  <c r="M109" i="7"/>
  <c r="Z109" i="7"/>
  <c r="Z107" i="5" s="1"/>
  <c r="M62" i="7"/>
  <c r="Z62" i="7"/>
  <c r="Z62" i="5" s="1"/>
  <c r="Z99" i="7"/>
  <c r="Z97" i="5" s="1"/>
  <c r="M99" i="7"/>
  <c r="Z111" i="7"/>
  <c r="Z110" i="5" s="1"/>
  <c r="M111" i="7"/>
  <c r="M41" i="7"/>
  <c r="Z41" i="7"/>
  <c r="M12" i="7"/>
  <c r="Z12" i="7"/>
  <c r="Z12" i="5" s="1"/>
  <c r="Z43" i="7"/>
  <c r="Z43" i="5" s="1"/>
  <c r="M43" i="7"/>
  <c r="M10" i="7"/>
  <c r="Z10" i="7"/>
  <c r="Z10" i="5" s="1"/>
  <c r="M100" i="7"/>
  <c r="Z100" i="7"/>
  <c r="Z98" i="5" s="1"/>
  <c r="M68" i="7"/>
  <c r="Z68" i="7"/>
  <c r="Z68" i="5" s="1"/>
  <c r="Z63" i="7"/>
  <c r="Z63" i="5" s="1"/>
  <c r="M63" i="7"/>
  <c r="Z75" i="7"/>
  <c r="M75" i="7"/>
  <c r="Z47" i="7"/>
  <c r="M47" i="7"/>
  <c r="M18" i="7"/>
  <c r="Z18" i="7"/>
  <c r="Z18" i="5" s="1"/>
  <c r="M90" i="7"/>
  <c r="Z90" i="7"/>
  <c r="Z88" i="5" s="1"/>
  <c r="M49" i="7"/>
  <c r="Z49" i="7"/>
  <c r="M16" i="7"/>
  <c r="Z16" i="7"/>
  <c r="Z16" i="5" s="1"/>
  <c r="M106" i="7"/>
  <c r="Z106" i="7"/>
  <c r="Z104" i="5" s="1"/>
  <c r="J83" i="7"/>
  <c r="K83" i="7" s="1"/>
  <c r="M93" i="7"/>
  <c r="Z93" i="7"/>
  <c r="Z91" i="5" s="1"/>
  <c r="M45" i="7"/>
  <c r="Z45" i="7"/>
  <c r="M53" i="7"/>
  <c r="Z53" i="7"/>
  <c r="Z53" i="5" s="1"/>
  <c r="M24" i="7"/>
  <c r="Z24" i="7"/>
  <c r="M96" i="7"/>
  <c r="Z96" i="7"/>
  <c r="Z94" i="5" s="1"/>
  <c r="Z55" i="7"/>
  <c r="Z55" i="5" s="1"/>
  <c r="M55" i="7"/>
  <c r="M22" i="7"/>
  <c r="Z22" i="7"/>
  <c r="Z22" i="5" s="1"/>
  <c r="M8" i="7"/>
  <c r="Z8" i="7"/>
  <c r="Z8" i="5" s="1"/>
  <c r="J84" i="7"/>
  <c r="K84" i="7" s="1"/>
  <c r="M33" i="7"/>
  <c r="Z33" i="7"/>
  <c r="Z33" i="5" s="1"/>
  <c r="Z15" i="7"/>
  <c r="Z15" i="5" s="1"/>
  <c r="M15" i="7"/>
  <c r="Z59" i="7"/>
  <c r="Z59" i="5" s="1"/>
  <c r="M59" i="7"/>
  <c r="M30" i="7"/>
  <c r="Z30" i="7"/>
  <c r="Z30" i="5" s="1"/>
  <c r="M102" i="7"/>
  <c r="Z102" i="7"/>
  <c r="Z100" i="5" s="1"/>
  <c r="M61" i="7"/>
  <c r="Z61" i="7"/>
  <c r="Z61" i="5" s="1"/>
  <c r="M28" i="7"/>
  <c r="Z28" i="7"/>
  <c r="Z28" i="5" s="1"/>
  <c r="M14" i="7"/>
  <c r="Z14" i="7"/>
  <c r="Z14" i="5" s="1"/>
  <c r="M86" i="7"/>
  <c r="Z86" i="7"/>
  <c r="Z84" i="5" s="1"/>
  <c r="M105" i="7"/>
  <c r="Z105" i="7"/>
  <c r="Z103" i="5" s="1"/>
  <c r="M57" i="7"/>
  <c r="Z57" i="7"/>
  <c r="Z57" i="5" s="1"/>
  <c r="M65" i="7"/>
  <c r="Z65" i="7"/>
  <c r="Z65" i="5" s="1"/>
  <c r="M36" i="7"/>
  <c r="Z36" i="7"/>
  <c r="Z36" i="5" s="1"/>
  <c r="M108" i="7"/>
  <c r="Z108" i="7"/>
  <c r="Z106" i="5" s="1"/>
  <c r="Z67" i="7"/>
  <c r="Z67" i="5" s="1"/>
  <c r="M67" i="7"/>
  <c r="M34" i="7"/>
  <c r="Z34" i="7"/>
  <c r="M20" i="7"/>
  <c r="Z20" i="7"/>
  <c r="Z20" i="5" s="1"/>
  <c r="M92" i="7"/>
  <c r="Z92" i="7"/>
  <c r="Z90" i="5" s="1"/>
  <c r="K6" i="7"/>
  <c r="Z6" i="7" s="1"/>
  <c r="Z27" i="7"/>
  <c r="Z27" i="5" s="1"/>
  <c r="M27" i="7"/>
  <c r="Z87" i="7"/>
  <c r="Z85" i="5" s="1"/>
  <c r="M87" i="7"/>
  <c r="Z71" i="7"/>
  <c r="Z71" i="5" s="1"/>
  <c r="M71" i="7"/>
  <c r="M42" i="7"/>
  <c r="Z42" i="7"/>
  <c r="Z42" i="5" s="1"/>
  <c r="M70" i="7"/>
  <c r="Z70" i="7"/>
  <c r="M73" i="7"/>
  <c r="Z73" i="7"/>
  <c r="M40" i="7"/>
  <c r="Z40" i="7"/>
  <c r="Z40" i="5" s="1"/>
  <c r="M26" i="7"/>
  <c r="Z26" i="7"/>
  <c r="Z26" i="5" s="1"/>
  <c r="M98" i="7"/>
  <c r="Z98" i="7"/>
  <c r="Z96" i="5" s="1"/>
  <c r="Z51" i="7"/>
  <c r="M51" i="7"/>
  <c r="M94" i="7"/>
  <c r="Z94" i="7"/>
  <c r="Z92" i="5" s="1"/>
  <c r="M77" i="7"/>
  <c r="Z77" i="7"/>
  <c r="Z77" i="5" s="1"/>
  <c r="M48" i="7"/>
  <c r="Z48" i="7"/>
  <c r="Z48" i="5" s="1"/>
  <c r="Z7" i="7"/>
  <c r="Z7" i="5" s="1"/>
  <c r="M7" i="7"/>
  <c r="M46" i="7"/>
  <c r="Z46" i="7"/>
  <c r="Z46" i="5" s="1"/>
  <c r="M32" i="7"/>
  <c r="Z32" i="7"/>
  <c r="M104" i="7"/>
  <c r="Z104" i="7"/>
  <c r="Z102" i="5" s="1"/>
  <c r="M21" i="7"/>
  <c r="Z21" i="7"/>
  <c r="Z21" i="5" s="1"/>
  <c r="Z11" i="7"/>
  <c r="M11" i="7"/>
  <c r="M54" i="7"/>
  <c r="Z54" i="7"/>
  <c r="M13" i="7"/>
  <c r="Z13" i="7"/>
  <c r="M85" i="7"/>
  <c r="Z85" i="7"/>
  <c r="Z83" i="5" s="1"/>
  <c r="M52" i="7"/>
  <c r="Z52" i="7"/>
  <c r="M38" i="7"/>
  <c r="Z38" i="7"/>
  <c r="Z38" i="5" s="1"/>
  <c r="M110" i="7"/>
  <c r="Z110" i="7"/>
  <c r="Z109" i="5" s="1"/>
  <c r="M69" i="7"/>
  <c r="Z69" i="7"/>
  <c r="Z69" i="5" s="1"/>
  <c r="M17" i="7"/>
  <c r="Z17" i="7"/>
  <c r="M89" i="7"/>
  <c r="Z89" i="7"/>
  <c r="Z87" i="5" s="1"/>
  <c r="M60" i="7"/>
  <c r="Z60" i="7"/>
  <c r="Z19" i="7"/>
  <c r="M19" i="7"/>
  <c r="Z91" i="7"/>
  <c r="Z89" i="5" s="1"/>
  <c r="M91" i="7"/>
  <c r="M58" i="7"/>
  <c r="Z58" i="7"/>
  <c r="M44" i="7"/>
  <c r="Z44" i="7"/>
  <c r="Z44" i="5" s="1"/>
  <c r="J82" i="7"/>
  <c r="J79" i="7"/>
  <c r="K79" i="7" s="1"/>
  <c r="J74" i="7"/>
  <c r="K74" i="7" s="1"/>
  <c r="H51" i="8"/>
  <c r="H56" i="8"/>
  <c r="H53" i="8"/>
  <c r="H52" i="8"/>
  <c r="H54" i="8"/>
  <c r="R6" i="24"/>
  <c r="M80" i="7" l="1"/>
  <c r="AD6" i="7"/>
  <c r="Z6" i="5"/>
  <c r="I29" i="5"/>
  <c r="Z73" i="5"/>
  <c r="Z32" i="5"/>
  <c r="I12" i="5"/>
  <c r="I36" i="5"/>
  <c r="I9" i="5"/>
  <c r="Z17" i="5"/>
  <c r="I8" i="5"/>
  <c r="Z13" i="5"/>
  <c r="I17" i="5"/>
  <c r="Z47" i="5"/>
  <c r="I7" i="5"/>
  <c r="Z11" i="5"/>
  <c r="Z51" i="5"/>
  <c r="I20" i="5"/>
  <c r="I13" i="5"/>
  <c r="Z34" i="5"/>
  <c r="Z37" i="5"/>
  <c r="I14" i="5"/>
  <c r="I32" i="5"/>
  <c r="Z76" i="5"/>
  <c r="Z75" i="5"/>
  <c r="I31" i="5"/>
  <c r="I23" i="5"/>
  <c r="Z58" i="5"/>
  <c r="Z54" i="5"/>
  <c r="I22" i="5"/>
  <c r="I34" i="5"/>
  <c r="I15" i="5"/>
  <c r="Z41" i="5"/>
  <c r="I44" i="5"/>
  <c r="R44" i="5" s="1"/>
  <c r="Z66" i="5"/>
  <c r="I26" i="5"/>
  <c r="Z24" i="5"/>
  <c r="I11" i="5"/>
  <c r="Z49" i="5"/>
  <c r="I18" i="5"/>
  <c r="AI110" i="5"/>
  <c r="I42" i="5"/>
  <c r="R42" i="5" s="1"/>
  <c r="AI111" i="5"/>
  <c r="I43" i="5"/>
  <c r="R43" i="5" s="1"/>
  <c r="I37" i="5"/>
  <c r="Z19" i="5"/>
  <c r="I10" i="5"/>
  <c r="I35" i="5"/>
  <c r="I27" i="5"/>
  <c r="Z70" i="5"/>
  <c r="Z45" i="5"/>
  <c r="I16" i="5"/>
  <c r="I39" i="5"/>
  <c r="Z72" i="5"/>
  <c r="I28" i="5"/>
  <c r="I19" i="5"/>
  <c r="Z50" i="5"/>
  <c r="Z60" i="5"/>
  <c r="I24" i="5"/>
  <c r="Z52" i="5"/>
  <c r="I21" i="5"/>
  <c r="I40" i="5"/>
  <c r="I38" i="5"/>
  <c r="I25" i="5"/>
  <c r="Z23" i="5"/>
  <c r="I45" i="5"/>
  <c r="R45" i="5" s="1"/>
  <c r="M6" i="7"/>
  <c r="AD34" i="7"/>
  <c r="AD56" i="7"/>
  <c r="AD37" i="7"/>
  <c r="AD69" i="7"/>
  <c r="AD75" i="7"/>
  <c r="AD7" i="7"/>
  <c r="AD16" i="7"/>
  <c r="AD40" i="7"/>
  <c r="AD24" i="7"/>
  <c r="AD63" i="7"/>
  <c r="AD103" i="7"/>
  <c r="AD39" i="7"/>
  <c r="AD30" i="7"/>
  <c r="AD71" i="7"/>
  <c r="AD55" i="7"/>
  <c r="AD58" i="7"/>
  <c r="AD14" i="7"/>
  <c r="AD105" i="7"/>
  <c r="AD13" i="7"/>
  <c r="AD25" i="7"/>
  <c r="AD78" i="7"/>
  <c r="AD110" i="7"/>
  <c r="AD15" i="7"/>
  <c r="AD38" i="7"/>
  <c r="AD21" i="7"/>
  <c r="AD77" i="7"/>
  <c r="AD73" i="7"/>
  <c r="AD53" i="7"/>
  <c r="AD111" i="7"/>
  <c r="AD107" i="7"/>
  <c r="AD31" i="7"/>
  <c r="AD95" i="7"/>
  <c r="AD51" i="7"/>
  <c r="AI109" i="5"/>
  <c r="AD109" i="7"/>
  <c r="AD17" i="7"/>
  <c r="AD43" i="7"/>
  <c r="AD86" i="7"/>
  <c r="AD76" i="7"/>
  <c r="AD11" i="7"/>
  <c r="AD27" i="7"/>
  <c r="AD33" i="7"/>
  <c r="AD49" i="7"/>
  <c r="AD92" i="7"/>
  <c r="AD100" i="7"/>
  <c r="AD72" i="7"/>
  <c r="AD50" i="7"/>
  <c r="AD97" i="7"/>
  <c r="AD44" i="7"/>
  <c r="AD46" i="7"/>
  <c r="Z83" i="7"/>
  <c r="Z81" i="5" s="1"/>
  <c r="M83" i="7"/>
  <c r="AD47" i="7"/>
  <c r="AD12" i="7"/>
  <c r="AD61" i="7"/>
  <c r="M74" i="7"/>
  <c r="Z74" i="7"/>
  <c r="AD52" i="7"/>
  <c r="AD94" i="7"/>
  <c r="AD70" i="7"/>
  <c r="AD8" i="7"/>
  <c r="AD45" i="7"/>
  <c r="AD99" i="7"/>
  <c r="AD35" i="7"/>
  <c r="AD23" i="7"/>
  <c r="AD29" i="7"/>
  <c r="AD54" i="7"/>
  <c r="AD26" i="7"/>
  <c r="AD67" i="7"/>
  <c r="AD59" i="7"/>
  <c r="AD96" i="7"/>
  <c r="AD87" i="7"/>
  <c r="AD66" i="7"/>
  <c r="AD48" i="7"/>
  <c r="AD91" i="7"/>
  <c r="AD36" i="7"/>
  <c r="AD68" i="7"/>
  <c r="I6" i="5"/>
  <c r="AD19" i="7"/>
  <c r="AD65" i="7"/>
  <c r="M84" i="7"/>
  <c r="Z84" i="7"/>
  <c r="Z82" i="5" s="1"/>
  <c r="AD90" i="7"/>
  <c r="AD60" i="7"/>
  <c r="AD104" i="7"/>
  <c r="Z79" i="7"/>
  <c r="Z78" i="5" s="1"/>
  <c r="M79" i="7"/>
  <c r="AD20" i="7"/>
  <c r="AD57" i="7"/>
  <c r="AD102" i="7"/>
  <c r="AD18" i="7"/>
  <c r="AD10" i="7"/>
  <c r="AD62" i="7"/>
  <c r="AD81" i="7"/>
  <c r="AD101" i="7"/>
  <c r="AD64" i="7"/>
  <c r="AD80" i="7"/>
  <c r="AD98" i="7"/>
  <c r="AD106" i="7"/>
  <c r="AD9" i="7"/>
  <c r="AD108" i="7"/>
  <c r="AD41" i="7"/>
  <c r="J112" i="7"/>
  <c r="AD28" i="7"/>
  <c r="AD88" i="7"/>
  <c r="AD89" i="7"/>
  <c r="AD85" i="7"/>
  <c r="AD32" i="7"/>
  <c r="AD42" i="7"/>
  <c r="AD22" i="7"/>
  <c r="AD93" i="7"/>
  <c r="K112" i="7"/>
  <c r="O6" i="24"/>
  <c r="P6" i="24" s="1"/>
  <c r="Z34" i="13"/>
  <c r="N6" i="7" l="1" a="1"/>
  <c r="N6" i="7" s="1"/>
  <c r="Z74" i="5"/>
  <c r="I30" i="5"/>
  <c r="I33" i="5"/>
  <c r="AD84" i="7"/>
  <c r="AD74" i="7"/>
  <c r="M112" i="7"/>
  <c r="AD83" i="7"/>
  <c r="AD79" i="7"/>
  <c r="Z112" i="7"/>
  <c r="O112" i="24"/>
  <c r="AD34" i="13" s="1"/>
  <c r="R112" i="24"/>
  <c r="P112" i="24"/>
  <c r="AI39" i="13" s="1"/>
  <c r="AA6" i="24"/>
  <c r="N69" i="7" l="1"/>
  <c r="O69" i="7" s="1"/>
  <c r="P69" i="7" s="1"/>
  <c r="AA69" i="7" s="1"/>
  <c r="AA69" i="5" s="1"/>
  <c r="N67" i="7"/>
  <c r="R67" i="7" s="1"/>
  <c r="N17" i="7"/>
  <c r="O17" i="7" s="1"/>
  <c r="P17" i="7" s="1"/>
  <c r="AA17" i="7" s="1"/>
  <c r="N46" i="7"/>
  <c r="R46" i="7" s="1"/>
  <c r="N97" i="7"/>
  <c r="R97" i="7" s="1"/>
  <c r="N88" i="7"/>
  <c r="O88" i="7" s="1"/>
  <c r="P88" i="7" s="1"/>
  <c r="AA88" i="7" s="1"/>
  <c r="AA86" i="5" s="1"/>
  <c r="N79" i="7"/>
  <c r="O79" i="7" s="1"/>
  <c r="P79" i="7" s="1"/>
  <c r="AA79" i="7" s="1"/>
  <c r="AA78" i="5" s="1"/>
  <c r="N8" i="7"/>
  <c r="R8" i="7" s="1"/>
  <c r="N63" i="7"/>
  <c r="O63" i="7" s="1"/>
  <c r="P63" i="7" s="1"/>
  <c r="AA63" i="7" s="1"/>
  <c r="AA63" i="5" s="1"/>
  <c r="N54" i="7"/>
  <c r="O54" i="7" s="1"/>
  <c r="P54" i="7" s="1"/>
  <c r="AA54" i="7" s="1"/>
  <c r="N36" i="7"/>
  <c r="O36" i="7" s="1"/>
  <c r="P36" i="7" s="1"/>
  <c r="AA36" i="7" s="1"/>
  <c r="AA36" i="5" s="1"/>
  <c r="N26" i="7"/>
  <c r="O26" i="7" s="1"/>
  <c r="P26" i="7" s="1"/>
  <c r="AA26" i="7" s="1"/>
  <c r="AA26" i="5" s="1"/>
  <c r="N92" i="7"/>
  <c r="R92" i="7" s="1"/>
  <c r="N22" i="7"/>
  <c r="R22" i="7" s="1"/>
  <c r="N76" i="7"/>
  <c r="R76" i="7" s="1"/>
  <c r="N57" i="7"/>
  <c r="R57" i="7" s="1"/>
  <c r="N66" i="7"/>
  <c r="R66" i="7" s="1"/>
  <c r="N56" i="7"/>
  <c r="O56" i="7" s="1"/>
  <c r="P56" i="7" s="1"/>
  <c r="AA56" i="7" s="1"/>
  <c r="AA56" i="5" s="1"/>
  <c r="N71" i="7"/>
  <c r="R71" i="7" s="1"/>
  <c r="N29" i="7"/>
  <c r="O29" i="7" s="1"/>
  <c r="P29" i="7" s="1"/>
  <c r="AA29" i="7" s="1"/>
  <c r="AA29" i="5" s="1"/>
  <c r="N51" i="7"/>
  <c r="R51" i="7" s="1"/>
  <c r="N89" i="7"/>
  <c r="R89" i="7" s="1"/>
  <c r="N60" i="7"/>
  <c r="O60" i="7" s="1"/>
  <c r="P60" i="7" s="1"/>
  <c r="AA60" i="7" s="1"/>
  <c r="N55" i="7"/>
  <c r="R55" i="7" s="1"/>
  <c r="N108" i="7"/>
  <c r="R108" i="7" s="1"/>
  <c r="N98" i="7"/>
  <c r="O98" i="7" s="1"/>
  <c r="P98" i="7" s="1"/>
  <c r="AA98" i="7" s="1"/>
  <c r="AA96" i="5" s="1"/>
  <c r="N42" i="7"/>
  <c r="O42" i="7" s="1"/>
  <c r="P42" i="7" s="1"/>
  <c r="AA42" i="7" s="1"/>
  <c r="AA42" i="5" s="1"/>
  <c r="N31" i="7"/>
  <c r="O31" i="7" s="1"/>
  <c r="P31" i="7" s="1"/>
  <c r="AA31" i="7" s="1"/>
  <c r="AA31" i="5" s="1"/>
  <c r="N77" i="7"/>
  <c r="R77" i="7" s="1"/>
  <c r="N80" i="7"/>
  <c r="O80" i="7" s="1"/>
  <c r="P80" i="7" s="1"/>
  <c r="AA80" i="7" s="1"/>
  <c r="AA79" i="5" s="1"/>
  <c r="N72" i="7"/>
  <c r="O72" i="7" s="1"/>
  <c r="P72" i="7" s="1"/>
  <c r="AA72" i="7" s="1"/>
  <c r="N14" i="7"/>
  <c r="O14" i="7" s="1"/>
  <c r="P14" i="7" s="1"/>
  <c r="AA14" i="7" s="1"/>
  <c r="AA14" i="5" s="1"/>
  <c r="N62" i="7"/>
  <c r="R62" i="7" s="1"/>
  <c r="N61" i="7"/>
  <c r="O61" i="7" s="1"/>
  <c r="P61" i="7" s="1"/>
  <c r="AA61" i="7" s="1"/>
  <c r="AA61" i="5" s="1"/>
  <c r="N39" i="7"/>
  <c r="R39" i="7" s="1"/>
  <c r="N45" i="7"/>
  <c r="R45" i="7" s="1"/>
  <c r="N10" i="7"/>
  <c r="R10" i="7" s="1"/>
  <c r="N58" i="7"/>
  <c r="R58" i="7" s="1"/>
  <c r="N52" i="7"/>
  <c r="R52" i="7" s="1"/>
  <c r="N101" i="7"/>
  <c r="R101" i="7" s="1"/>
  <c r="N47" i="7"/>
  <c r="R47" i="7" s="1"/>
  <c r="N43" i="7"/>
  <c r="R43" i="7" s="1"/>
  <c r="N41" i="7"/>
  <c r="O41" i="7" s="1"/>
  <c r="P41" i="7" s="1"/>
  <c r="AA41" i="7" s="1"/>
  <c r="N23" i="7"/>
  <c r="O23" i="7" s="1"/>
  <c r="P23" i="7" s="1"/>
  <c r="AA23" i="7" s="1"/>
  <c r="N82" i="7"/>
  <c r="O82" i="7" s="1"/>
  <c r="P82" i="7" s="1"/>
  <c r="AA82" i="7" s="1"/>
  <c r="AA80" i="5" s="1"/>
  <c r="N44" i="7"/>
  <c r="O44" i="7" s="1"/>
  <c r="P44" i="7" s="1"/>
  <c r="AA44" i="7" s="1"/>
  <c r="AA44" i="5" s="1"/>
  <c r="N85" i="7"/>
  <c r="O85" i="7" s="1"/>
  <c r="P85" i="7" s="1"/>
  <c r="AA85" i="7" s="1"/>
  <c r="AA83" i="5" s="1"/>
  <c r="N27" i="7"/>
  <c r="R27" i="7" s="1"/>
  <c r="N25" i="7"/>
  <c r="O25" i="7" s="1"/>
  <c r="P25" i="7" s="1"/>
  <c r="AA25" i="7" s="1"/>
  <c r="AA25" i="5" s="1"/>
  <c r="N110" i="7"/>
  <c r="O110" i="7" s="1"/>
  <c r="P110" i="7" s="1"/>
  <c r="AA110" i="7" s="1"/>
  <c r="AA109" i="5" s="1"/>
  <c r="N70" i="7"/>
  <c r="O70" i="7" s="1"/>
  <c r="P70" i="7" s="1"/>
  <c r="AA70" i="7" s="1"/>
  <c r="N81" i="7"/>
  <c r="R81" i="7" s="1"/>
  <c r="N16" i="7"/>
  <c r="R16" i="7" s="1"/>
  <c r="N65" i="7"/>
  <c r="O65" i="7" s="1"/>
  <c r="P65" i="7" s="1"/>
  <c r="AA65" i="7" s="1"/>
  <c r="AA65" i="5" s="1"/>
  <c r="N11" i="7"/>
  <c r="O11" i="7" s="1"/>
  <c r="P11" i="7" s="1"/>
  <c r="AA11" i="7" s="1"/>
  <c r="N7" i="7"/>
  <c r="O7" i="7" s="1"/>
  <c r="P7" i="7" s="1"/>
  <c r="AA7" i="7" s="1"/>
  <c r="AA7" i="5" s="1"/>
  <c r="N96" i="7"/>
  <c r="O96" i="7" s="1"/>
  <c r="P96" i="7" s="1"/>
  <c r="AA96" i="7" s="1"/>
  <c r="AA94" i="5" s="1"/>
  <c r="N91" i="7"/>
  <c r="R91" i="7" s="1"/>
  <c r="N20" i="7"/>
  <c r="O20" i="7" s="1"/>
  <c r="P20" i="7" s="1"/>
  <c r="AA20" i="7" s="1"/>
  <c r="AA20" i="5" s="1"/>
  <c r="N18" i="7"/>
  <c r="O18" i="7" s="1"/>
  <c r="P18" i="7" s="1"/>
  <c r="AA18" i="7" s="1"/>
  <c r="AA18" i="5" s="1"/>
  <c r="N107" i="7"/>
  <c r="O107" i="7" s="1"/>
  <c r="P107" i="7" s="1"/>
  <c r="AA107" i="7" s="1"/>
  <c r="AA105" i="5" s="1"/>
  <c r="N49" i="7"/>
  <c r="O49" i="7" s="1"/>
  <c r="P49" i="7" s="1"/>
  <c r="AA49" i="7" s="1"/>
  <c r="N87" i="7"/>
  <c r="R87" i="7" s="1"/>
  <c r="N109" i="7"/>
  <c r="O109" i="7" s="1"/>
  <c r="P109" i="7" s="1"/>
  <c r="AA109" i="7" s="1"/>
  <c r="AA107" i="5" s="1"/>
  <c r="N74" i="7"/>
  <c r="O74" i="7" s="1"/>
  <c r="P74" i="7" s="1"/>
  <c r="AA74" i="7" s="1"/>
  <c r="N94" i="7"/>
  <c r="R94" i="7" s="1"/>
  <c r="N104" i="7"/>
  <c r="O104" i="7" s="1"/>
  <c r="P104" i="7" s="1"/>
  <c r="AA104" i="7" s="1"/>
  <c r="AA102" i="5" s="1"/>
  <c r="N93" i="7"/>
  <c r="R93" i="7" s="1"/>
  <c r="N35" i="7"/>
  <c r="R35" i="7" s="1"/>
  <c r="N13" i="7"/>
  <c r="R13" i="7" s="1"/>
  <c r="N15" i="7"/>
  <c r="R15" i="7" s="1"/>
  <c r="N73" i="7"/>
  <c r="O73" i="7" s="1"/>
  <c r="P73" i="7" s="1"/>
  <c r="AA73" i="7" s="1"/>
  <c r="N40" i="7"/>
  <c r="O40" i="7" s="1"/>
  <c r="P40" i="7" s="1"/>
  <c r="AA40" i="7" s="1"/>
  <c r="N38" i="7"/>
  <c r="O38" i="7" s="1"/>
  <c r="P38" i="7" s="1"/>
  <c r="AA38" i="7" s="1"/>
  <c r="AA38" i="5" s="1"/>
  <c r="N9" i="7"/>
  <c r="O9" i="7" s="1"/>
  <c r="P9" i="7" s="1"/>
  <c r="AA9" i="7" s="1"/>
  <c r="AA9" i="5" s="1"/>
  <c r="N105" i="7"/>
  <c r="R105" i="7" s="1"/>
  <c r="N12" i="7"/>
  <c r="O12" i="7" s="1"/>
  <c r="P12" i="7" s="1"/>
  <c r="AA12" i="7" s="1"/>
  <c r="AA12" i="5" s="1"/>
  <c r="N28" i="7"/>
  <c r="R28" i="7" s="1"/>
  <c r="N95" i="7"/>
  <c r="R95" i="7" s="1"/>
  <c r="N106" i="7"/>
  <c r="R106" i="7" s="1"/>
  <c r="N50" i="7"/>
  <c r="R50" i="7" s="1"/>
  <c r="N99" i="7"/>
  <c r="R99" i="7" s="1"/>
  <c r="N75" i="7"/>
  <c r="O75" i="7" s="1"/>
  <c r="P75" i="7" s="1"/>
  <c r="AA75" i="7" s="1"/>
  <c r="N102" i="7"/>
  <c r="R102" i="7" s="1"/>
  <c r="N90" i="7"/>
  <c r="O90" i="7" s="1"/>
  <c r="P90" i="7" s="1"/>
  <c r="AA90" i="7" s="1"/>
  <c r="AA88" i="5" s="1"/>
  <c r="N83" i="7"/>
  <c r="O83" i="7" s="1"/>
  <c r="P83" i="7" s="1"/>
  <c r="AA83" i="7" s="1"/>
  <c r="AA81" i="5" s="1"/>
  <c r="N59" i="7"/>
  <c r="R59" i="7" s="1"/>
  <c r="N21" i="7"/>
  <c r="O21" i="7" s="1"/>
  <c r="P21" i="7" s="1"/>
  <c r="AA21" i="7" s="1"/>
  <c r="N33" i="7"/>
  <c r="R33" i="7" s="1"/>
  <c r="N34" i="7"/>
  <c r="R34" i="7" s="1"/>
  <c r="N30" i="7"/>
  <c r="O30" i="7" s="1"/>
  <c r="P30" i="7" s="1"/>
  <c r="AA30" i="7" s="1"/>
  <c r="AA30" i="5" s="1"/>
  <c r="N103" i="7"/>
  <c r="O103" i="7" s="1"/>
  <c r="P103" i="7" s="1"/>
  <c r="AA103" i="7" s="1"/>
  <c r="AA101" i="5" s="1"/>
  <c r="N84" i="7"/>
  <c r="R84" i="7" s="1"/>
  <c r="N100" i="7"/>
  <c r="O100" i="7" s="1"/>
  <c r="P100" i="7" s="1"/>
  <c r="AA100" i="7" s="1"/>
  <c r="AA98" i="5" s="1"/>
  <c r="N53" i="7"/>
  <c r="R53" i="7" s="1"/>
  <c r="N24" i="7"/>
  <c r="O24" i="7" s="1"/>
  <c r="P24" i="7" s="1"/>
  <c r="AA24" i="7" s="1"/>
  <c r="N19" i="7"/>
  <c r="R19" i="7" s="1"/>
  <c r="N32" i="7"/>
  <c r="R32" i="7" s="1"/>
  <c r="N78" i="7"/>
  <c r="R78" i="7" s="1"/>
  <c r="N68" i="7"/>
  <c r="O68" i="7" s="1"/>
  <c r="P68" i="7" s="1"/>
  <c r="AA68" i="7" s="1"/>
  <c r="AA68" i="5" s="1"/>
  <c r="N86" i="7"/>
  <c r="R86" i="7" s="1"/>
  <c r="N48" i="7"/>
  <c r="O48" i="7" s="1"/>
  <c r="P48" i="7" s="1"/>
  <c r="AA48" i="7" s="1"/>
  <c r="AA48" i="5" s="1"/>
  <c r="N64" i="7"/>
  <c r="O64" i="7" s="1"/>
  <c r="P64" i="7" s="1"/>
  <c r="AA64" i="7" s="1"/>
  <c r="AA64" i="5" s="1"/>
  <c r="N37" i="7"/>
  <c r="O37" i="7" s="1"/>
  <c r="P37" i="7" s="1"/>
  <c r="AA37" i="7" s="1"/>
  <c r="N111" i="7"/>
  <c r="R111" i="7" s="1"/>
  <c r="AD112" i="7"/>
  <c r="O19" i="7"/>
  <c r="P19" i="7" s="1"/>
  <c r="AA19" i="7" s="1"/>
  <c r="AI112" i="5"/>
  <c r="F13" i="8"/>
  <c r="AE6" i="24"/>
  <c r="AE112" i="24" s="1"/>
  <c r="AA112" i="24"/>
  <c r="G15" i="8" s="1"/>
  <c r="Z113" i="5"/>
  <c r="S116" i="24"/>
  <c r="AD44" i="13" s="1"/>
  <c r="AD39" i="13"/>
  <c r="O58" i="7" l="1"/>
  <c r="P58" i="7" s="1"/>
  <c r="AA58" i="7" s="1"/>
  <c r="R83" i="7"/>
  <c r="R98" i="7"/>
  <c r="R110" i="7"/>
  <c r="R69" i="7"/>
  <c r="O92" i="7"/>
  <c r="P92" i="7" s="1"/>
  <c r="AA92" i="7" s="1"/>
  <c r="AA90" i="5" s="1"/>
  <c r="O66" i="7"/>
  <c r="P66" i="7" s="1"/>
  <c r="AA66" i="7" s="1"/>
  <c r="AA66" i="5" s="1"/>
  <c r="O108" i="7"/>
  <c r="P108" i="7" s="1"/>
  <c r="AA108" i="7" s="1"/>
  <c r="AA106" i="5" s="1"/>
  <c r="R90" i="7"/>
  <c r="R40" i="7"/>
  <c r="R107" i="7"/>
  <c r="O10" i="7"/>
  <c r="P10" i="7" s="1"/>
  <c r="AA10" i="7" s="1"/>
  <c r="AA10" i="5" s="1"/>
  <c r="R25" i="7"/>
  <c r="AE69" i="7"/>
  <c r="O57" i="7"/>
  <c r="P57" i="7" s="1"/>
  <c r="AA57" i="7" s="1"/>
  <c r="AA57" i="5" s="1"/>
  <c r="O105" i="7"/>
  <c r="P105" i="7" s="1"/>
  <c r="AA105" i="7" s="1"/>
  <c r="AA103" i="5" s="1"/>
  <c r="R49" i="7"/>
  <c r="R42" i="7"/>
  <c r="O16" i="7"/>
  <c r="P16" i="7" s="1"/>
  <c r="AA16" i="7" s="1"/>
  <c r="AA16" i="5" s="1"/>
  <c r="O22" i="7"/>
  <c r="P22" i="7" s="1"/>
  <c r="AA22" i="7" s="1"/>
  <c r="AA22" i="5" s="1"/>
  <c r="R12" i="7"/>
  <c r="O78" i="7"/>
  <c r="P78" i="7" s="1"/>
  <c r="AA78" i="7" s="1"/>
  <c r="AA111" i="5" s="1"/>
  <c r="AJ111" i="5" s="1"/>
  <c r="O47" i="7"/>
  <c r="P47" i="7" s="1"/>
  <c r="AA47" i="7" s="1"/>
  <c r="AE47" i="7" s="1"/>
  <c r="O86" i="7"/>
  <c r="P86" i="7" s="1"/>
  <c r="AA86" i="7" s="1"/>
  <c r="AA84" i="5" s="1"/>
  <c r="R31" i="7"/>
  <c r="O59" i="7"/>
  <c r="P59" i="7" s="1"/>
  <c r="AA59" i="7" s="1"/>
  <c r="AA59" i="5" s="1"/>
  <c r="R38" i="7"/>
  <c r="O81" i="7"/>
  <c r="P81" i="7" s="1"/>
  <c r="AA81" i="7" s="1"/>
  <c r="AA112" i="5" s="1"/>
  <c r="O77" i="7"/>
  <c r="P77" i="7" s="1"/>
  <c r="AA77" i="7" s="1"/>
  <c r="AA77" i="5" s="1"/>
  <c r="O97" i="7"/>
  <c r="P97" i="7" s="1"/>
  <c r="AA97" i="7" s="1"/>
  <c r="AA95" i="5" s="1"/>
  <c r="R48" i="7"/>
  <c r="O52" i="7"/>
  <c r="P52" i="7" s="1"/>
  <c r="AA52" i="7" s="1"/>
  <c r="AE52" i="7" s="1"/>
  <c r="O87" i="7"/>
  <c r="P87" i="7" s="1"/>
  <c r="AA87" i="7" s="1"/>
  <c r="AA85" i="5" s="1"/>
  <c r="O67" i="7"/>
  <c r="P67" i="7" s="1"/>
  <c r="AA67" i="7" s="1"/>
  <c r="AA67" i="5" s="1"/>
  <c r="O94" i="7"/>
  <c r="P94" i="7" s="1"/>
  <c r="AA94" i="7" s="1"/>
  <c r="AA92" i="5" s="1"/>
  <c r="O46" i="7"/>
  <c r="P46" i="7" s="1"/>
  <c r="AA46" i="7" s="1"/>
  <c r="AA46" i="5" s="1"/>
  <c r="R88" i="7"/>
  <c r="O101" i="7"/>
  <c r="P101" i="7" s="1"/>
  <c r="AA101" i="7" s="1"/>
  <c r="AA99" i="5" s="1"/>
  <c r="R21" i="7"/>
  <c r="R104" i="7"/>
  <c r="O33" i="7"/>
  <c r="P33" i="7" s="1"/>
  <c r="AA33" i="7" s="1"/>
  <c r="AA33" i="5" s="1"/>
  <c r="O76" i="7"/>
  <c r="P76" i="7" s="1"/>
  <c r="AA76" i="7" s="1"/>
  <c r="R72" i="7"/>
  <c r="R80" i="7"/>
  <c r="R68" i="7"/>
  <c r="O95" i="7"/>
  <c r="P95" i="7" s="1"/>
  <c r="AA95" i="7" s="1"/>
  <c r="AA93" i="5" s="1"/>
  <c r="R64" i="7"/>
  <c r="R74" i="7"/>
  <c r="O106" i="7"/>
  <c r="P106" i="7" s="1"/>
  <c r="AA106" i="7" s="1"/>
  <c r="AA104" i="5" s="1"/>
  <c r="R9" i="7"/>
  <c r="R85" i="7"/>
  <c r="O102" i="7"/>
  <c r="P102" i="7" s="1"/>
  <c r="AA102" i="7" s="1"/>
  <c r="AA100" i="5" s="1"/>
  <c r="R41" i="7"/>
  <c r="O50" i="7"/>
  <c r="P50" i="7" s="1"/>
  <c r="AA50" i="7" s="1"/>
  <c r="AA50" i="5" s="1"/>
  <c r="R109" i="7"/>
  <c r="O43" i="7"/>
  <c r="P43" i="7" s="1"/>
  <c r="AA43" i="7" s="1"/>
  <c r="AA43" i="5" s="1"/>
  <c r="R103" i="7"/>
  <c r="R17" i="7"/>
  <c r="O32" i="7"/>
  <c r="P32" i="7" s="1"/>
  <c r="AA32" i="7" s="1"/>
  <c r="AE32" i="7" s="1"/>
  <c r="R20" i="7"/>
  <c r="R82" i="7"/>
  <c r="O35" i="7"/>
  <c r="P35" i="7" s="1"/>
  <c r="AA35" i="7" s="1"/>
  <c r="AA35" i="5" s="1"/>
  <c r="O39" i="7"/>
  <c r="P39" i="7" s="1"/>
  <c r="AA39" i="7" s="1"/>
  <c r="AA39" i="5" s="1"/>
  <c r="R23" i="7"/>
  <c r="O8" i="7"/>
  <c r="P8" i="7" s="1"/>
  <c r="AA8" i="7" s="1"/>
  <c r="AA8" i="5" s="1"/>
  <c r="R30" i="7"/>
  <c r="R26" i="7"/>
  <c r="R54" i="7"/>
  <c r="O28" i="7"/>
  <c r="P28" i="7" s="1"/>
  <c r="AA28" i="7" s="1"/>
  <c r="AA28" i="5" s="1"/>
  <c r="O53" i="7"/>
  <c r="P53" i="7" s="1"/>
  <c r="AA53" i="7" s="1"/>
  <c r="AA53" i="5" s="1"/>
  <c r="R44" i="7"/>
  <c r="O62" i="7"/>
  <c r="P62" i="7" s="1"/>
  <c r="AA62" i="7" s="1"/>
  <c r="AA62" i="5" s="1"/>
  <c r="O13" i="7"/>
  <c r="P13" i="7" s="1"/>
  <c r="AA13" i="7" s="1"/>
  <c r="R7" i="7"/>
  <c r="O99" i="7"/>
  <c r="P99" i="7" s="1"/>
  <c r="AA99" i="7" s="1"/>
  <c r="AA97" i="5" s="1"/>
  <c r="R60" i="7"/>
  <c r="R100" i="7"/>
  <c r="O91" i="7"/>
  <c r="P91" i="7" s="1"/>
  <c r="AA91" i="7" s="1"/>
  <c r="AA89" i="5" s="1"/>
  <c r="R65" i="7"/>
  <c r="R56" i="7"/>
  <c r="O89" i="7"/>
  <c r="P89" i="7" s="1"/>
  <c r="AA89" i="7" s="1"/>
  <c r="AA87" i="5" s="1"/>
  <c r="O34" i="7"/>
  <c r="P34" i="7" s="1"/>
  <c r="AA34" i="7" s="1"/>
  <c r="R11" i="7"/>
  <c r="N112" i="7"/>
  <c r="O27" i="7"/>
  <c r="P27" i="7" s="1"/>
  <c r="AA27" i="7" s="1"/>
  <c r="AA27" i="5" s="1"/>
  <c r="R29" i="7"/>
  <c r="R73" i="7"/>
  <c r="R14" i="7"/>
  <c r="O71" i="7"/>
  <c r="P71" i="7" s="1"/>
  <c r="AA71" i="7" s="1"/>
  <c r="AA71" i="5" s="1"/>
  <c r="R70" i="7"/>
  <c r="R36" i="7"/>
  <c r="O93" i="7"/>
  <c r="P93" i="7" s="1"/>
  <c r="AA93" i="7" s="1"/>
  <c r="AA91" i="5" s="1"/>
  <c r="O55" i="7"/>
  <c r="P55" i="7" s="1"/>
  <c r="AA55" i="7" s="1"/>
  <c r="AA55" i="5" s="1"/>
  <c r="O45" i="7"/>
  <c r="P45" i="7" s="1"/>
  <c r="AA45" i="7" s="1"/>
  <c r="AE45" i="7" s="1"/>
  <c r="R63" i="7"/>
  <c r="O15" i="7"/>
  <c r="P15" i="7" s="1"/>
  <c r="AA15" i="7" s="1"/>
  <c r="AA15" i="5" s="1"/>
  <c r="R61" i="7"/>
  <c r="R37" i="7"/>
  <c r="O51" i="7"/>
  <c r="P51" i="7" s="1"/>
  <c r="AA51" i="7" s="1"/>
  <c r="AA51" i="5" s="1"/>
  <c r="R75" i="7"/>
  <c r="O111" i="7"/>
  <c r="P111" i="7" s="1"/>
  <c r="AA111" i="7" s="1"/>
  <c r="AA110" i="5" s="1"/>
  <c r="AJ110" i="5" s="1"/>
  <c r="R79" i="7"/>
  <c r="O84" i="7"/>
  <c r="P84" i="7" s="1"/>
  <c r="AA84" i="7" s="1"/>
  <c r="AA82" i="5" s="1"/>
  <c r="R96" i="7"/>
  <c r="R18" i="7"/>
  <c r="R24" i="7"/>
  <c r="AE83" i="7"/>
  <c r="AE88" i="7"/>
  <c r="AE29" i="7"/>
  <c r="J29" i="5"/>
  <c r="AA73" i="5"/>
  <c r="AA70" i="5"/>
  <c r="AE40" i="7"/>
  <c r="AA40" i="5"/>
  <c r="J18" i="5"/>
  <c r="AA49" i="5"/>
  <c r="AA72" i="5"/>
  <c r="J28" i="5"/>
  <c r="AA11" i="5"/>
  <c r="J7" i="5"/>
  <c r="AE21" i="7"/>
  <c r="AA21" i="5"/>
  <c r="AE26" i="7"/>
  <c r="J9" i="5"/>
  <c r="AA17" i="5"/>
  <c r="AA37" i="5"/>
  <c r="J42" i="5"/>
  <c r="S42" i="5" s="1"/>
  <c r="AA60" i="5"/>
  <c r="AA74" i="5"/>
  <c r="J30" i="5"/>
  <c r="AA24" i="5"/>
  <c r="AA19" i="5"/>
  <c r="AA58" i="5"/>
  <c r="J25" i="5"/>
  <c r="AA23" i="5"/>
  <c r="AA54" i="5"/>
  <c r="AE37" i="7"/>
  <c r="AA75" i="5"/>
  <c r="J31" i="5"/>
  <c r="AA41" i="5"/>
  <c r="AJ109" i="5"/>
  <c r="AE98" i="7"/>
  <c r="AE7" i="7"/>
  <c r="AE100" i="7"/>
  <c r="AE17" i="7"/>
  <c r="AE74" i="7"/>
  <c r="AE38" i="7"/>
  <c r="AE79" i="7"/>
  <c r="AE49" i="7"/>
  <c r="AE82" i="7"/>
  <c r="AE65" i="7"/>
  <c r="AE19" i="7"/>
  <c r="AE109" i="7"/>
  <c r="AE44" i="7"/>
  <c r="AE12" i="7"/>
  <c r="AE30" i="7"/>
  <c r="AE25" i="7"/>
  <c r="AE85" i="7"/>
  <c r="AE80" i="7"/>
  <c r="AE11" i="7"/>
  <c r="AE103" i="7"/>
  <c r="AE72" i="7"/>
  <c r="AE90" i="7"/>
  <c r="AE36" i="7"/>
  <c r="AE41" i="7"/>
  <c r="AE110" i="7"/>
  <c r="AE60" i="7"/>
  <c r="AE9" i="7"/>
  <c r="AE14" i="7"/>
  <c r="AE23" i="7"/>
  <c r="AE70" i="7"/>
  <c r="AE63" i="7"/>
  <c r="AE73" i="7"/>
  <c r="AE96" i="7"/>
  <c r="AE64" i="7"/>
  <c r="AE24" i="7"/>
  <c r="AE68" i="7"/>
  <c r="AE104" i="7"/>
  <c r="AE56" i="7"/>
  <c r="AE61" i="7"/>
  <c r="AE58" i="7"/>
  <c r="AE75" i="7"/>
  <c r="AE48" i="7"/>
  <c r="AE18" i="7"/>
  <c r="AE107" i="7"/>
  <c r="AE20" i="7"/>
  <c r="AE31" i="7"/>
  <c r="AE54" i="7"/>
  <c r="AE42" i="7"/>
  <c r="T116" i="24"/>
  <c r="T120" i="24" s="1"/>
  <c r="AE66" i="7" l="1"/>
  <c r="J35" i="5"/>
  <c r="AE108" i="7"/>
  <c r="AE92" i="7"/>
  <c r="J17" i="5"/>
  <c r="AE10" i="7"/>
  <c r="J32" i="5"/>
  <c r="AE57" i="7"/>
  <c r="AE16" i="7"/>
  <c r="J45" i="5"/>
  <c r="S45" i="5" s="1"/>
  <c r="AE105" i="7"/>
  <c r="AE87" i="7"/>
  <c r="J10" i="5"/>
  <c r="AE22" i="7"/>
  <c r="AE81" i="7"/>
  <c r="AA47" i="5"/>
  <c r="J44" i="5"/>
  <c r="S44" i="5" s="1"/>
  <c r="AE78" i="7"/>
  <c r="AE86" i="7"/>
  <c r="J23" i="5"/>
  <c r="AE94" i="7"/>
  <c r="AE59" i="7"/>
  <c r="AE77" i="7"/>
  <c r="AA52" i="5"/>
  <c r="AE97" i="7"/>
  <c r="AE67" i="7"/>
  <c r="J8" i="5"/>
  <c r="J26" i="5"/>
  <c r="AE101" i="7"/>
  <c r="AE46" i="7"/>
  <c r="AA76" i="5"/>
  <c r="AE76" i="7"/>
  <c r="J39" i="5"/>
  <c r="AE33" i="7"/>
  <c r="AA32" i="5"/>
  <c r="J37" i="5"/>
  <c r="AE15" i="7"/>
  <c r="J36" i="5"/>
  <c r="J43" i="5"/>
  <c r="S43" i="5" s="1"/>
  <c r="J15" i="5"/>
  <c r="AE95" i="7"/>
  <c r="AE43" i="7"/>
  <c r="J27" i="5"/>
  <c r="AE93" i="7"/>
  <c r="AE8" i="7"/>
  <c r="AE102" i="7"/>
  <c r="AE50" i="7"/>
  <c r="AE39" i="7"/>
  <c r="AE111" i="7"/>
  <c r="J19" i="5"/>
  <c r="J38" i="5"/>
  <c r="J12" i="5"/>
  <c r="J33" i="5"/>
  <c r="J20" i="5"/>
  <c r="J40" i="5"/>
  <c r="J14" i="5"/>
  <c r="AE106" i="7"/>
  <c r="AE99" i="7"/>
  <c r="J24" i="5"/>
  <c r="AA13" i="5"/>
  <c r="AE27" i="7"/>
  <c r="J11" i="5"/>
  <c r="AE35" i="7"/>
  <c r="J16" i="5"/>
  <c r="J13" i="5"/>
  <c r="AE13" i="7"/>
  <c r="AE62" i="7"/>
  <c r="AE71" i="7"/>
  <c r="AE89" i="7"/>
  <c r="J21" i="5"/>
  <c r="AE55" i="7"/>
  <c r="AA45" i="5"/>
  <c r="AE34" i="7"/>
  <c r="AE84" i="7"/>
  <c r="AE28" i="7"/>
  <c r="AE91" i="7"/>
  <c r="J34" i="5"/>
  <c r="AE53" i="7"/>
  <c r="AA34" i="5"/>
  <c r="AE51" i="7"/>
  <c r="J22" i="5"/>
  <c r="V106" i="24"/>
  <c r="W106" i="24" s="1"/>
  <c r="V64" i="24"/>
  <c r="W64" i="24" s="1"/>
  <c r="V58" i="24"/>
  <c r="W58" i="24" s="1"/>
  <c r="V28" i="24"/>
  <c r="W28" i="24" s="1"/>
  <c r="V102" i="24"/>
  <c r="W102" i="24" s="1"/>
  <c r="V46" i="24"/>
  <c r="W46" i="24" s="1"/>
  <c r="V40" i="24"/>
  <c r="W40" i="24" s="1"/>
  <c r="V24" i="24"/>
  <c r="W24" i="24" s="1"/>
  <c r="V88" i="24"/>
  <c r="W88" i="24" s="1"/>
  <c r="V16" i="24"/>
  <c r="W16" i="24" s="1"/>
  <c r="V100" i="24"/>
  <c r="W100" i="24" s="1"/>
  <c r="V53" i="24"/>
  <c r="W53" i="24" s="1"/>
  <c r="V22" i="24"/>
  <c r="W22" i="24" s="1"/>
  <c r="V94" i="24"/>
  <c r="W94" i="24" s="1"/>
  <c r="V34" i="24"/>
  <c r="W34" i="24" s="1"/>
  <c r="V82" i="24"/>
  <c r="W82" i="24" s="1"/>
  <c r="V10" i="24"/>
  <c r="W10" i="24" s="1"/>
  <c r="V76" i="24"/>
  <c r="W76" i="24" s="1"/>
  <c r="V70" i="24"/>
  <c r="W70" i="24" s="1"/>
  <c r="V52" i="24"/>
  <c r="W52" i="24" s="1"/>
  <c r="V108" i="24"/>
  <c r="W108" i="24" s="1"/>
  <c r="V8" i="24"/>
  <c r="W8" i="24" s="1"/>
  <c r="V97" i="24"/>
  <c r="W97" i="24" s="1"/>
  <c r="V75" i="24"/>
  <c r="W75" i="24" s="1"/>
  <c r="V99" i="24"/>
  <c r="W99" i="24" s="1"/>
  <c r="V83" i="24"/>
  <c r="W83" i="24" s="1"/>
  <c r="V61" i="24"/>
  <c r="W61" i="24" s="1"/>
  <c r="V65" i="24"/>
  <c r="W65" i="24" s="1"/>
  <c r="V63" i="24"/>
  <c r="W63" i="24" s="1"/>
  <c r="V85" i="24"/>
  <c r="W85" i="24" s="1"/>
  <c r="V18" i="24"/>
  <c r="W18" i="24" s="1"/>
  <c r="V111" i="24"/>
  <c r="W111" i="24" s="1"/>
  <c r="V23" i="24"/>
  <c r="W23" i="24" s="1"/>
  <c r="V13" i="24"/>
  <c r="W13" i="24" s="1"/>
  <c r="V7" i="24"/>
  <c r="W7" i="24" s="1"/>
  <c r="V19" i="24"/>
  <c r="W19" i="24" s="1"/>
  <c r="V105" i="24"/>
  <c r="W105" i="24" s="1"/>
  <c r="V87" i="24"/>
  <c r="W87" i="24" s="1"/>
  <c r="V109" i="24"/>
  <c r="W109" i="24" s="1"/>
  <c r="V14" i="24"/>
  <c r="W14" i="24" s="1"/>
  <c r="V12" i="24"/>
  <c r="W12" i="24" s="1"/>
  <c r="V31" i="24"/>
  <c r="W31" i="24" s="1"/>
  <c r="V20" i="24"/>
  <c r="W20" i="24" s="1"/>
  <c r="V69" i="24"/>
  <c r="W69" i="24" s="1"/>
  <c r="V32" i="24"/>
  <c r="W32" i="24" s="1"/>
  <c r="V98" i="24"/>
  <c r="W98" i="24" s="1"/>
  <c r="V73" i="24"/>
  <c r="W73" i="24" s="1"/>
  <c r="V79" i="24"/>
  <c r="W79" i="24" s="1"/>
  <c r="V110" i="24"/>
  <c r="W110" i="24" s="1"/>
  <c r="V33" i="24"/>
  <c r="W33" i="24" s="1"/>
  <c r="V27" i="24"/>
  <c r="W27" i="24" s="1"/>
  <c r="V38" i="24"/>
  <c r="W38" i="24" s="1"/>
  <c r="V9" i="24"/>
  <c r="W9" i="24" s="1"/>
  <c r="V67" i="24"/>
  <c r="W67" i="24" s="1"/>
  <c r="V59" i="24"/>
  <c r="W59" i="24" s="1"/>
  <c r="V101" i="24"/>
  <c r="W101" i="24" s="1"/>
  <c r="V104" i="24"/>
  <c r="W104" i="24" s="1"/>
  <c r="V17" i="24"/>
  <c r="W17" i="24" s="1"/>
  <c r="V107" i="24"/>
  <c r="W107" i="24" s="1"/>
  <c r="V41" i="24"/>
  <c r="W41" i="24" s="1"/>
  <c r="V21" i="24"/>
  <c r="W21" i="24" s="1"/>
  <c r="V35" i="24"/>
  <c r="W35" i="24" s="1"/>
  <c r="V54" i="24"/>
  <c r="W54" i="24" s="1"/>
  <c r="V47" i="24"/>
  <c r="W47" i="24" s="1"/>
  <c r="V36" i="24"/>
  <c r="W36" i="24" s="1"/>
  <c r="V55" i="24"/>
  <c r="W55" i="24" s="1"/>
  <c r="V26" i="24"/>
  <c r="W26" i="24" s="1"/>
  <c r="V11" i="24"/>
  <c r="W11" i="24" s="1"/>
  <c r="V56" i="24"/>
  <c r="W56" i="24" s="1"/>
  <c r="V30" i="24"/>
  <c r="W30" i="24" s="1"/>
  <c r="V39" i="24"/>
  <c r="W39" i="24" s="1"/>
  <c r="V43" i="24"/>
  <c r="W43" i="24" s="1"/>
  <c r="V50" i="24"/>
  <c r="W50" i="24" s="1"/>
  <c r="V37" i="24"/>
  <c r="W37" i="24" s="1"/>
  <c r="V66" i="24"/>
  <c r="W66" i="24" s="1"/>
  <c r="V42" i="24"/>
  <c r="W42" i="24" s="1"/>
  <c r="V62" i="24"/>
  <c r="W62" i="24" s="1"/>
  <c r="V89" i="24"/>
  <c r="W89" i="24" s="1"/>
  <c r="V84" i="24"/>
  <c r="W84" i="24" s="1"/>
  <c r="V71" i="24"/>
  <c r="W71" i="24" s="1"/>
  <c r="V68" i="24"/>
  <c r="W68" i="24" s="1"/>
  <c r="V44" i="24"/>
  <c r="W44" i="24" s="1"/>
  <c r="V29" i="24"/>
  <c r="W29" i="24" s="1"/>
  <c r="V15" i="24"/>
  <c r="W15" i="24" s="1"/>
  <c r="V81" i="24"/>
  <c r="W81" i="24" s="1"/>
  <c r="V60" i="24"/>
  <c r="W60" i="24" s="1"/>
  <c r="V45" i="24"/>
  <c r="W45" i="24" s="1"/>
  <c r="V86" i="24"/>
  <c r="W86" i="24" s="1"/>
  <c r="V92" i="24"/>
  <c r="W92" i="24" s="1"/>
  <c r="V91" i="24"/>
  <c r="W91" i="24" s="1"/>
  <c r="V77" i="24"/>
  <c r="W77" i="24" s="1"/>
  <c r="V80" i="24"/>
  <c r="W80" i="24" s="1"/>
  <c r="V48" i="24"/>
  <c r="W48" i="24" s="1"/>
  <c r="V78" i="24"/>
  <c r="W78" i="24" s="1"/>
  <c r="V57" i="24"/>
  <c r="W57" i="24" s="1"/>
  <c r="V90" i="24"/>
  <c r="W90" i="24" s="1"/>
  <c r="V49" i="24"/>
  <c r="W49" i="24" s="1"/>
  <c r="V95" i="24"/>
  <c r="W95" i="24" s="1"/>
  <c r="V25" i="24"/>
  <c r="W25" i="24" s="1"/>
  <c r="V103" i="24"/>
  <c r="W103" i="24" s="1"/>
  <c r="V96" i="24"/>
  <c r="W96" i="24" s="1"/>
  <c r="V93" i="24"/>
  <c r="W93" i="24" s="1"/>
  <c r="V72" i="24"/>
  <c r="W72" i="24" s="1"/>
  <c r="V74" i="24"/>
  <c r="W74" i="24" s="1"/>
  <c r="V51" i="24"/>
  <c r="W51" i="24" s="1"/>
  <c r="AD49" i="13"/>
  <c r="V6" i="24"/>
  <c r="V112" i="24" l="1"/>
  <c r="W6" i="24"/>
  <c r="X6" i="24" s="1" a="1"/>
  <c r="X6" i="24" l="1"/>
  <c r="X52" i="24"/>
  <c r="X34" i="24"/>
  <c r="X16" i="24"/>
  <c r="X38" i="24"/>
  <c r="X108" i="24"/>
  <c r="X71" i="24"/>
  <c r="X33" i="24"/>
  <c r="X91" i="24"/>
  <c r="X102" i="24"/>
  <c r="X39" i="24"/>
  <c r="X22" i="24"/>
  <c r="X99" i="24"/>
  <c r="X26" i="24"/>
  <c r="X96" i="24"/>
  <c r="X59" i="24"/>
  <c r="X21" i="24"/>
  <c r="X79" i="24"/>
  <c r="X90" i="24"/>
  <c r="X11" i="24"/>
  <c r="X10" i="24"/>
  <c r="X87" i="24"/>
  <c r="X14" i="24"/>
  <c r="X84" i="24"/>
  <c r="X47" i="24"/>
  <c r="X104" i="24"/>
  <c r="X67" i="24"/>
  <c r="X78" i="24"/>
  <c r="X29" i="24"/>
  <c r="X101" i="24"/>
  <c r="X86" i="24"/>
  <c r="X13" i="24"/>
  <c r="X106" i="24"/>
  <c r="X40" i="24"/>
  <c r="X17" i="24"/>
  <c r="X50" i="24"/>
  <c r="X48" i="24"/>
  <c r="X81" i="24"/>
  <c r="X103" i="24"/>
  <c r="X42" i="24"/>
  <c r="X24" i="24"/>
  <c r="X18" i="24"/>
  <c r="X64" i="24"/>
  <c r="X12" i="24"/>
  <c r="X31" i="24"/>
  <c r="X75" i="24"/>
  <c r="X107" i="24"/>
  <c r="X19" i="24"/>
  <c r="X61" i="24"/>
  <c r="X80" i="24"/>
  <c r="X15" i="24"/>
  <c r="X53" i="24"/>
  <c r="X37" i="24"/>
  <c r="X28" i="24"/>
  <c r="X9" i="24"/>
  <c r="X111" i="24"/>
  <c r="X51" i="24"/>
  <c r="X88" i="24"/>
  <c r="X109" i="24"/>
  <c r="X36" i="24"/>
  <c r="X69" i="24"/>
  <c r="X55" i="24"/>
  <c r="X30" i="24"/>
  <c r="X97" i="24"/>
  <c r="X43" i="24"/>
  <c r="X82" i="24"/>
  <c r="X85" i="24"/>
  <c r="X45" i="24"/>
  <c r="X70" i="24"/>
  <c r="X73" i="24"/>
  <c r="X92" i="24"/>
  <c r="X63" i="24"/>
  <c r="X95" i="24"/>
  <c r="X46" i="24"/>
  <c r="X83" i="24"/>
  <c r="X77" i="24"/>
  <c r="X35" i="24"/>
  <c r="X25" i="24"/>
  <c r="X44" i="24"/>
  <c r="X94" i="24"/>
  <c r="X76" i="24"/>
  <c r="X57" i="24"/>
  <c r="X58" i="24"/>
  <c r="X7" i="24"/>
  <c r="X49" i="24"/>
  <c r="X68" i="24"/>
  <c r="X110" i="24"/>
  <c r="X56" i="24"/>
  <c r="X98" i="24"/>
  <c r="X23" i="24"/>
  <c r="X41" i="24"/>
  <c r="X65" i="24"/>
  <c r="X74" i="24"/>
  <c r="X62" i="24"/>
  <c r="X105" i="24"/>
  <c r="X32" i="24"/>
  <c r="X8" i="24"/>
  <c r="X100" i="24"/>
  <c r="X66" i="24"/>
  <c r="X54" i="24"/>
  <c r="X72" i="24"/>
  <c r="X60" i="24"/>
  <c r="X93" i="24"/>
  <c r="X20" i="24"/>
  <c r="X27" i="24"/>
  <c r="X89" i="24"/>
  <c r="W112" i="24"/>
  <c r="AD54" i="13" s="1"/>
  <c r="I46" i="5"/>
  <c r="Y6" i="24" l="1"/>
  <c r="Y100" i="24"/>
  <c r="AB100" i="24" s="1"/>
  <c r="Y97" i="24"/>
  <c r="AB97" i="24" s="1"/>
  <c r="Y92" i="24"/>
  <c r="AB92" i="24" s="1"/>
  <c r="Y73" i="24"/>
  <c r="AB73" i="24" s="1"/>
  <c r="Y68" i="24"/>
  <c r="AB68" i="24" s="1"/>
  <c r="Y65" i="24"/>
  <c r="AB65" i="24" s="1"/>
  <c r="Y63" i="24"/>
  <c r="AB63" i="24" s="1"/>
  <c r="Y54" i="24"/>
  <c r="AB54" i="24" s="1"/>
  <c r="Y36" i="24"/>
  <c r="AB36" i="24" s="1"/>
  <c r="Y24" i="24"/>
  <c r="AB24" i="24" s="1"/>
  <c r="Y22" i="24"/>
  <c r="AB22" i="24" s="1"/>
  <c r="Y17" i="24"/>
  <c r="AB17" i="24" s="1"/>
  <c r="Y14" i="24"/>
  <c r="AB14" i="24" s="1"/>
  <c r="Y7" i="24"/>
  <c r="AB7" i="24" s="1"/>
  <c r="Y107" i="24"/>
  <c r="AB107" i="24" s="1"/>
  <c r="Y105" i="24"/>
  <c r="AB105" i="24" s="1"/>
  <c r="Y87" i="24"/>
  <c r="AB87" i="24" s="1"/>
  <c r="Y76" i="24"/>
  <c r="AB76" i="24" s="1"/>
  <c r="Y60" i="24"/>
  <c r="AB60" i="24" s="1"/>
  <c r="Y52" i="24"/>
  <c r="AB52" i="24" s="1"/>
  <c r="Y44" i="24"/>
  <c r="AB44" i="24" s="1"/>
  <c r="Y32" i="24"/>
  <c r="AB32" i="24" s="1"/>
  <c r="Y27" i="24"/>
  <c r="AB27" i="24" s="1"/>
  <c r="Y78" i="24"/>
  <c r="AB78" i="24" s="1"/>
  <c r="Y47" i="24"/>
  <c r="AB47" i="24" s="1"/>
  <c r="Y42" i="24"/>
  <c r="AB42" i="24" s="1"/>
  <c r="Y110" i="24"/>
  <c r="AB110" i="24" s="1"/>
  <c r="Y103" i="24"/>
  <c r="AB103" i="24" s="1"/>
  <c r="Y95" i="24"/>
  <c r="AB95" i="24" s="1"/>
  <c r="Y74" i="24"/>
  <c r="AB74" i="24" s="1"/>
  <c r="Y58" i="24"/>
  <c r="AB58" i="24" s="1"/>
  <c r="Y50" i="24"/>
  <c r="AB50" i="24" s="1"/>
  <c r="Y37" i="24"/>
  <c r="AB37" i="24" s="1"/>
  <c r="Y30" i="24"/>
  <c r="AB30" i="24" s="1"/>
  <c r="Y20" i="24"/>
  <c r="AB20" i="24" s="1"/>
  <c r="Y12" i="24"/>
  <c r="AB12" i="24" s="1"/>
  <c r="Y10" i="24"/>
  <c r="AB10" i="24" s="1"/>
  <c r="Y98" i="24"/>
  <c r="AB98" i="24" s="1"/>
  <c r="Y90" i="24"/>
  <c r="AB90" i="24" s="1"/>
  <c r="Y84" i="24"/>
  <c r="AB84" i="24" s="1"/>
  <c r="Y82" i="24"/>
  <c r="AB82" i="24" s="1"/>
  <c r="Y71" i="24"/>
  <c r="AB71" i="24" s="1"/>
  <c r="Y55" i="24"/>
  <c r="AB55" i="24" s="1"/>
  <c r="Y40" i="24"/>
  <c r="AB40" i="24" s="1"/>
  <c r="Y28" i="24"/>
  <c r="AB28" i="24" s="1"/>
  <c r="Y15" i="24"/>
  <c r="AB15" i="24" s="1"/>
  <c r="Y8" i="24"/>
  <c r="AB8" i="24" s="1"/>
  <c r="Y93" i="24"/>
  <c r="AB93" i="24" s="1"/>
  <c r="Y88" i="24"/>
  <c r="AB88" i="24" s="1"/>
  <c r="Y79" i="24"/>
  <c r="AB79" i="24" s="1"/>
  <c r="Y69" i="24"/>
  <c r="AB69" i="24" s="1"/>
  <c r="Y66" i="24"/>
  <c r="AB66" i="24" s="1"/>
  <c r="Y61" i="24"/>
  <c r="AB61" i="24" s="1"/>
  <c r="Y45" i="24"/>
  <c r="AB45" i="24" s="1"/>
  <c r="Y33" i="24"/>
  <c r="AB33" i="24" s="1"/>
  <c r="Y25" i="24"/>
  <c r="AB25" i="24" s="1"/>
  <c r="Y18" i="24"/>
  <c r="AB18" i="24" s="1"/>
  <c r="Y108" i="24"/>
  <c r="AB108" i="24" s="1"/>
  <c r="Y101" i="24"/>
  <c r="AB101" i="24" s="1"/>
  <c r="Y64" i="24"/>
  <c r="AB64" i="24" s="1"/>
  <c r="Y48" i="24"/>
  <c r="AB48" i="24" s="1"/>
  <c r="Y35" i="24"/>
  <c r="AB35" i="24" s="1"/>
  <c r="Y21" i="24"/>
  <c r="AB21" i="24" s="1"/>
  <c r="Y111" i="24"/>
  <c r="AB111" i="24" s="1"/>
  <c r="Y106" i="24"/>
  <c r="AB106" i="24" s="1"/>
  <c r="Y85" i="24"/>
  <c r="AB85" i="24" s="1"/>
  <c r="Y80" i="24"/>
  <c r="AB80" i="24" s="1"/>
  <c r="Y75" i="24"/>
  <c r="AB75" i="24" s="1"/>
  <c r="Y56" i="24"/>
  <c r="AB56" i="24" s="1"/>
  <c r="Y53" i="24"/>
  <c r="AB53" i="24" s="1"/>
  <c r="Y51" i="24"/>
  <c r="AB51" i="24" s="1"/>
  <c r="Y43" i="24"/>
  <c r="AB43" i="24" s="1"/>
  <c r="Y38" i="24"/>
  <c r="AB38" i="24" s="1"/>
  <c r="Y31" i="24"/>
  <c r="AB31" i="24" s="1"/>
  <c r="Y23" i="24"/>
  <c r="AB23" i="24" s="1"/>
  <c r="Y91" i="24"/>
  <c r="AB91" i="24" s="1"/>
  <c r="Y77" i="24"/>
  <c r="AB77" i="24" s="1"/>
  <c r="Y67" i="24"/>
  <c r="AB67" i="24" s="1"/>
  <c r="Y62" i="24"/>
  <c r="AB62" i="24" s="1"/>
  <c r="Y59" i="24"/>
  <c r="AB59" i="24" s="1"/>
  <c r="Y16" i="24"/>
  <c r="AB16" i="24" s="1"/>
  <c r="Y13" i="24"/>
  <c r="AB13" i="24" s="1"/>
  <c r="Y104" i="24"/>
  <c r="AB104" i="24" s="1"/>
  <c r="Y99" i="24"/>
  <c r="AB99" i="24" s="1"/>
  <c r="Y96" i="24"/>
  <c r="AB96" i="24" s="1"/>
  <c r="Y86" i="24"/>
  <c r="AB86" i="24" s="1"/>
  <c r="Y72" i="24"/>
  <c r="AB72" i="24" s="1"/>
  <c r="Y46" i="24"/>
  <c r="AB46" i="24" s="1"/>
  <c r="Y26" i="24"/>
  <c r="AB26" i="24" s="1"/>
  <c r="Y19" i="24"/>
  <c r="AB19" i="24" s="1"/>
  <c r="Y9" i="24"/>
  <c r="AB9" i="24" s="1"/>
  <c r="Y94" i="24"/>
  <c r="AB94" i="24" s="1"/>
  <c r="Y83" i="24"/>
  <c r="AB83" i="24" s="1"/>
  <c r="Y70" i="24"/>
  <c r="AB70" i="24" s="1"/>
  <c r="Y49" i="24"/>
  <c r="AB49" i="24" s="1"/>
  <c r="Y41" i="24"/>
  <c r="AB41" i="24" s="1"/>
  <c r="Y29" i="24"/>
  <c r="AB29" i="24" s="1"/>
  <c r="Y11" i="24"/>
  <c r="AB11" i="24" s="1"/>
  <c r="Y34" i="24"/>
  <c r="AB34" i="24" s="1"/>
  <c r="Y57" i="24"/>
  <c r="AB57" i="24" s="1"/>
  <c r="Y102" i="24"/>
  <c r="AB102" i="24" s="1"/>
  <c r="Y109" i="24"/>
  <c r="AB109" i="24" s="1"/>
  <c r="Y39" i="24"/>
  <c r="AB39" i="24" s="1"/>
  <c r="Y89" i="24"/>
  <c r="AB89" i="24" s="1"/>
  <c r="Y81" i="24"/>
  <c r="AB81" i="24" s="1"/>
  <c r="AH103" i="24"/>
  <c r="AH25" i="24"/>
  <c r="AH48" i="24"/>
  <c r="AI91" i="24"/>
  <c r="AI23" i="24"/>
  <c r="AH62" i="24"/>
  <c r="AH111" i="24"/>
  <c r="AH26" i="24"/>
  <c r="AH41" i="24"/>
  <c r="AI54" i="24"/>
  <c r="AI92" i="24"/>
  <c r="AH39" i="24"/>
  <c r="AH87" i="24"/>
  <c r="AH17" i="24"/>
  <c r="AI105" i="24"/>
  <c r="AH34" i="24"/>
  <c r="AI61" i="24"/>
  <c r="AH58" i="24"/>
  <c r="AH49" i="24"/>
  <c r="AI32" i="24"/>
  <c r="AH78" i="24"/>
  <c r="AH100" i="24"/>
  <c r="AI30" i="24"/>
  <c r="AI103" i="24"/>
  <c r="AH15" i="24"/>
  <c r="AH55" i="24"/>
  <c r="AH98" i="24"/>
  <c r="AH18" i="24"/>
  <c r="AH40" i="24"/>
  <c r="AH88" i="24"/>
  <c r="AI21" i="24"/>
  <c r="AI111" i="24"/>
  <c r="AI59" i="24"/>
  <c r="AH106" i="24"/>
  <c r="AI36" i="24"/>
  <c r="AH89" i="24"/>
  <c r="AI58" i="24"/>
  <c r="AH95" i="24"/>
  <c r="AI10" i="24"/>
  <c r="AI38" i="24"/>
  <c r="AH80" i="24"/>
  <c r="AI16" i="24"/>
  <c r="AI106" i="24"/>
  <c r="AH53" i="24"/>
  <c r="AH104" i="24"/>
  <c r="AI29" i="24"/>
  <c r="AH109" i="24"/>
  <c r="AI39" i="24"/>
  <c r="AI87" i="24"/>
  <c r="AH27" i="24"/>
  <c r="AH68" i="24"/>
  <c r="AI84" i="24"/>
  <c r="AI22" i="24"/>
  <c r="AI18" i="24"/>
  <c r="AI93" i="24"/>
  <c r="AH8" i="24"/>
  <c r="AI33" i="24"/>
  <c r="AI72" i="24"/>
  <c r="AI13" i="24"/>
  <c r="AI104" i="24"/>
  <c r="AI51" i="24"/>
  <c r="AH86" i="24"/>
  <c r="AI19" i="24"/>
  <c r="AH102" i="24"/>
  <c r="AH36" i="24"/>
  <c r="AH83" i="24"/>
  <c r="AI24" i="24"/>
  <c r="AH65" i="24"/>
  <c r="AI79" i="24"/>
  <c r="AH20" i="24"/>
  <c r="AH52" i="24"/>
  <c r="AH61" i="24"/>
  <c r="AH85" i="24"/>
  <c r="AI108" i="24"/>
  <c r="AH28" i="24"/>
  <c r="AI67" i="24"/>
  <c r="AH99" i="24"/>
  <c r="AI43" i="24"/>
  <c r="AI77" i="24"/>
  <c r="AI109" i="24"/>
  <c r="AI11" i="24"/>
  <c r="AI97" i="24"/>
  <c r="AH29" i="24"/>
  <c r="AH81" i="24"/>
  <c r="AI17" i="24"/>
  <c r="AI63" i="24"/>
  <c r="AI74" i="24"/>
  <c r="AH110" i="24"/>
  <c r="AH50" i="24"/>
  <c r="AI95" i="24"/>
  <c r="AI82" i="24"/>
  <c r="AI101" i="24"/>
  <c r="AH10" i="24"/>
  <c r="AI64" i="24"/>
  <c r="AH96" i="24"/>
  <c r="AH35" i="24"/>
  <c r="AH75" i="24"/>
  <c r="AI102" i="24"/>
  <c r="AI9" i="24"/>
  <c r="AH94" i="24"/>
  <c r="AI27" i="24"/>
  <c r="AI78" i="24"/>
  <c r="AH14" i="24"/>
  <c r="AH60" i="24"/>
  <c r="AH63" i="24"/>
  <c r="AH105" i="24"/>
  <c r="AH42" i="24"/>
  <c r="AI25" i="24"/>
  <c r="AH76" i="24"/>
  <c r="AH71" i="24"/>
  <c r="AH93" i="24"/>
  <c r="AI62" i="24"/>
  <c r="AH91" i="24"/>
  <c r="AI31" i="24"/>
  <c r="AH59" i="24"/>
  <c r="AI94" i="24"/>
  <c r="AI89" i="24"/>
  <c r="AH19" i="24"/>
  <c r="AH70" i="24"/>
  <c r="AH7" i="24"/>
  <c r="AI47" i="24"/>
  <c r="AI55" i="24"/>
  <c r="AI90" i="24"/>
  <c r="AH37" i="24"/>
  <c r="AI45" i="24"/>
  <c r="AI69" i="24"/>
  <c r="AI88" i="24"/>
  <c r="AH56" i="24"/>
  <c r="AI86" i="24"/>
  <c r="AI26" i="24"/>
  <c r="AH51" i="24"/>
  <c r="AH77" i="24"/>
  <c r="AI83" i="24"/>
  <c r="AI14" i="24"/>
  <c r="AI68" i="24"/>
  <c r="AH44" i="24"/>
  <c r="AI52" i="24"/>
  <c r="AH84" i="24"/>
  <c r="AH30" i="24"/>
  <c r="AI98" i="24"/>
  <c r="AI48" i="24"/>
  <c r="AH82" i="24"/>
  <c r="AH108" i="24"/>
  <c r="AI53" i="24"/>
  <c r="AI75" i="24"/>
  <c r="AH23" i="24"/>
  <c r="AI46" i="24"/>
  <c r="AI73" i="24"/>
  <c r="AI81" i="24"/>
  <c r="AH11" i="24"/>
  <c r="AI65" i="24"/>
  <c r="AI34" i="24"/>
  <c r="AI50" i="24"/>
  <c r="AH79" i="24"/>
  <c r="AH22" i="24"/>
  <c r="AI71" i="24"/>
  <c r="AH90" i="24"/>
  <c r="AI100" i="24"/>
  <c r="AH24" i="24"/>
  <c r="AI42" i="24"/>
  <c r="AH74" i="24"/>
  <c r="AI12" i="24"/>
  <c r="AH12" i="24"/>
  <c r="AH45" i="24"/>
  <c r="AI80" i="24"/>
  <c r="AH101" i="24"/>
  <c r="AH38" i="24"/>
  <c r="AH72" i="24"/>
  <c r="AH21" i="24"/>
  <c r="AH43" i="24"/>
  <c r="AI57" i="24"/>
  <c r="AH73" i="24"/>
  <c r="AH9" i="24"/>
  <c r="AI60" i="24"/>
  <c r="AI107" i="24"/>
  <c r="AH32" i="24"/>
  <c r="AH47" i="24"/>
  <c r="AI76" i="24"/>
  <c r="AI15" i="24"/>
  <c r="AI8" i="24"/>
  <c r="AH66" i="24"/>
  <c r="AI40" i="24"/>
  <c r="AH69" i="24"/>
  <c r="AI99" i="24"/>
  <c r="AI35" i="24"/>
  <c r="AH67" i="24"/>
  <c r="AH16" i="24"/>
  <c r="AI41" i="24"/>
  <c r="AI49" i="24"/>
  <c r="AI70" i="24"/>
  <c r="AI7" i="24"/>
  <c r="AH54" i="24"/>
  <c r="AI110" i="24"/>
  <c r="AI28" i="24"/>
  <c r="AI56" i="24"/>
  <c r="AI96" i="24"/>
  <c r="AH33" i="24"/>
  <c r="AH64" i="24"/>
  <c r="AH13" i="24"/>
  <c r="AH31" i="24"/>
  <c r="AH46" i="24"/>
  <c r="AH57" i="24"/>
  <c r="AH97" i="24"/>
  <c r="AI44" i="24"/>
  <c r="AH92" i="24"/>
  <c r="AI20" i="24"/>
  <c r="AH107" i="24"/>
  <c r="AI37" i="24"/>
  <c r="AI66" i="24"/>
  <c r="AI85" i="24"/>
  <c r="AH6" i="24" l="1"/>
  <c r="AH112" i="24" s="1"/>
  <c r="AE74" i="13" s="1"/>
  <c r="AF49" i="24"/>
  <c r="AG49" i="24" s="1"/>
  <c r="AC49" i="24"/>
  <c r="AF104" i="24"/>
  <c r="AG104" i="24" s="1"/>
  <c r="AC104" i="24"/>
  <c r="AF51" i="24"/>
  <c r="AG51" i="24" s="1"/>
  <c r="AC51" i="24"/>
  <c r="AF101" i="24"/>
  <c r="AG101" i="24" s="1"/>
  <c r="AC101" i="24"/>
  <c r="AF8" i="24"/>
  <c r="AG8" i="24" s="1"/>
  <c r="AC8" i="24"/>
  <c r="AF20" i="24"/>
  <c r="AG20" i="24" s="1"/>
  <c r="AC20" i="24"/>
  <c r="AF27" i="24"/>
  <c r="AG27" i="24" s="1"/>
  <c r="AC27" i="24"/>
  <c r="AF22" i="24"/>
  <c r="AG22" i="24" s="1"/>
  <c r="AC22" i="24"/>
  <c r="AF13" i="24"/>
  <c r="AG13" i="24" s="1"/>
  <c r="AC13" i="24"/>
  <c r="AF108" i="24"/>
  <c r="AG108" i="24" s="1"/>
  <c r="AC108" i="24"/>
  <c r="AF15" i="24"/>
  <c r="AG15" i="24" s="1"/>
  <c r="AC15" i="24"/>
  <c r="AF30" i="24"/>
  <c r="AG30" i="24" s="1"/>
  <c r="AC30" i="24"/>
  <c r="AF32" i="24"/>
  <c r="AG32" i="24" s="1"/>
  <c r="AC32" i="24"/>
  <c r="AF24" i="24"/>
  <c r="AG24" i="24" s="1"/>
  <c r="AC24" i="24"/>
  <c r="AF53" i="24"/>
  <c r="AG53" i="24" s="1"/>
  <c r="AC53" i="24"/>
  <c r="AF81" i="24"/>
  <c r="AG81" i="24" s="1"/>
  <c r="AC81" i="24"/>
  <c r="AF83" i="24"/>
  <c r="AG83" i="24" s="1"/>
  <c r="AC83" i="24"/>
  <c r="AF16" i="24"/>
  <c r="AG16" i="24" s="1"/>
  <c r="AC16" i="24"/>
  <c r="AF56" i="24"/>
  <c r="AG56" i="24" s="1"/>
  <c r="AC56" i="24"/>
  <c r="AF18" i="24"/>
  <c r="AG18" i="24" s="1"/>
  <c r="AC18" i="24"/>
  <c r="AF28" i="24"/>
  <c r="AG28" i="24" s="1"/>
  <c r="AC28" i="24"/>
  <c r="AF37" i="24"/>
  <c r="AG37" i="24" s="1"/>
  <c r="AC37" i="24"/>
  <c r="AF44" i="24"/>
  <c r="AG44" i="24" s="1"/>
  <c r="AC44" i="24"/>
  <c r="AF36" i="24"/>
  <c r="AG36" i="24" s="1"/>
  <c r="AC36" i="24"/>
  <c r="AF70" i="24"/>
  <c r="AG70" i="24" s="1"/>
  <c r="AC70" i="24"/>
  <c r="AF89" i="24"/>
  <c r="AG89" i="24" s="1"/>
  <c r="AC89" i="24"/>
  <c r="AF94" i="24"/>
  <c r="AG94" i="24" s="1"/>
  <c r="AC94" i="24"/>
  <c r="AF59" i="24"/>
  <c r="AG59" i="24" s="1"/>
  <c r="AC59" i="24"/>
  <c r="AF75" i="24"/>
  <c r="AG75" i="24" s="1"/>
  <c r="AC75" i="24"/>
  <c r="AF25" i="24"/>
  <c r="AG25" i="24" s="1"/>
  <c r="AC25" i="24"/>
  <c r="AF40" i="24"/>
  <c r="AG40" i="24" s="1"/>
  <c r="AC40" i="24"/>
  <c r="AF50" i="24"/>
  <c r="AG50" i="24" s="1"/>
  <c r="AC50" i="24"/>
  <c r="AF52" i="24"/>
  <c r="AG52" i="24" s="1"/>
  <c r="AC52" i="24"/>
  <c r="AF54" i="24"/>
  <c r="AG54" i="24" s="1"/>
  <c r="AC54" i="24"/>
  <c r="AF39" i="24"/>
  <c r="AG39" i="24" s="1"/>
  <c r="AC39" i="24"/>
  <c r="AF9" i="24"/>
  <c r="AG9" i="24" s="1"/>
  <c r="AC9" i="24"/>
  <c r="AF62" i="24"/>
  <c r="AG62" i="24" s="1"/>
  <c r="AC62" i="24"/>
  <c r="AF80" i="24"/>
  <c r="AG80" i="24" s="1"/>
  <c r="AC80" i="24"/>
  <c r="AF33" i="24"/>
  <c r="AG33" i="24" s="1"/>
  <c r="AC33" i="24"/>
  <c r="AF55" i="24"/>
  <c r="AG55" i="24" s="1"/>
  <c r="AC55" i="24"/>
  <c r="AF58" i="24"/>
  <c r="AG58" i="24" s="1"/>
  <c r="AC58" i="24"/>
  <c r="AF60" i="24"/>
  <c r="AG60" i="24" s="1"/>
  <c r="AC60" i="24"/>
  <c r="AF63" i="24"/>
  <c r="AG63" i="24" s="1"/>
  <c r="AC63" i="24"/>
  <c r="AF109" i="24"/>
  <c r="AG109" i="24" s="1"/>
  <c r="AC109" i="24"/>
  <c r="AF19" i="24"/>
  <c r="AG19" i="24" s="1"/>
  <c r="AC19" i="24"/>
  <c r="AF67" i="24"/>
  <c r="AG67" i="24" s="1"/>
  <c r="AC67" i="24"/>
  <c r="AF85" i="24"/>
  <c r="AG85" i="24" s="1"/>
  <c r="AC85" i="24"/>
  <c r="AF45" i="24"/>
  <c r="AG45" i="24" s="1"/>
  <c r="AC45" i="24"/>
  <c r="AF71" i="24"/>
  <c r="AG71" i="24" s="1"/>
  <c r="AC71" i="24"/>
  <c r="AF74" i="24"/>
  <c r="AG74" i="24" s="1"/>
  <c r="AC74" i="24"/>
  <c r="AF76" i="24"/>
  <c r="AG76" i="24" s="1"/>
  <c r="AC76" i="24"/>
  <c r="AF65" i="24"/>
  <c r="AG65" i="24" s="1"/>
  <c r="AC65" i="24"/>
  <c r="AF102" i="24"/>
  <c r="AG102" i="24" s="1"/>
  <c r="AC102" i="24"/>
  <c r="AF26" i="24"/>
  <c r="AG26" i="24" s="1"/>
  <c r="AC26" i="24"/>
  <c r="AF77" i="24"/>
  <c r="AG77" i="24" s="1"/>
  <c r="AC77" i="24"/>
  <c r="AF106" i="24"/>
  <c r="AG106" i="24" s="1"/>
  <c r="AC106" i="24"/>
  <c r="AF61" i="24"/>
  <c r="AG61" i="24" s="1"/>
  <c r="AC61" i="24"/>
  <c r="AF82" i="24"/>
  <c r="AG82" i="24" s="1"/>
  <c r="AC82" i="24"/>
  <c r="AF95" i="24"/>
  <c r="AG95" i="24" s="1"/>
  <c r="AC95" i="24"/>
  <c r="AF87" i="24"/>
  <c r="AG87" i="24" s="1"/>
  <c r="AC87" i="24"/>
  <c r="AF68" i="24"/>
  <c r="AG68" i="24" s="1"/>
  <c r="AC68" i="24"/>
  <c r="AF57" i="24"/>
  <c r="AG57" i="24" s="1"/>
  <c r="AC57" i="24"/>
  <c r="AF46" i="24"/>
  <c r="AG46" i="24" s="1"/>
  <c r="AC46" i="24"/>
  <c r="AF91" i="24"/>
  <c r="AG91" i="24" s="1"/>
  <c r="AC91" i="24"/>
  <c r="AF111" i="24"/>
  <c r="AG111" i="24" s="1"/>
  <c r="AC111" i="24"/>
  <c r="AF66" i="24"/>
  <c r="AG66" i="24" s="1"/>
  <c r="AC66" i="24"/>
  <c r="AF84" i="24"/>
  <c r="AG84" i="24" s="1"/>
  <c r="AC84" i="24"/>
  <c r="AF103" i="24"/>
  <c r="AG103" i="24" s="1"/>
  <c r="AC103" i="24"/>
  <c r="AF105" i="24"/>
  <c r="AG105" i="24" s="1"/>
  <c r="AC105" i="24"/>
  <c r="AF73" i="24"/>
  <c r="AG73" i="24" s="1"/>
  <c r="AC73" i="24"/>
  <c r="AF34" i="24"/>
  <c r="AG34" i="24" s="1"/>
  <c r="AC34" i="24"/>
  <c r="AF72" i="24"/>
  <c r="AG72" i="24" s="1"/>
  <c r="AC72" i="24"/>
  <c r="AF23" i="24"/>
  <c r="AG23" i="24" s="1"/>
  <c r="AC23" i="24"/>
  <c r="AF21" i="24"/>
  <c r="AG21" i="24" s="1"/>
  <c r="AC21" i="24"/>
  <c r="AF69" i="24"/>
  <c r="AG69" i="24" s="1"/>
  <c r="AC69" i="24"/>
  <c r="AF90" i="24"/>
  <c r="AG90" i="24" s="1"/>
  <c r="AC90" i="24"/>
  <c r="AF110" i="24"/>
  <c r="AG110" i="24" s="1"/>
  <c r="AC110" i="24"/>
  <c r="AF107" i="24"/>
  <c r="AG107" i="24" s="1"/>
  <c r="AC107" i="24"/>
  <c r="AF92" i="24"/>
  <c r="AG92" i="24" s="1"/>
  <c r="AC92" i="24"/>
  <c r="AF11" i="24"/>
  <c r="AG11" i="24" s="1"/>
  <c r="AC11" i="24"/>
  <c r="AF86" i="24"/>
  <c r="AG86" i="24" s="1"/>
  <c r="AC86" i="24"/>
  <c r="AF31" i="24"/>
  <c r="AG31" i="24" s="1"/>
  <c r="AC31" i="24"/>
  <c r="AF35" i="24"/>
  <c r="AG35" i="24" s="1"/>
  <c r="AC35" i="24"/>
  <c r="AF79" i="24"/>
  <c r="AG79" i="24" s="1"/>
  <c r="AC79" i="24"/>
  <c r="AF98" i="24"/>
  <c r="AG98" i="24" s="1"/>
  <c r="AC98" i="24"/>
  <c r="AF42" i="24"/>
  <c r="AG42" i="24" s="1"/>
  <c r="AC42" i="24"/>
  <c r="AF7" i="24"/>
  <c r="AG7" i="24" s="1"/>
  <c r="AC7" i="24"/>
  <c r="AF97" i="24"/>
  <c r="AG97" i="24" s="1"/>
  <c r="AC97" i="24"/>
  <c r="AF96" i="24"/>
  <c r="AG96" i="24" s="1"/>
  <c r="AC96" i="24"/>
  <c r="AF48" i="24"/>
  <c r="AG48" i="24" s="1"/>
  <c r="AC48" i="24"/>
  <c r="AF88" i="24"/>
  <c r="AG88" i="24" s="1"/>
  <c r="AC88" i="24"/>
  <c r="AF10" i="24"/>
  <c r="AG10" i="24" s="1"/>
  <c r="AC10" i="24"/>
  <c r="AF47" i="24"/>
  <c r="AG47" i="24" s="1"/>
  <c r="AC47" i="24"/>
  <c r="AF14" i="24"/>
  <c r="AG14" i="24" s="1"/>
  <c r="AC14" i="24"/>
  <c r="AF100" i="24"/>
  <c r="AG100" i="24" s="1"/>
  <c r="AC100" i="24"/>
  <c r="AF29" i="24"/>
  <c r="AG29" i="24" s="1"/>
  <c r="AC29" i="24"/>
  <c r="AF38" i="24"/>
  <c r="AG38" i="24" s="1"/>
  <c r="AC38" i="24"/>
  <c r="AF41" i="24"/>
  <c r="AG41" i="24" s="1"/>
  <c r="AC41" i="24"/>
  <c r="AF99" i="24"/>
  <c r="AG99" i="24" s="1"/>
  <c r="AC99" i="24"/>
  <c r="AF43" i="24"/>
  <c r="AG43" i="24" s="1"/>
  <c r="AC43" i="24"/>
  <c r="AF64" i="24"/>
  <c r="AG64" i="24" s="1"/>
  <c r="AC64" i="24"/>
  <c r="AF93" i="24"/>
  <c r="AG93" i="24" s="1"/>
  <c r="AC93" i="24"/>
  <c r="AF12" i="24"/>
  <c r="AG12" i="24" s="1"/>
  <c r="AC12" i="24"/>
  <c r="AF78" i="24"/>
  <c r="AG78" i="24" s="1"/>
  <c r="AC78" i="24"/>
  <c r="AF17" i="24"/>
  <c r="AG17" i="24" s="1"/>
  <c r="AC17" i="24"/>
  <c r="X112" i="24"/>
  <c r="AD59" i="13" s="1"/>
  <c r="AI6" i="24"/>
  <c r="AI112" i="24" s="1"/>
  <c r="N15" i="8" s="1"/>
  <c r="AB6" i="24"/>
  <c r="AC6" i="24" s="1"/>
  <c r="Y112" i="24"/>
  <c r="AI64" i="13" s="1"/>
  <c r="AC112" i="24" l="1"/>
  <c r="AC116" i="24" s="1"/>
  <c r="AN69" i="13" s="1"/>
  <c r="AF6" i="24"/>
  <c r="AF112" i="24" s="1"/>
  <c r="AB112" i="24"/>
  <c r="H15" i="8" s="1"/>
  <c r="AA74" i="13"/>
  <c r="AG6" i="24" l="1"/>
  <c r="AG112" i="24" s="1"/>
  <c r="AG116" i="24" s="1"/>
  <c r="AN74" i="13" l="1"/>
  <c r="M15" i="8"/>
  <c r="AJ74" i="13"/>
  <c r="I20" i="8"/>
  <c r="F17" i="8" l="1"/>
  <c r="I15" i="8"/>
  <c r="L15" i="8" s="1"/>
  <c r="E17" i="8"/>
  <c r="M9" i="8"/>
  <c r="E7" i="8"/>
  <c r="J15" i="8" l="1"/>
  <c r="M57" i="8"/>
  <c r="AP30" i="5" s="1"/>
  <c r="N57" i="8"/>
  <c r="I57" i="8"/>
  <c r="G57" i="8"/>
  <c r="F57" i="8"/>
  <c r="H57" i="8" l="1"/>
  <c r="AP29" i="5" s="1"/>
  <c r="I29" i="13" l="1"/>
  <c r="E34" i="13" l="1"/>
  <c r="R6" i="7"/>
  <c r="R112" i="7" s="1"/>
  <c r="O6" i="7"/>
  <c r="O112" i="7" s="1"/>
  <c r="P6" i="7" l="1"/>
  <c r="P112" i="7" s="1"/>
  <c r="AA6" i="7" l="1"/>
  <c r="AA6" i="5" s="1"/>
  <c r="AA112" i="7" l="1"/>
  <c r="J6" i="5"/>
  <c r="AE6" i="7"/>
  <c r="AE112" i="7" s="1"/>
  <c r="AJ112" i="5" l="1"/>
  <c r="G13" i="8"/>
  <c r="G17" i="8" s="1"/>
  <c r="J46" i="5"/>
  <c r="AA113" i="5" l="1"/>
  <c r="J17" i="13"/>
  <c r="F23" i="13"/>
  <c r="N39" i="13"/>
  <c r="I34" i="13"/>
  <c r="I39" i="13"/>
  <c r="S116" i="7"/>
  <c r="I44" i="13" s="1"/>
  <c r="T116" i="7" l="1"/>
  <c r="I49" i="13" s="1"/>
  <c r="V6" i="7" l="1"/>
  <c r="W6" i="7" s="1"/>
  <c r="X6" i="7" s="1" a="1"/>
  <c r="V93" i="7"/>
  <c r="W93" i="7" s="1"/>
  <c r="V105" i="7"/>
  <c r="W105" i="7" s="1"/>
  <c r="V52" i="7"/>
  <c r="W52" i="7" s="1"/>
  <c r="V65" i="7"/>
  <c r="W65" i="7" s="1"/>
  <c r="V75" i="7"/>
  <c r="W75" i="7" s="1"/>
  <c r="V110" i="7"/>
  <c r="W110" i="7" s="1"/>
  <c r="V36" i="7"/>
  <c r="W36" i="7" s="1"/>
  <c r="V46" i="7"/>
  <c r="W46" i="7" s="1"/>
  <c r="V60" i="7"/>
  <c r="W60" i="7" s="1"/>
  <c r="V39" i="7"/>
  <c r="W39" i="7" s="1"/>
  <c r="V55" i="7"/>
  <c r="W55" i="7" s="1"/>
  <c r="V100" i="7"/>
  <c r="W100" i="7" s="1"/>
  <c r="V37" i="7"/>
  <c r="W37" i="7" s="1"/>
  <c r="V74" i="7"/>
  <c r="W74" i="7" s="1"/>
  <c r="V18" i="7"/>
  <c r="W18" i="7" s="1"/>
  <c r="V59" i="7"/>
  <c r="W59" i="7" s="1"/>
  <c r="V41" i="7"/>
  <c r="W41" i="7" s="1"/>
  <c r="V53" i="7"/>
  <c r="W53" i="7" s="1"/>
  <c r="V76" i="7"/>
  <c r="W76" i="7" s="1"/>
  <c r="V19" i="7"/>
  <c r="W19" i="7" s="1"/>
  <c r="V32" i="7"/>
  <c r="W32" i="7" s="1"/>
  <c r="V42" i="7"/>
  <c r="W42" i="7" s="1"/>
  <c r="V10" i="7"/>
  <c r="W10" i="7" s="1"/>
  <c r="V87" i="7"/>
  <c r="W87" i="7" s="1"/>
  <c r="V78" i="7"/>
  <c r="W78" i="7" s="1"/>
  <c r="V98" i="7"/>
  <c r="W98" i="7" s="1"/>
  <c r="V20" i="7"/>
  <c r="W20" i="7" s="1"/>
  <c r="V47" i="7"/>
  <c r="W47" i="7" s="1"/>
  <c r="V69" i="7"/>
  <c r="W69" i="7" s="1"/>
  <c r="V83" i="7"/>
  <c r="W83" i="7" s="1"/>
  <c r="V50" i="7"/>
  <c r="W50" i="7" s="1"/>
  <c r="V66" i="7"/>
  <c r="W66" i="7" s="1"/>
  <c r="V111" i="7"/>
  <c r="W111" i="7" s="1"/>
  <c r="V22" i="7"/>
  <c r="W22" i="7" s="1"/>
  <c r="V28" i="7"/>
  <c r="W28" i="7" s="1"/>
  <c r="V108" i="7"/>
  <c r="W108" i="7" s="1"/>
  <c r="V85" i="7"/>
  <c r="W85" i="7" s="1"/>
  <c r="V89" i="7"/>
  <c r="W89" i="7" s="1"/>
  <c r="V58" i="7"/>
  <c r="W58" i="7" s="1"/>
  <c r="V80" i="7"/>
  <c r="W80" i="7" s="1"/>
  <c r="V14" i="7"/>
  <c r="W14" i="7" s="1"/>
  <c r="V104" i="7"/>
  <c r="W104" i="7" s="1"/>
  <c r="V61" i="7"/>
  <c r="W61" i="7" s="1"/>
  <c r="V77" i="7"/>
  <c r="W77" i="7" s="1"/>
  <c r="V30" i="7"/>
  <c r="W30" i="7" s="1"/>
  <c r="V81" i="7"/>
  <c r="W81" i="7" s="1"/>
  <c r="V84" i="7"/>
  <c r="W84" i="7" s="1"/>
  <c r="V99" i="7"/>
  <c r="W99" i="7" s="1"/>
  <c r="V11" i="7"/>
  <c r="W11" i="7" s="1"/>
  <c r="V95" i="7"/>
  <c r="W95" i="7" s="1"/>
  <c r="V64" i="7"/>
  <c r="W64" i="7" s="1"/>
  <c r="V8" i="7"/>
  <c r="W8" i="7" s="1"/>
  <c r="V92" i="7"/>
  <c r="W92" i="7" s="1"/>
  <c r="V94" i="7"/>
  <c r="W94" i="7" s="1"/>
  <c r="V109" i="7"/>
  <c r="W109" i="7" s="1"/>
  <c r="V23" i="7"/>
  <c r="W23" i="7" s="1"/>
  <c r="V86" i="7"/>
  <c r="W86" i="7" s="1"/>
  <c r="V102" i="7"/>
  <c r="W102" i="7" s="1"/>
  <c r="V34" i="7"/>
  <c r="W34" i="7" s="1"/>
  <c r="V107" i="7"/>
  <c r="W107" i="7" s="1"/>
  <c r="V82" i="7"/>
  <c r="W82" i="7" s="1"/>
  <c r="V57" i="7"/>
  <c r="W57" i="7" s="1"/>
  <c r="V9" i="7"/>
  <c r="W9" i="7" s="1"/>
  <c r="V103" i="7"/>
  <c r="W103" i="7" s="1"/>
  <c r="V21" i="7"/>
  <c r="W21" i="7" s="1"/>
  <c r="V12" i="7"/>
  <c r="W12" i="7" s="1"/>
  <c r="V29" i="7"/>
  <c r="W29" i="7" s="1"/>
  <c r="V54" i="7"/>
  <c r="W54" i="7" s="1"/>
  <c r="V24" i="7"/>
  <c r="W24" i="7" s="1"/>
  <c r="V49" i="7"/>
  <c r="W49" i="7" s="1"/>
  <c r="V27" i="7"/>
  <c r="W27" i="7" s="1"/>
  <c r="V90" i="7"/>
  <c r="W90" i="7" s="1"/>
  <c r="V44" i="7"/>
  <c r="W44" i="7" s="1"/>
  <c r="V45" i="7"/>
  <c r="W45" i="7" s="1"/>
  <c r="V67" i="7"/>
  <c r="W67" i="7" s="1"/>
  <c r="V15" i="7"/>
  <c r="W15" i="7" s="1"/>
  <c r="V73" i="7"/>
  <c r="W73" i="7" s="1"/>
  <c r="V17" i="7"/>
  <c r="W17" i="7" s="1"/>
  <c r="V26" i="7"/>
  <c r="W26" i="7" s="1"/>
  <c r="V96" i="7"/>
  <c r="W96" i="7" s="1"/>
  <c r="V31" i="7"/>
  <c r="W31" i="7" s="1"/>
  <c r="V13" i="7"/>
  <c r="W13" i="7" s="1"/>
  <c r="V38" i="7"/>
  <c r="W38" i="7" s="1"/>
  <c r="V16" i="7"/>
  <c r="W16" i="7" s="1"/>
  <c r="V79" i="7"/>
  <c r="W79" i="7" s="1"/>
  <c r="V63" i="7"/>
  <c r="W63" i="7" s="1"/>
  <c r="V91" i="7"/>
  <c r="W91" i="7" s="1"/>
  <c r="V35" i="7"/>
  <c r="W35" i="7" s="1"/>
  <c r="V51" i="7"/>
  <c r="W51" i="7" s="1"/>
  <c r="V33" i="7"/>
  <c r="W33" i="7" s="1"/>
  <c r="V106" i="7"/>
  <c r="W106" i="7" s="1"/>
  <c r="V70" i="7"/>
  <c r="W70" i="7" s="1"/>
  <c r="V101" i="7"/>
  <c r="W101" i="7" s="1"/>
  <c r="V25" i="7"/>
  <c r="W25" i="7" s="1"/>
  <c r="V72" i="7"/>
  <c r="W72" i="7" s="1"/>
  <c r="V88" i="7"/>
  <c r="W88" i="7" s="1"/>
  <c r="V62" i="7"/>
  <c r="W62" i="7" s="1"/>
  <c r="V7" i="7"/>
  <c r="W7" i="7" s="1"/>
  <c r="V48" i="7"/>
  <c r="W48" i="7" s="1"/>
  <c r="V97" i="7"/>
  <c r="W97" i="7" s="1"/>
  <c r="V71" i="7"/>
  <c r="W71" i="7" s="1"/>
  <c r="V56" i="7"/>
  <c r="W56" i="7" s="1"/>
  <c r="V68" i="7"/>
  <c r="W68" i="7" s="1"/>
  <c r="V40" i="7"/>
  <c r="W40" i="7" s="1"/>
  <c r="V43" i="7"/>
  <c r="W43" i="7" s="1"/>
  <c r="X6" i="7" l="1"/>
  <c r="X15" i="7"/>
  <c r="AH15" i="7" s="1"/>
  <c r="X53" i="7"/>
  <c r="AI53" i="7" s="1"/>
  <c r="X100" i="7"/>
  <c r="Y100" i="7" s="1"/>
  <c r="AB100" i="7" s="1"/>
  <c r="AB98" i="5" s="1"/>
  <c r="X16" i="7"/>
  <c r="AI16" i="7" s="1"/>
  <c r="X61" i="7"/>
  <c r="Y61" i="7" s="1"/>
  <c r="AB61" i="7" s="1"/>
  <c r="AB61" i="5" s="1"/>
  <c r="X101" i="7"/>
  <c r="AI101" i="7" s="1"/>
  <c r="X17" i="7"/>
  <c r="AH17" i="7" s="1"/>
  <c r="X63" i="7"/>
  <c r="AI63" i="7" s="1"/>
  <c r="X111" i="7"/>
  <c r="AI111" i="7" s="1"/>
  <c r="X26" i="7"/>
  <c r="AI26" i="7" s="1"/>
  <c r="X64" i="7"/>
  <c r="Y64" i="7" s="1"/>
  <c r="AB64" i="7" s="1"/>
  <c r="AB64" i="5" s="1"/>
  <c r="X52" i="7"/>
  <c r="AI52" i="7" s="1"/>
  <c r="X99" i="7"/>
  <c r="AH99" i="7" s="1"/>
  <c r="X27" i="7"/>
  <c r="Y27" i="7" s="1"/>
  <c r="AB27" i="7" s="1"/>
  <c r="AB27" i="5" s="1"/>
  <c r="X65" i="7"/>
  <c r="Y65" i="7" s="1"/>
  <c r="AB65" i="7" s="1"/>
  <c r="AB65" i="5" s="1"/>
  <c r="X76" i="7"/>
  <c r="Y76" i="7" s="1"/>
  <c r="AB76" i="7" s="1"/>
  <c r="X88" i="7"/>
  <c r="Y88" i="7" s="1"/>
  <c r="AB88" i="7" s="1"/>
  <c r="AB86" i="5" s="1"/>
  <c r="X28" i="7"/>
  <c r="AI28" i="7" s="1"/>
  <c r="X75" i="7"/>
  <c r="Y75" i="7" s="1"/>
  <c r="AB75" i="7" s="1"/>
  <c r="X29" i="7"/>
  <c r="AH29" i="7" s="1"/>
  <c r="X39" i="7"/>
  <c r="Y39" i="7" s="1"/>
  <c r="AB39" i="7" s="1"/>
  <c r="AB39" i="5" s="1"/>
  <c r="X77" i="7"/>
  <c r="Y77" i="7" s="1"/>
  <c r="AB77" i="7" s="1"/>
  <c r="AB77" i="5" s="1"/>
  <c r="X40" i="7"/>
  <c r="Y40" i="7" s="1"/>
  <c r="AB40" i="7" s="1"/>
  <c r="AB40" i="5" s="1"/>
  <c r="X87" i="7"/>
  <c r="AI87" i="7" s="1"/>
  <c r="X41" i="7"/>
  <c r="Y41" i="7" s="1"/>
  <c r="AB41" i="7" s="1"/>
  <c r="X51" i="7"/>
  <c r="AI51" i="7" s="1"/>
  <c r="X89" i="7"/>
  <c r="Y89" i="7" s="1"/>
  <c r="AB89" i="7" s="1"/>
  <c r="AB87" i="5" s="1"/>
  <c r="X84" i="7"/>
  <c r="AI84" i="7" s="1"/>
  <c r="X59" i="7"/>
  <c r="Y59" i="7" s="1"/>
  <c r="AB59" i="7" s="1"/>
  <c r="AB59" i="5" s="1"/>
  <c r="X22" i="7"/>
  <c r="Y22" i="7" s="1"/>
  <c r="AB22" i="7" s="1"/>
  <c r="AB22" i="5" s="1"/>
  <c r="X92" i="7"/>
  <c r="AI92" i="7" s="1"/>
  <c r="X62" i="7"/>
  <c r="AH62" i="7" s="1"/>
  <c r="X67" i="7"/>
  <c r="AH67" i="7" s="1"/>
  <c r="X42" i="7"/>
  <c r="AH42" i="7" s="1"/>
  <c r="X72" i="7"/>
  <c r="Y72" i="7" s="1"/>
  <c r="AB72" i="7" s="1"/>
  <c r="X47" i="7"/>
  <c r="Y47" i="7" s="1"/>
  <c r="AB47" i="7" s="1"/>
  <c r="X10" i="7"/>
  <c r="Y10" i="7" s="1"/>
  <c r="AB10" i="7" s="1"/>
  <c r="AB10" i="5" s="1"/>
  <c r="X80" i="7"/>
  <c r="Y80" i="7" s="1"/>
  <c r="AB80" i="7" s="1"/>
  <c r="AB79" i="5" s="1"/>
  <c r="X50" i="7"/>
  <c r="Y50" i="7" s="1"/>
  <c r="AB50" i="7" s="1"/>
  <c r="X55" i="7"/>
  <c r="AH55" i="7" s="1"/>
  <c r="X30" i="7"/>
  <c r="AH30" i="7" s="1"/>
  <c r="X60" i="7"/>
  <c r="AH60" i="7" s="1"/>
  <c r="X35" i="7"/>
  <c r="AH35" i="7" s="1"/>
  <c r="X105" i="7"/>
  <c r="AH105" i="7" s="1"/>
  <c r="X68" i="7"/>
  <c r="AI68" i="7" s="1"/>
  <c r="X38" i="7"/>
  <c r="AI38" i="7" s="1"/>
  <c r="X43" i="7"/>
  <c r="Y43" i="7" s="1"/>
  <c r="AB43" i="7" s="1"/>
  <c r="AB43" i="5" s="1"/>
  <c r="X18" i="7"/>
  <c r="AI18" i="7" s="1"/>
  <c r="X37" i="7"/>
  <c r="AH37" i="7" s="1"/>
  <c r="X82" i="7"/>
  <c r="AI82" i="7" s="1"/>
  <c r="X45" i="7"/>
  <c r="Y45" i="7" s="1"/>
  <c r="AB45" i="7" s="1"/>
  <c r="X8" i="7"/>
  <c r="AI8" i="7" s="1"/>
  <c r="X73" i="7"/>
  <c r="Y73" i="7" s="1"/>
  <c r="AB73" i="7" s="1"/>
  <c r="X102" i="7"/>
  <c r="AI102" i="7" s="1"/>
  <c r="X107" i="7"/>
  <c r="AI107" i="7" s="1"/>
  <c r="X70" i="7"/>
  <c r="Y70" i="7" s="1"/>
  <c r="AB70" i="7" s="1"/>
  <c r="X33" i="7"/>
  <c r="AI33" i="7" s="1"/>
  <c r="X110" i="7"/>
  <c r="Y110" i="7" s="1"/>
  <c r="AB110" i="7" s="1"/>
  <c r="AB109" i="5" s="1"/>
  <c r="X25" i="7"/>
  <c r="AI25" i="7" s="1"/>
  <c r="X90" i="7"/>
  <c r="AI90" i="7" s="1"/>
  <c r="X13" i="7"/>
  <c r="Y13" i="7" s="1"/>
  <c r="AB13" i="7" s="1"/>
  <c r="X95" i="7"/>
  <c r="Y95" i="7" s="1"/>
  <c r="AB95" i="7" s="1"/>
  <c r="AB93" i="5" s="1"/>
  <c r="X58" i="7"/>
  <c r="AI58" i="7" s="1"/>
  <c r="X21" i="7"/>
  <c r="AI21" i="7" s="1"/>
  <c r="X98" i="7"/>
  <c r="AH98" i="7" s="1"/>
  <c r="X103" i="7"/>
  <c r="AI103" i="7" s="1"/>
  <c r="X78" i="7"/>
  <c r="AI78" i="7" s="1"/>
  <c r="X108" i="7"/>
  <c r="AI108" i="7" s="1"/>
  <c r="X83" i="7"/>
  <c r="AI83" i="7" s="1"/>
  <c r="X46" i="7"/>
  <c r="AI46" i="7" s="1"/>
  <c r="X9" i="7"/>
  <c r="AI9" i="7" s="1"/>
  <c r="X86" i="7"/>
  <c r="Y86" i="7" s="1"/>
  <c r="AB86" i="7" s="1"/>
  <c r="AB84" i="5" s="1"/>
  <c r="X91" i="7"/>
  <c r="Y91" i="7" s="1"/>
  <c r="AB91" i="7" s="1"/>
  <c r="AB89" i="5" s="1"/>
  <c r="X66" i="7"/>
  <c r="Y66" i="7" s="1"/>
  <c r="AB66" i="7" s="1"/>
  <c r="X96" i="7"/>
  <c r="AI96" i="7" s="1"/>
  <c r="X71" i="7"/>
  <c r="Y71" i="7" s="1"/>
  <c r="AB71" i="7" s="1"/>
  <c r="AB71" i="5" s="1"/>
  <c r="X34" i="7"/>
  <c r="AI34" i="7" s="1"/>
  <c r="X104" i="7"/>
  <c r="AH104" i="7" s="1"/>
  <c r="X74" i="7"/>
  <c r="Y74" i="7" s="1"/>
  <c r="AB74" i="7" s="1"/>
  <c r="X79" i="7"/>
  <c r="AI79" i="7" s="1"/>
  <c r="X54" i="7"/>
  <c r="AH54" i="7" s="1"/>
  <c r="X48" i="7"/>
  <c r="AH48" i="7" s="1"/>
  <c r="X23" i="7"/>
  <c r="Y23" i="7" s="1"/>
  <c r="AB23" i="7" s="1"/>
  <c r="X93" i="7"/>
  <c r="AH93" i="7" s="1"/>
  <c r="X56" i="7"/>
  <c r="AH56" i="7" s="1"/>
  <c r="X14" i="7"/>
  <c r="AH14" i="7" s="1"/>
  <c r="X31" i="7"/>
  <c r="Y31" i="7" s="1"/>
  <c r="AB31" i="7" s="1"/>
  <c r="AB31" i="5" s="1"/>
  <c r="X12" i="7"/>
  <c r="AH12" i="7" s="1"/>
  <c r="X20" i="7"/>
  <c r="AH20" i="7" s="1"/>
  <c r="X49" i="7"/>
  <c r="AH49" i="7" s="1"/>
  <c r="X36" i="7"/>
  <c r="AH36" i="7" s="1"/>
  <c r="X11" i="7"/>
  <c r="AH11" i="7" s="1"/>
  <c r="X81" i="7"/>
  <c r="AI81" i="7" s="1"/>
  <c r="X44" i="7"/>
  <c r="AH44" i="7" s="1"/>
  <c r="X109" i="7"/>
  <c r="AH109" i="7" s="1"/>
  <c r="X19" i="7"/>
  <c r="Y19" i="7" s="1"/>
  <c r="AB19" i="7" s="1"/>
  <c r="X94" i="7"/>
  <c r="AH94" i="7" s="1"/>
  <c r="X85" i="7"/>
  <c r="AI85" i="7" s="1"/>
  <c r="X24" i="7"/>
  <c r="Y24" i="7" s="1"/>
  <c r="AB24" i="7" s="1"/>
  <c r="X106" i="7"/>
  <c r="AI106" i="7" s="1"/>
  <c r="X69" i="7"/>
  <c r="AH69" i="7" s="1"/>
  <c r="X32" i="7"/>
  <c r="AH32" i="7" s="1"/>
  <c r="X97" i="7"/>
  <c r="Y97" i="7" s="1"/>
  <c r="AB97" i="7" s="1"/>
  <c r="AB95" i="5" s="1"/>
  <c r="X7" i="7"/>
  <c r="AH7" i="7" s="1"/>
  <c r="X57" i="7"/>
  <c r="AI57" i="7" s="1"/>
  <c r="Y52" i="7"/>
  <c r="AB52" i="7" s="1"/>
  <c r="Y87" i="7"/>
  <c r="AB87" i="7" s="1"/>
  <c r="AB85" i="5" s="1"/>
  <c r="AH47" i="7"/>
  <c r="AH90" i="7"/>
  <c r="AI10" i="7"/>
  <c r="AH18" i="7"/>
  <c r="AI13" i="7"/>
  <c r="AI47" i="7"/>
  <c r="W112" i="7"/>
  <c r="I54" i="13" s="1"/>
  <c r="V112" i="7"/>
  <c r="AH19" i="7" l="1"/>
  <c r="Y93" i="7"/>
  <c r="AB93" i="7" s="1"/>
  <c r="AB91" i="5" s="1"/>
  <c r="AH87" i="7"/>
  <c r="Y18" i="7"/>
  <c r="AB18" i="7" s="1"/>
  <c r="AB18" i="5" s="1"/>
  <c r="AH52" i="7"/>
  <c r="AH86" i="7"/>
  <c r="AI86" i="7"/>
  <c r="Y90" i="7"/>
  <c r="AB90" i="7" s="1"/>
  <c r="AB88" i="5" s="1"/>
  <c r="AH41" i="7"/>
  <c r="AI19" i="7"/>
  <c r="AI93" i="7"/>
  <c r="AI41" i="7"/>
  <c r="Y37" i="7"/>
  <c r="AB37" i="7" s="1"/>
  <c r="AB37" i="5" s="1"/>
  <c r="AI56" i="7"/>
  <c r="AH13" i="7"/>
  <c r="AI94" i="7"/>
  <c r="AH95" i="7"/>
  <c r="AI91" i="7"/>
  <c r="AH82" i="7"/>
  <c r="AI37" i="7"/>
  <c r="Y82" i="7"/>
  <c r="AB82" i="7" s="1"/>
  <c r="AB80" i="5" s="1"/>
  <c r="AH91" i="7"/>
  <c r="Y85" i="7"/>
  <c r="AB85" i="7" s="1"/>
  <c r="AB83" i="5" s="1"/>
  <c r="AH66" i="7"/>
  <c r="Y53" i="7"/>
  <c r="AB53" i="7" s="1"/>
  <c r="AB53" i="5" s="1"/>
  <c r="Y94" i="7"/>
  <c r="AB94" i="7" s="1"/>
  <c r="AB92" i="5" s="1"/>
  <c r="AI15" i="7"/>
  <c r="Y15" i="7"/>
  <c r="AB15" i="7" s="1"/>
  <c r="AB15" i="5" s="1"/>
  <c r="Y99" i="7"/>
  <c r="AB99" i="7" s="1"/>
  <c r="AB97" i="5" s="1"/>
  <c r="AI31" i="7"/>
  <c r="AI45" i="7"/>
  <c r="AH84" i="7"/>
  <c r="AH106" i="7"/>
  <c r="Y21" i="7"/>
  <c r="AB21" i="7" s="1"/>
  <c r="AB21" i="5" s="1"/>
  <c r="AI14" i="7"/>
  <c r="AH10" i="7"/>
  <c r="Y55" i="7"/>
  <c r="AB55" i="7" s="1"/>
  <c r="AB55" i="5" s="1"/>
  <c r="AH96" i="7"/>
  <c r="AH53" i="7"/>
  <c r="AH51" i="7"/>
  <c r="AI99" i="7"/>
  <c r="Y56" i="7"/>
  <c r="AB56" i="7" s="1"/>
  <c r="AB56" i="5" s="1"/>
  <c r="Y98" i="7"/>
  <c r="AB98" i="7" s="1"/>
  <c r="AB96" i="5" s="1"/>
  <c r="AI76" i="7"/>
  <c r="Y103" i="7"/>
  <c r="AB103" i="7" s="1"/>
  <c r="AB101" i="5" s="1"/>
  <c r="Y12" i="7"/>
  <c r="AB12" i="7" s="1"/>
  <c r="AB12" i="5" s="1"/>
  <c r="AH71" i="7"/>
  <c r="AI27" i="7"/>
  <c r="AH16" i="7"/>
  <c r="AH89" i="7"/>
  <c r="Y58" i="7"/>
  <c r="AB58" i="7" s="1"/>
  <c r="K23" i="5" s="1"/>
  <c r="L23" i="5" s="1"/>
  <c r="M23" i="5" s="1"/>
  <c r="AI95" i="7"/>
  <c r="AH85" i="7"/>
  <c r="Y16" i="7"/>
  <c r="AB16" i="7" s="1"/>
  <c r="AB16" i="5" s="1"/>
  <c r="AI32" i="7"/>
  <c r="AI89" i="7"/>
  <c r="AH45" i="7"/>
  <c r="AI71" i="7"/>
  <c r="AH103" i="7"/>
  <c r="AI50" i="7"/>
  <c r="AH100" i="7"/>
  <c r="AI59" i="7"/>
  <c r="AI65" i="7"/>
  <c r="AI80" i="7"/>
  <c r="AI30" i="7"/>
  <c r="AH59" i="7"/>
  <c r="AH24" i="7"/>
  <c r="Y51" i="7"/>
  <c r="AB51" i="7" s="1"/>
  <c r="AF51" i="7" s="1"/>
  <c r="AG51" i="7" s="1"/>
  <c r="AI24" i="7"/>
  <c r="AH27" i="7"/>
  <c r="AI12" i="7"/>
  <c r="AH76" i="7"/>
  <c r="AH21" i="7"/>
  <c r="Y84" i="7"/>
  <c r="AB84" i="7" s="1"/>
  <c r="AB82" i="5" s="1"/>
  <c r="Y49" i="7"/>
  <c r="AB49" i="7" s="1"/>
  <c r="AC49" i="7" s="1"/>
  <c r="AH8" i="7"/>
  <c r="AH70" i="7"/>
  <c r="Y106" i="7"/>
  <c r="AB106" i="7" s="1"/>
  <c r="AB104" i="5" s="1"/>
  <c r="AI35" i="7"/>
  <c r="AH34" i="7"/>
  <c r="Y8" i="7"/>
  <c r="AB8" i="7" s="1"/>
  <c r="AB8" i="5" s="1"/>
  <c r="AH65" i="7"/>
  <c r="AI100" i="7"/>
  <c r="Y63" i="7"/>
  <c r="AB63" i="7" s="1"/>
  <c r="AB63" i="5" s="1"/>
  <c r="Y96" i="7"/>
  <c r="AB96" i="7" s="1"/>
  <c r="AB94" i="5" s="1"/>
  <c r="Y14" i="7"/>
  <c r="AB14" i="7" s="1"/>
  <c r="AB14" i="5" s="1"/>
  <c r="AH58" i="7"/>
  <c r="Y79" i="7"/>
  <c r="AB79" i="7" s="1"/>
  <c r="AB78" i="5" s="1"/>
  <c r="Y62" i="7"/>
  <c r="AB62" i="7" s="1"/>
  <c r="AB62" i="5" s="1"/>
  <c r="Y92" i="7"/>
  <c r="AB92" i="7" s="1"/>
  <c r="AB90" i="5" s="1"/>
  <c r="AH40" i="7"/>
  <c r="AI97" i="7"/>
  <c r="Y7" i="7"/>
  <c r="AB7" i="7" s="1"/>
  <c r="AB7" i="5" s="1"/>
  <c r="AI61" i="7"/>
  <c r="Y78" i="7"/>
  <c r="AB78" i="7" s="1"/>
  <c r="AB111" i="5" s="1"/>
  <c r="AK111" i="5" s="1"/>
  <c r="AH77" i="7"/>
  <c r="AH61" i="7"/>
  <c r="AI66" i="7"/>
  <c r="AI20" i="7"/>
  <c r="AH50" i="7"/>
  <c r="AH97" i="7"/>
  <c r="AH28" i="7"/>
  <c r="AH31" i="7"/>
  <c r="Y101" i="7"/>
  <c r="AB101" i="7" s="1"/>
  <c r="AB99" i="5" s="1"/>
  <c r="Y69" i="7"/>
  <c r="AB69" i="7" s="1"/>
  <c r="AB69" i="5" s="1"/>
  <c r="AI55" i="7"/>
  <c r="AI73" i="7"/>
  <c r="AH80" i="7"/>
  <c r="AI104" i="7"/>
  <c r="AI110" i="7"/>
  <c r="Y102" i="7"/>
  <c r="AB102" i="7" s="1"/>
  <c r="AB100" i="5" s="1"/>
  <c r="AH43" i="7"/>
  <c r="AI75" i="7"/>
  <c r="AH73" i="7"/>
  <c r="Y105" i="7"/>
  <c r="AB105" i="7" s="1"/>
  <c r="AB103" i="5" s="1"/>
  <c r="AH110" i="7"/>
  <c r="Y67" i="7"/>
  <c r="AB67" i="7" s="1"/>
  <c r="AB67" i="5" s="1"/>
  <c r="Y107" i="7"/>
  <c r="AB107" i="7" s="1"/>
  <c r="AB105" i="5" s="1"/>
  <c r="Y20" i="7"/>
  <c r="AB20" i="7" s="1"/>
  <c r="AB20" i="5" s="1"/>
  <c r="AH92" i="7"/>
  <c r="AH78" i="7"/>
  <c r="AH75" i="7"/>
  <c r="Y34" i="7"/>
  <c r="AB34" i="7" s="1"/>
  <c r="AB34" i="5" s="1"/>
  <c r="AI44" i="7"/>
  <c r="AH63" i="7"/>
  <c r="AI98" i="7"/>
  <c r="AI17" i="7"/>
  <c r="Y28" i="7"/>
  <c r="AB28" i="7" s="1"/>
  <c r="AB28" i="5" s="1"/>
  <c r="AI70" i="7"/>
  <c r="Y30" i="7"/>
  <c r="AB30" i="7" s="1"/>
  <c r="AB30" i="5" s="1"/>
  <c r="AI22" i="7"/>
  <c r="AI7" i="7"/>
  <c r="Y35" i="7"/>
  <c r="AB35" i="7" s="1"/>
  <c r="AB35" i="5" s="1"/>
  <c r="AH108" i="7"/>
  <c r="AI39" i="7"/>
  <c r="AI67" i="7"/>
  <c r="AH102" i="7"/>
  <c r="Y44" i="7"/>
  <c r="AB44" i="7" s="1"/>
  <c r="AB44" i="5" s="1"/>
  <c r="AH33" i="7"/>
  <c r="AI48" i="7"/>
  <c r="AH64" i="7"/>
  <c r="Y25" i="7"/>
  <c r="AB25" i="7" s="1"/>
  <c r="AB25" i="5" s="1"/>
  <c r="AI11" i="7"/>
  <c r="AH68" i="7"/>
  <c r="Y108" i="7"/>
  <c r="AB108" i="7" s="1"/>
  <c r="AB106" i="5" s="1"/>
  <c r="Y33" i="7"/>
  <c r="AB33" i="7" s="1"/>
  <c r="AB33" i="5" s="1"/>
  <c r="Y11" i="7"/>
  <c r="AB11" i="7" s="1"/>
  <c r="Y36" i="7"/>
  <c r="AB36" i="7" s="1"/>
  <c r="AB36" i="5" s="1"/>
  <c r="Y48" i="7"/>
  <c r="AB48" i="7" s="1"/>
  <c r="AB48" i="5" s="1"/>
  <c r="AI23" i="7"/>
  <c r="AI64" i="7"/>
  <c r="Y83" i="7"/>
  <c r="AB83" i="7" s="1"/>
  <c r="AB81" i="5" s="1"/>
  <c r="Y111" i="7"/>
  <c r="AB111" i="7" s="1"/>
  <c r="AB110" i="5" s="1"/>
  <c r="AK110" i="5" s="1"/>
  <c r="AH26" i="7"/>
  <c r="AH88" i="7"/>
  <c r="AH22" i="7"/>
  <c r="Y17" i="7"/>
  <c r="AB17" i="7" s="1"/>
  <c r="Y54" i="7"/>
  <c r="AB54" i="7" s="1"/>
  <c r="AC54" i="7" s="1"/>
  <c r="Y38" i="7"/>
  <c r="AB38" i="7" s="1"/>
  <c r="AB38" i="5" s="1"/>
  <c r="AH9" i="7"/>
  <c r="Y109" i="7"/>
  <c r="AB109" i="7" s="1"/>
  <c r="AB107" i="5" s="1"/>
  <c r="Y81" i="7"/>
  <c r="AB81" i="7" s="1"/>
  <c r="AB112" i="5" s="1"/>
  <c r="AI42" i="7"/>
  <c r="AI36" i="7"/>
  <c r="Y9" i="7"/>
  <c r="AB9" i="7" s="1"/>
  <c r="AB9" i="5" s="1"/>
  <c r="Y26" i="7"/>
  <c r="AB26" i="7" s="1"/>
  <c r="AB26" i="5" s="1"/>
  <c r="AI54" i="7"/>
  <c r="Y32" i="7"/>
  <c r="AB32" i="7" s="1"/>
  <c r="AC32" i="7" s="1"/>
  <c r="AI40" i="7"/>
  <c r="AH79" i="7"/>
  <c r="AI74" i="7"/>
  <c r="AH101" i="7"/>
  <c r="X112" i="7"/>
  <c r="I59" i="13" s="1"/>
  <c r="AI62" i="7"/>
  <c r="AI77" i="7"/>
  <c r="AH39" i="7"/>
  <c r="AI43" i="7"/>
  <c r="AH25" i="7"/>
  <c r="AI88" i="7"/>
  <c r="AI60" i="7"/>
  <c r="AI109" i="7"/>
  <c r="Y29" i="7"/>
  <c r="AB29" i="7" s="1"/>
  <c r="AB29" i="5" s="1"/>
  <c r="Y104" i="7"/>
  <c r="AB104" i="7" s="1"/>
  <c r="AB102" i="5" s="1"/>
  <c r="Y46" i="7"/>
  <c r="AB46" i="7" s="1"/>
  <c r="AB46" i="5" s="1"/>
  <c r="Y57" i="7"/>
  <c r="AB57" i="7" s="1"/>
  <c r="AB57" i="5" s="1"/>
  <c r="AH46" i="7"/>
  <c r="Y42" i="7"/>
  <c r="AB42" i="7" s="1"/>
  <c r="AB42" i="5" s="1"/>
  <c r="AH74" i="7"/>
  <c r="AH23" i="7"/>
  <c r="AH57" i="7"/>
  <c r="AI105" i="7"/>
  <c r="AH38" i="7"/>
  <c r="AI72" i="7"/>
  <c r="AH111" i="7"/>
  <c r="AI29" i="7"/>
  <c r="Y60" i="7"/>
  <c r="AB60" i="7" s="1"/>
  <c r="AB60" i="5" s="1"/>
  <c r="AH81" i="7"/>
  <c r="AH107" i="7"/>
  <c r="AI69" i="7"/>
  <c r="AH83" i="7"/>
  <c r="AH72" i="7"/>
  <c r="AI49" i="7"/>
  <c r="Y68" i="7"/>
  <c r="AB68" i="7" s="1"/>
  <c r="AB68" i="5" s="1"/>
  <c r="AB19" i="5"/>
  <c r="K42" i="5"/>
  <c r="AB24" i="5"/>
  <c r="AB66" i="5"/>
  <c r="K29" i="5"/>
  <c r="L29" i="5" s="1"/>
  <c r="M29" i="5" s="1"/>
  <c r="AB73" i="5"/>
  <c r="AB52" i="5"/>
  <c r="K19" i="5"/>
  <c r="L19" i="5" s="1"/>
  <c r="M19" i="5" s="1"/>
  <c r="AB50" i="5"/>
  <c r="AB23" i="5"/>
  <c r="AB74" i="5"/>
  <c r="K30" i="5"/>
  <c r="L30" i="5" s="1"/>
  <c r="M30" i="5" s="1"/>
  <c r="K28" i="5"/>
  <c r="L28" i="5" s="1"/>
  <c r="M28" i="5" s="1"/>
  <c r="AB72" i="5"/>
  <c r="K32" i="5"/>
  <c r="L32" i="5" s="1"/>
  <c r="M32" i="5" s="1"/>
  <c r="AB76" i="5"/>
  <c r="AB13" i="5"/>
  <c r="AB47" i="5"/>
  <c r="AB41" i="5"/>
  <c r="K27" i="5"/>
  <c r="L27" i="5" s="1"/>
  <c r="M27" i="5" s="1"/>
  <c r="AB70" i="5"/>
  <c r="K31" i="5"/>
  <c r="L31" i="5" s="1"/>
  <c r="M31" i="5" s="1"/>
  <c r="AB75" i="5"/>
  <c r="AB45" i="5"/>
  <c r="AK109" i="5"/>
  <c r="AF19" i="7"/>
  <c r="AG19" i="7" s="1"/>
  <c r="AC19" i="7"/>
  <c r="AF110" i="7"/>
  <c r="AG110" i="7" s="1"/>
  <c r="AC110" i="7"/>
  <c r="AC109" i="5" s="1"/>
  <c r="AF43" i="7"/>
  <c r="AG43" i="7" s="1"/>
  <c r="AC43" i="7"/>
  <c r="AF71" i="7"/>
  <c r="AG71" i="7" s="1"/>
  <c r="AC71" i="7"/>
  <c r="AF24" i="7"/>
  <c r="AG24" i="7" s="1"/>
  <c r="AC24" i="7"/>
  <c r="AF10" i="7"/>
  <c r="AG10" i="7" s="1"/>
  <c r="AC10" i="7"/>
  <c r="AF97" i="7"/>
  <c r="AG97" i="7" s="1"/>
  <c r="AC97" i="7"/>
  <c r="AC95" i="5" s="1"/>
  <c r="AF95" i="7"/>
  <c r="AG95" i="7" s="1"/>
  <c r="AC95" i="7"/>
  <c r="AC93" i="5" s="1"/>
  <c r="AF66" i="7"/>
  <c r="AG66" i="7" s="1"/>
  <c r="AC66" i="7"/>
  <c r="AF73" i="7"/>
  <c r="AG73" i="7" s="1"/>
  <c r="AC73" i="7"/>
  <c r="AF22" i="7"/>
  <c r="AG22" i="7" s="1"/>
  <c r="AC22" i="7"/>
  <c r="AF13" i="7"/>
  <c r="AG13" i="7" s="1"/>
  <c r="AC13" i="7"/>
  <c r="AF39" i="7"/>
  <c r="AG39" i="7" s="1"/>
  <c r="AC39" i="7"/>
  <c r="AF47" i="7"/>
  <c r="AG47" i="7" s="1"/>
  <c r="AC47" i="7"/>
  <c r="AF64" i="7"/>
  <c r="AG64" i="7" s="1"/>
  <c r="AC64" i="7"/>
  <c r="AF23" i="7"/>
  <c r="AG23" i="7" s="1"/>
  <c r="AC23" i="7"/>
  <c r="AF74" i="7"/>
  <c r="AG74" i="7" s="1"/>
  <c r="AC74" i="7"/>
  <c r="AF86" i="7"/>
  <c r="AG86" i="7" s="1"/>
  <c r="AC86" i="7"/>
  <c r="AC84" i="5" s="1"/>
  <c r="AF87" i="7"/>
  <c r="AG87" i="7" s="1"/>
  <c r="AC87" i="7"/>
  <c r="AC85" i="5" s="1"/>
  <c r="AF31" i="7"/>
  <c r="AG31" i="7" s="1"/>
  <c r="AC31" i="7"/>
  <c r="AF61" i="7"/>
  <c r="AG61" i="7" s="1"/>
  <c r="AC61" i="7"/>
  <c r="AF52" i="7"/>
  <c r="AG52" i="7" s="1"/>
  <c r="AC52" i="7"/>
  <c r="AF50" i="7"/>
  <c r="AG50" i="7" s="1"/>
  <c r="AC50" i="7"/>
  <c r="AC70" i="7"/>
  <c r="AF70" i="7"/>
  <c r="AG70" i="7" s="1"/>
  <c r="AF75" i="7"/>
  <c r="AG75" i="7" s="1"/>
  <c r="AC75" i="7"/>
  <c r="AF59" i="7"/>
  <c r="AG59" i="7" s="1"/>
  <c r="AC59" i="7"/>
  <c r="AF18" i="7"/>
  <c r="AG18" i="7" s="1"/>
  <c r="AC18" i="7"/>
  <c r="AF89" i="7"/>
  <c r="AG89" i="7" s="1"/>
  <c r="AC89" i="7"/>
  <c r="AC87" i="5" s="1"/>
  <c r="AF41" i="7"/>
  <c r="AG41" i="7" s="1"/>
  <c r="AC41" i="7"/>
  <c r="AF65" i="7"/>
  <c r="AG65" i="7" s="1"/>
  <c r="AC65" i="7"/>
  <c r="AF80" i="7"/>
  <c r="AG80" i="7" s="1"/>
  <c r="AC80" i="7"/>
  <c r="AC79" i="5" s="1"/>
  <c r="AF77" i="7"/>
  <c r="AG77" i="7" s="1"/>
  <c r="AC77" i="7"/>
  <c r="AF72" i="7"/>
  <c r="AG72" i="7" s="1"/>
  <c r="AC72" i="7"/>
  <c r="AC40" i="7"/>
  <c r="AF40" i="7"/>
  <c r="AG40" i="7" s="1"/>
  <c r="AF76" i="7"/>
  <c r="AG76" i="7" s="1"/>
  <c r="AC76" i="7"/>
  <c r="AF88" i="7"/>
  <c r="AG88" i="7" s="1"/>
  <c r="AC88" i="7"/>
  <c r="AC86" i="5" s="1"/>
  <c r="AF27" i="7"/>
  <c r="AG27" i="7" s="1"/>
  <c r="AC27" i="7"/>
  <c r="AC93" i="7"/>
  <c r="AC91" i="5" s="1"/>
  <c r="AF93" i="7"/>
  <c r="AG93" i="7" s="1"/>
  <c r="AC45" i="7"/>
  <c r="AF45" i="7"/>
  <c r="AG45" i="7" s="1"/>
  <c r="AF91" i="7"/>
  <c r="AG91" i="7" s="1"/>
  <c r="AC91" i="7"/>
  <c r="AC89" i="5" s="1"/>
  <c r="AF100" i="7"/>
  <c r="AG100" i="7" s="1"/>
  <c r="AC100" i="7"/>
  <c r="AC98" i="5" s="1"/>
  <c r="Y6" i="7"/>
  <c r="AH6" i="7"/>
  <c r="AI6" i="7"/>
  <c r="AC90" i="7" l="1"/>
  <c r="AC88" i="5" s="1"/>
  <c r="K34" i="5"/>
  <c r="L34" i="5" s="1"/>
  <c r="M34" i="5" s="1"/>
  <c r="AF90" i="7"/>
  <c r="AG90" i="7" s="1"/>
  <c r="K9" i="5"/>
  <c r="L9" i="5" s="1"/>
  <c r="M9" i="5" s="1"/>
  <c r="AC37" i="7"/>
  <c r="AF37" i="7"/>
  <c r="AG37" i="7" s="1"/>
  <c r="AF53" i="7"/>
  <c r="AG53" i="7" s="1"/>
  <c r="AF82" i="7"/>
  <c r="AG82" i="7" s="1"/>
  <c r="AC82" i="7"/>
  <c r="AC80" i="5" s="1"/>
  <c r="AD80" i="5" s="1"/>
  <c r="AC53" i="7"/>
  <c r="AC53" i="5" s="1"/>
  <c r="AD53" i="5" s="1"/>
  <c r="AC85" i="7"/>
  <c r="AC83" i="5" s="1"/>
  <c r="AD83" i="5" s="1"/>
  <c r="AC15" i="7"/>
  <c r="AC15" i="5" s="1"/>
  <c r="AD15" i="5" s="1"/>
  <c r="AF15" i="7"/>
  <c r="AG15" i="7" s="1"/>
  <c r="AF85" i="7"/>
  <c r="AG85" i="7" s="1"/>
  <c r="AF99" i="7"/>
  <c r="AG99" i="7" s="1"/>
  <c r="AC94" i="7"/>
  <c r="AC92" i="5" s="1"/>
  <c r="AD92" i="5" s="1"/>
  <c r="AF94" i="7"/>
  <c r="AG94" i="7" s="1"/>
  <c r="K36" i="5"/>
  <c r="L36" i="5" s="1"/>
  <c r="M36" i="5" s="1"/>
  <c r="K20" i="5"/>
  <c r="L20" i="5" s="1"/>
  <c r="M20" i="5" s="1"/>
  <c r="AC99" i="7"/>
  <c r="AC97" i="5" s="1"/>
  <c r="AD97" i="5" s="1"/>
  <c r="K38" i="5"/>
  <c r="L38" i="5" s="1"/>
  <c r="M38" i="5" s="1"/>
  <c r="AF98" i="7"/>
  <c r="AG98" i="7" s="1"/>
  <c r="K21" i="5"/>
  <c r="L21" i="5" s="1"/>
  <c r="M21" i="5" s="1"/>
  <c r="AF21" i="7"/>
  <c r="AG21" i="7" s="1"/>
  <c r="AC21" i="7"/>
  <c r="AC21" i="5" s="1"/>
  <c r="AD21" i="5" s="1"/>
  <c r="AC98" i="7"/>
  <c r="AC96" i="5" s="1"/>
  <c r="AD96" i="5" s="1"/>
  <c r="AB58" i="5"/>
  <c r="AC55" i="7"/>
  <c r="AC55" i="5" s="1"/>
  <c r="AD55" i="5" s="1"/>
  <c r="AF55" i="7"/>
  <c r="AG55" i="7" s="1"/>
  <c r="AC56" i="7"/>
  <c r="AC56" i="5" s="1"/>
  <c r="AD56" i="5" s="1"/>
  <c r="AF56" i="7"/>
  <c r="AG56" i="7" s="1"/>
  <c r="AC103" i="7"/>
  <c r="AC101" i="5" s="1"/>
  <c r="AD101" i="5" s="1"/>
  <c r="AF103" i="7"/>
  <c r="AG103" i="7" s="1"/>
  <c r="AF105" i="7"/>
  <c r="AG105" i="7" s="1"/>
  <c r="AF12" i="7"/>
  <c r="AG12" i="7" s="1"/>
  <c r="AC12" i="7"/>
  <c r="AC12" i="5" s="1"/>
  <c r="AD12" i="5" s="1"/>
  <c r="AC83" i="7"/>
  <c r="AC81" i="5" s="1"/>
  <c r="AD81" i="5" s="1"/>
  <c r="AB32" i="5"/>
  <c r="AC105" i="7"/>
  <c r="AC103" i="5" s="1"/>
  <c r="AD103" i="5" s="1"/>
  <c r="AC101" i="7"/>
  <c r="AC99" i="5" s="1"/>
  <c r="AD99" i="5" s="1"/>
  <c r="AC42" i="7"/>
  <c r="AC42" i="5" s="1"/>
  <c r="AD42" i="5" s="1"/>
  <c r="AF78" i="7"/>
  <c r="AG78" i="7" s="1"/>
  <c r="K7" i="5"/>
  <c r="L7" i="5" s="1"/>
  <c r="M7" i="5" s="1"/>
  <c r="AF101" i="7"/>
  <c r="AG101" i="7" s="1"/>
  <c r="AF28" i="7"/>
  <c r="AG28" i="7" s="1"/>
  <c r="AC8" i="7"/>
  <c r="AC8" i="5" s="1"/>
  <c r="AD8" i="5" s="1"/>
  <c r="AC51" i="7"/>
  <c r="AC51" i="5" s="1"/>
  <c r="AD51" i="5" s="1"/>
  <c r="AF42" i="7"/>
  <c r="AG42" i="7" s="1"/>
  <c r="AF8" i="7"/>
  <c r="AG8" i="7" s="1"/>
  <c r="AC16" i="7"/>
  <c r="AC16" i="5" s="1"/>
  <c r="AD16" i="5" s="1"/>
  <c r="AC58" i="7"/>
  <c r="AC58" i="5" s="1"/>
  <c r="AD58" i="5" s="1"/>
  <c r="AF16" i="7"/>
  <c r="AG16" i="7" s="1"/>
  <c r="AF58" i="7"/>
  <c r="AG58" i="7" s="1"/>
  <c r="AF92" i="7"/>
  <c r="AG92" i="7" s="1"/>
  <c r="K35" i="5"/>
  <c r="L35" i="5" s="1"/>
  <c r="M35" i="5" s="1"/>
  <c r="AC92" i="7"/>
  <c r="AC90" i="5" s="1"/>
  <c r="AD90" i="5" s="1"/>
  <c r="AC106" i="7"/>
  <c r="AC104" i="5" s="1"/>
  <c r="AD104" i="5" s="1"/>
  <c r="AF69" i="7"/>
  <c r="AG69" i="7" s="1"/>
  <c r="AC63" i="7"/>
  <c r="AC63" i="5" s="1"/>
  <c r="AD63" i="5" s="1"/>
  <c r="AF106" i="7"/>
  <c r="AG106" i="7" s="1"/>
  <c r="AF63" i="7"/>
  <c r="AG63" i="7" s="1"/>
  <c r="AC96" i="7"/>
  <c r="AC94" i="5" s="1"/>
  <c r="AD94" i="5" s="1"/>
  <c r="K18" i="5"/>
  <c r="L18" i="5" s="1"/>
  <c r="M18" i="5" s="1"/>
  <c r="AB51" i="5"/>
  <c r="AB49" i="5"/>
  <c r="AF84" i="7"/>
  <c r="AG84" i="7" s="1"/>
  <c r="AC62" i="7"/>
  <c r="AC62" i="5" s="1"/>
  <c r="AD62" i="5" s="1"/>
  <c r="AC17" i="7"/>
  <c r="AC17" i="5" s="1"/>
  <c r="AD17" i="5" s="1"/>
  <c r="AF17" i="7"/>
  <c r="AG17" i="7" s="1"/>
  <c r="AC104" i="7"/>
  <c r="AC102" i="5" s="1"/>
  <c r="AD102" i="5" s="1"/>
  <c r="K37" i="5"/>
  <c r="L37" i="5" s="1"/>
  <c r="M37" i="5" s="1"/>
  <c r="AC34" i="7"/>
  <c r="AC34" i="5" s="1"/>
  <c r="AD34" i="5" s="1"/>
  <c r="AF96" i="7"/>
  <c r="AG96" i="7" s="1"/>
  <c r="AF49" i="7"/>
  <c r="AG49" i="7" s="1"/>
  <c r="AC14" i="7"/>
  <c r="AC14" i="5" s="1"/>
  <c r="AD14" i="5" s="1"/>
  <c r="AC79" i="7"/>
  <c r="AC78" i="5" s="1"/>
  <c r="AD78" i="5" s="1"/>
  <c r="AF79" i="7"/>
  <c r="AG79" i="7" s="1"/>
  <c r="AC36" i="7"/>
  <c r="AC36" i="5" s="1"/>
  <c r="AD36" i="5" s="1"/>
  <c r="K33" i="5"/>
  <c r="L33" i="5" s="1"/>
  <c r="M33" i="5" s="1"/>
  <c r="AF14" i="7"/>
  <c r="AG14" i="7" s="1"/>
  <c r="AF102" i="7"/>
  <c r="AG102" i="7" s="1"/>
  <c r="AC84" i="7"/>
  <c r="AC82" i="5" s="1"/>
  <c r="AD82" i="5" s="1"/>
  <c r="AC78" i="7"/>
  <c r="AC111" i="5" s="1"/>
  <c r="AL111" i="5" s="1"/>
  <c r="AF62" i="7"/>
  <c r="AG62" i="7" s="1"/>
  <c r="AC69" i="7"/>
  <c r="AC69" i="5" s="1"/>
  <c r="AD69" i="5" s="1"/>
  <c r="K8" i="5"/>
  <c r="L8" i="5" s="1"/>
  <c r="M8" i="5" s="1"/>
  <c r="K13" i="5"/>
  <c r="L13" i="5" s="1"/>
  <c r="M13" i="5" s="1"/>
  <c r="AF38" i="7"/>
  <c r="AG38" i="7" s="1"/>
  <c r="AC38" i="7"/>
  <c r="AC38" i="5" s="1"/>
  <c r="AD38" i="5" s="1"/>
  <c r="AC20" i="7"/>
  <c r="AC20" i="5" s="1"/>
  <c r="AD20" i="5" s="1"/>
  <c r="AC7" i="7"/>
  <c r="AC7" i="5" s="1"/>
  <c r="AD7" i="5" s="1"/>
  <c r="AC108" i="7"/>
  <c r="AC106" i="5" s="1"/>
  <c r="AD106" i="5" s="1"/>
  <c r="AB17" i="5"/>
  <c r="AF104" i="7"/>
  <c r="AG104" i="7" s="1"/>
  <c r="AF34" i="7"/>
  <c r="AG34" i="7" s="1"/>
  <c r="AC29" i="7"/>
  <c r="AC29" i="5" s="1"/>
  <c r="AD29" i="5" s="1"/>
  <c r="AF29" i="7"/>
  <c r="AG29" i="7" s="1"/>
  <c r="AF54" i="7"/>
  <c r="AG54" i="7" s="1"/>
  <c r="AC35" i="7"/>
  <c r="AC35" i="5" s="1"/>
  <c r="AD35" i="5" s="1"/>
  <c r="K39" i="5"/>
  <c r="L39" i="5" s="1"/>
  <c r="M39" i="5" s="1"/>
  <c r="K44" i="5"/>
  <c r="L44" i="5" s="1"/>
  <c r="U44" i="5" s="1"/>
  <c r="AF35" i="7"/>
  <c r="AG35" i="7" s="1"/>
  <c r="AF7" i="7"/>
  <c r="AG7" i="7" s="1"/>
  <c r="AF108" i="7"/>
  <c r="AG108" i="7" s="1"/>
  <c r="AC102" i="7"/>
  <c r="AC100" i="5" s="1"/>
  <c r="AD100" i="5" s="1"/>
  <c r="AC30" i="7"/>
  <c r="AC30" i="5" s="1"/>
  <c r="AD30" i="5" s="1"/>
  <c r="AF67" i="7"/>
  <c r="AG67" i="7" s="1"/>
  <c r="K15" i="5"/>
  <c r="L15" i="5" s="1"/>
  <c r="M15" i="5" s="1"/>
  <c r="AC107" i="7"/>
  <c r="AC105" i="5" s="1"/>
  <c r="AD105" i="5" s="1"/>
  <c r="AC9" i="7"/>
  <c r="AC9" i="5" s="1"/>
  <c r="AD9" i="5" s="1"/>
  <c r="AF107" i="7"/>
  <c r="AG107" i="7" s="1"/>
  <c r="AF44" i="7"/>
  <c r="AG44" i="7" s="1"/>
  <c r="AF9" i="7"/>
  <c r="AG9" i="7" s="1"/>
  <c r="AC28" i="7"/>
  <c r="AC28" i="5" s="1"/>
  <c r="AD28" i="5" s="1"/>
  <c r="K26" i="5"/>
  <c r="L26" i="5" s="1"/>
  <c r="M26" i="5" s="1"/>
  <c r="K40" i="5"/>
  <c r="L40" i="5" s="1"/>
  <c r="K43" i="5"/>
  <c r="L43" i="5" s="1"/>
  <c r="U43" i="5" s="1"/>
  <c r="AC26" i="7"/>
  <c r="AC26" i="5" s="1"/>
  <c r="AD26" i="5" s="1"/>
  <c r="AF30" i="7"/>
  <c r="AG30" i="7" s="1"/>
  <c r="AC68" i="7"/>
  <c r="AC68" i="5" s="1"/>
  <c r="AD68" i="5" s="1"/>
  <c r="AF111" i="7"/>
  <c r="AG111" i="7" s="1"/>
  <c r="AF68" i="7"/>
  <c r="AG68" i="7" s="1"/>
  <c r="AC67" i="7"/>
  <c r="AC67" i="5" s="1"/>
  <c r="AD67" i="5" s="1"/>
  <c r="AF81" i="7"/>
  <c r="AG81" i="7" s="1"/>
  <c r="AF20" i="7"/>
  <c r="AG20" i="7" s="1"/>
  <c r="AC111" i="7"/>
  <c r="AC110" i="5" s="1"/>
  <c r="AL110" i="5" s="1"/>
  <c r="AF26" i="7"/>
  <c r="AG26" i="7" s="1"/>
  <c r="AF83" i="7"/>
  <c r="AG83" i="7" s="1"/>
  <c r="AC25" i="7"/>
  <c r="AC25" i="5" s="1"/>
  <c r="AD25" i="5" s="1"/>
  <c r="AC44" i="7"/>
  <c r="AC44" i="5" s="1"/>
  <c r="AD44" i="5" s="1"/>
  <c r="AF25" i="7"/>
  <c r="AG25" i="7" s="1"/>
  <c r="K10" i="5"/>
  <c r="L10" i="5" s="1"/>
  <c r="M10" i="5" s="1"/>
  <c r="K22" i="5"/>
  <c r="L22" i="5" s="1"/>
  <c r="M22" i="5" s="1"/>
  <c r="AC109" i="7"/>
  <c r="AC107" i="5" s="1"/>
  <c r="AD107" i="5" s="1"/>
  <c r="K45" i="5"/>
  <c r="L45" i="5" s="1"/>
  <c r="U45" i="5" s="1"/>
  <c r="AF57" i="7"/>
  <c r="AG57" i="7" s="1"/>
  <c r="AI112" i="7"/>
  <c r="E74" i="13" s="1"/>
  <c r="AH112" i="7"/>
  <c r="I74" i="13" s="1"/>
  <c r="AC48" i="7"/>
  <c r="AC48" i="5" s="1"/>
  <c r="AD48" i="5" s="1"/>
  <c r="K25" i="5"/>
  <c r="L25" i="5" s="1"/>
  <c r="M25" i="5" s="1"/>
  <c r="K14" i="5"/>
  <c r="L14" i="5" s="1"/>
  <c r="M14" i="5" s="1"/>
  <c r="AB11" i="5"/>
  <c r="K12" i="5"/>
  <c r="L12" i="5" s="1"/>
  <c r="M12" i="5" s="1"/>
  <c r="K16" i="5"/>
  <c r="L16" i="5" s="1"/>
  <c r="M16" i="5" s="1"/>
  <c r="AF109" i="7"/>
  <c r="AG109" i="7" s="1"/>
  <c r="AF32" i="7"/>
  <c r="AG32" i="7" s="1"/>
  <c r="AF11" i="7"/>
  <c r="AG11" i="7" s="1"/>
  <c r="AF60" i="7"/>
  <c r="AG60" i="7" s="1"/>
  <c r="AF46" i="7"/>
  <c r="AG46" i="7" s="1"/>
  <c r="K11" i="5"/>
  <c r="L11" i="5" s="1"/>
  <c r="M11" i="5" s="1"/>
  <c r="AC11" i="7"/>
  <c r="AC11" i="5" s="1"/>
  <c r="AD11" i="5" s="1"/>
  <c r="AC81" i="7"/>
  <c r="AC112" i="5" s="1"/>
  <c r="AF36" i="7"/>
  <c r="AG36" i="7" s="1"/>
  <c r="AC57" i="7"/>
  <c r="AC57" i="5" s="1"/>
  <c r="AD57" i="5" s="1"/>
  <c r="Y112" i="7"/>
  <c r="N64" i="13" s="1"/>
  <c r="AF48" i="7"/>
  <c r="AG48" i="7" s="1"/>
  <c r="K17" i="5"/>
  <c r="L17" i="5" s="1"/>
  <c r="M17" i="5" s="1"/>
  <c r="AC60" i="7"/>
  <c r="AC60" i="5" s="1"/>
  <c r="AD60" i="5" s="1"/>
  <c r="AC46" i="7"/>
  <c r="AC46" i="5" s="1"/>
  <c r="AD46" i="5" s="1"/>
  <c r="AF33" i="7"/>
  <c r="AG33" i="7" s="1"/>
  <c r="AB54" i="5"/>
  <c r="K24" i="5"/>
  <c r="L24" i="5" s="1"/>
  <c r="M24" i="5" s="1"/>
  <c r="AC33" i="7"/>
  <c r="AC33" i="5" s="1"/>
  <c r="AD33" i="5" s="1"/>
  <c r="L42" i="5"/>
  <c r="U42" i="5" s="1"/>
  <c r="T42" i="5"/>
  <c r="AL109" i="5"/>
  <c r="AC32" i="5"/>
  <c r="AD32" i="5" s="1"/>
  <c r="AD88" i="5"/>
  <c r="AC65" i="5"/>
  <c r="AD65" i="5" s="1"/>
  <c r="AC59" i="5"/>
  <c r="AD59" i="5" s="1"/>
  <c r="AD85" i="5"/>
  <c r="AC49" i="5"/>
  <c r="AD49" i="5" s="1"/>
  <c r="AC76" i="5"/>
  <c r="AD76" i="5" s="1"/>
  <c r="AC41" i="5"/>
  <c r="AD41" i="5" s="1"/>
  <c r="AC75" i="5"/>
  <c r="AD75" i="5" s="1"/>
  <c r="AC52" i="5"/>
  <c r="AD52" i="5" s="1"/>
  <c r="AC64" i="5"/>
  <c r="AD64" i="5" s="1"/>
  <c r="AC43" i="5"/>
  <c r="AD43" i="5" s="1"/>
  <c r="AD98" i="5"/>
  <c r="AD89" i="5"/>
  <c r="AD108" i="5"/>
  <c r="AC47" i="5"/>
  <c r="AD47" i="5" s="1"/>
  <c r="AC54" i="5"/>
  <c r="AD54" i="5" s="1"/>
  <c r="AC73" i="5"/>
  <c r="AD73" i="5" s="1"/>
  <c r="AC10" i="5"/>
  <c r="AD10" i="5" s="1"/>
  <c r="AC40" i="5"/>
  <c r="AD40" i="5" s="1"/>
  <c r="AC72" i="5"/>
  <c r="AD72" i="5" s="1"/>
  <c r="AC61" i="5"/>
  <c r="AD61" i="5" s="1"/>
  <c r="AD87" i="5"/>
  <c r="AD86" i="5"/>
  <c r="AC39" i="5"/>
  <c r="AD39" i="5" s="1"/>
  <c r="AC22" i="5"/>
  <c r="AD22" i="5" s="1"/>
  <c r="AC24" i="5"/>
  <c r="AD24" i="5" s="1"/>
  <c r="AC37" i="5"/>
  <c r="AD37" i="5" s="1"/>
  <c r="AD91" i="5"/>
  <c r="AC27" i="5"/>
  <c r="AD27" i="5" s="1"/>
  <c r="AC77" i="5"/>
  <c r="AD77" i="5" s="1"/>
  <c r="AC18" i="5"/>
  <c r="AD18" i="5" s="1"/>
  <c r="AC74" i="5"/>
  <c r="AD74" i="5" s="1"/>
  <c r="AC13" i="5"/>
  <c r="AD13" i="5" s="1"/>
  <c r="AC66" i="5"/>
  <c r="AD66" i="5" s="1"/>
  <c r="AC45" i="5"/>
  <c r="AD45" i="5" s="1"/>
  <c r="AC70" i="5"/>
  <c r="AD70" i="5" s="1"/>
  <c r="AD79" i="5"/>
  <c r="AC50" i="5"/>
  <c r="AD50" i="5" s="1"/>
  <c r="AC31" i="5"/>
  <c r="AD31" i="5" s="1"/>
  <c r="AC23" i="5"/>
  <c r="AD23" i="5" s="1"/>
  <c r="AD84" i="5"/>
  <c r="AD95" i="5"/>
  <c r="AC71" i="5"/>
  <c r="AD71" i="5" s="1"/>
  <c r="AC19" i="5"/>
  <c r="AD19" i="5" s="1"/>
  <c r="AD93" i="5"/>
  <c r="AB6" i="7"/>
  <c r="N13" i="8" l="1"/>
  <c r="N17" i="8" s="1"/>
  <c r="T44" i="5"/>
  <c r="T45" i="5"/>
  <c r="T43" i="5"/>
  <c r="AF6" i="7"/>
  <c r="AF112" i="7" s="1"/>
  <c r="AB6" i="5"/>
  <c r="M40" i="5"/>
  <c r="AC6" i="7"/>
  <c r="AB112" i="7"/>
  <c r="K6" i="5"/>
  <c r="AG6" i="7" l="1"/>
  <c r="AG112" i="7" s="1"/>
  <c r="M13" i="8" s="1"/>
  <c r="M17" i="8" s="1"/>
  <c r="K46" i="5"/>
  <c r="L6" i="5"/>
  <c r="M6" i="5" s="1"/>
  <c r="AC112" i="7"/>
  <c r="AL112" i="5" s="1"/>
  <c r="AC6" i="5"/>
  <c r="AD6" i="5" s="1"/>
  <c r="AK112" i="5"/>
  <c r="H13" i="8"/>
  <c r="AB113" i="5"/>
  <c r="W98" i="5" l="1"/>
  <c r="W54" i="5"/>
  <c r="W61" i="5"/>
  <c r="W12" i="5"/>
  <c r="W93" i="5"/>
  <c r="W20" i="5"/>
  <c r="W89" i="5"/>
  <c r="W39" i="5"/>
  <c r="W7" i="5"/>
  <c r="W86" i="5"/>
  <c r="W18" i="5"/>
  <c r="W49" i="5"/>
  <c r="W35" i="5"/>
  <c r="W81" i="5"/>
  <c r="W8" i="5"/>
  <c r="W65" i="5"/>
  <c r="W27" i="5"/>
  <c r="W101" i="5"/>
  <c r="W77" i="5"/>
  <c r="W37" i="5"/>
  <c r="W11" i="5"/>
  <c r="W69" i="5"/>
  <c r="W91" i="5"/>
  <c r="W53" i="5"/>
  <c r="W107" i="5"/>
  <c r="W76" i="5"/>
  <c r="W41" i="5"/>
  <c r="W25" i="5"/>
  <c r="W106" i="5"/>
  <c r="W45" i="5"/>
  <c r="W67" i="5"/>
  <c r="W29" i="5"/>
  <c r="W95" i="5"/>
  <c r="W75" i="5"/>
  <c r="W94" i="5"/>
  <c r="W33" i="5"/>
  <c r="W17" i="5"/>
  <c r="W83" i="5"/>
  <c r="W21" i="5"/>
  <c r="W72" i="5"/>
  <c r="W78" i="5"/>
  <c r="W36" i="5"/>
  <c r="W57" i="5"/>
  <c r="W15" i="5"/>
  <c r="W74" i="5"/>
  <c r="W96" i="5"/>
  <c r="W31" i="5"/>
  <c r="W71" i="5"/>
  <c r="W58" i="5"/>
  <c r="W46" i="5"/>
  <c r="W85" i="5"/>
  <c r="W87" i="5"/>
  <c r="W62" i="5"/>
  <c r="W40" i="5"/>
  <c r="W28" i="5"/>
  <c r="W56" i="5"/>
  <c r="W50" i="5"/>
  <c r="W100" i="5"/>
  <c r="W13" i="5"/>
  <c r="W55" i="5"/>
  <c r="W52" i="5"/>
  <c r="W82" i="5"/>
  <c r="W88" i="5"/>
  <c r="W64" i="5"/>
  <c r="W104" i="5"/>
  <c r="W60" i="5"/>
  <c r="W43" i="5"/>
  <c r="W38" i="5"/>
  <c r="W23" i="5"/>
  <c r="W42" i="5"/>
  <c r="W26" i="5"/>
  <c r="W16" i="5"/>
  <c r="W84" i="5"/>
  <c r="W70" i="5"/>
  <c r="W9" i="5"/>
  <c r="W19" i="5"/>
  <c r="W59" i="5"/>
  <c r="W90" i="5"/>
  <c r="W92" i="5"/>
  <c r="W14" i="5"/>
  <c r="W63" i="5"/>
  <c r="W47" i="5"/>
  <c r="W10" i="5"/>
  <c r="W32" i="5"/>
  <c r="W103" i="5"/>
  <c r="W97" i="5"/>
  <c r="W48" i="5"/>
  <c r="W22" i="5"/>
  <c r="W68" i="5"/>
  <c r="W66" i="5"/>
  <c r="W99" i="5"/>
  <c r="W34" i="5"/>
  <c r="W102" i="5"/>
  <c r="W73" i="5"/>
  <c r="W24" i="5"/>
  <c r="W105" i="5"/>
  <c r="W44" i="5"/>
  <c r="W30" i="5"/>
  <c r="W51" i="5"/>
  <c r="W79" i="5"/>
  <c r="W6" i="5"/>
  <c r="W80" i="5"/>
  <c r="W108" i="5"/>
  <c r="S69" i="13"/>
  <c r="O74" i="13" s="1"/>
  <c r="L46" i="5"/>
  <c r="S74" i="13"/>
  <c r="I13" i="8"/>
  <c r="H17" i="8"/>
  <c r="AC113" i="5"/>
  <c r="F41" i="5"/>
  <c r="F6" i="5"/>
  <c r="F27" i="5"/>
  <c r="F15" i="5"/>
  <c r="F13" i="5"/>
  <c r="F38" i="5"/>
  <c r="F28" i="5"/>
  <c r="F14" i="5"/>
  <c r="F34" i="5"/>
  <c r="F16" i="5"/>
  <c r="F35" i="5"/>
  <c r="F30" i="5"/>
  <c r="F32" i="5"/>
  <c r="F29" i="5"/>
  <c r="F31" i="5"/>
  <c r="F12" i="5"/>
  <c r="F33" i="5"/>
  <c r="F40" i="5"/>
  <c r="F24" i="5"/>
  <c r="F9" i="5"/>
  <c r="F23" i="5"/>
  <c r="F8" i="5"/>
  <c r="F10" i="5"/>
  <c r="F18" i="5"/>
  <c r="F26" i="5"/>
  <c r="F39" i="5"/>
  <c r="F25" i="5"/>
  <c r="F21" i="5"/>
  <c r="F37" i="5"/>
  <c r="F19" i="5"/>
  <c r="F36" i="5"/>
  <c r="F20" i="5"/>
  <c r="F22" i="5"/>
  <c r="F7" i="5"/>
  <c r="F17" i="5"/>
  <c r="F11" i="5"/>
  <c r="I17" i="8" l="1"/>
  <c r="L13" i="8"/>
  <c r="J13" i="8"/>
  <c r="AK6" i="5"/>
  <c r="AJ6" i="5"/>
  <c r="AI6" i="5"/>
  <c r="AL6" i="5"/>
  <c r="AJ107" i="5"/>
  <c r="AJ104" i="5"/>
  <c r="AJ101" i="5"/>
  <c r="AJ98" i="5"/>
  <c r="AJ95" i="5"/>
  <c r="AJ92" i="5"/>
  <c r="AJ89" i="5"/>
  <c r="AJ86" i="5"/>
  <c r="AJ83" i="5"/>
  <c r="AJ80" i="5"/>
  <c r="AJ77" i="5"/>
  <c r="AJ74" i="5"/>
  <c r="AJ71" i="5"/>
  <c r="AJ68" i="5"/>
  <c r="AJ65" i="5"/>
  <c r="AJ62" i="5"/>
  <c r="AJ59" i="5"/>
  <c r="AJ56" i="5"/>
  <c r="AJ53" i="5"/>
  <c r="AJ50" i="5"/>
  <c r="AJ47" i="5"/>
  <c r="AJ44" i="5"/>
  <c r="AJ41" i="5"/>
  <c r="AJ38" i="5"/>
  <c r="AJ35" i="5"/>
  <c r="AJ32" i="5"/>
  <c r="AJ29" i="5"/>
  <c r="AJ26" i="5"/>
  <c r="AJ23" i="5"/>
  <c r="AJ20" i="5"/>
  <c r="AJ17" i="5"/>
  <c r="AJ14" i="5"/>
  <c r="AJ11" i="5"/>
  <c r="AJ8" i="5"/>
  <c r="AI107" i="5"/>
  <c r="AI104" i="5"/>
  <c r="AI101" i="5"/>
  <c r="AI98" i="5"/>
  <c r="AI95" i="5"/>
  <c r="AI92" i="5"/>
  <c r="AI89" i="5"/>
  <c r="AI86" i="5"/>
  <c r="AI83" i="5"/>
  <c r="AI80" i="5"/>
  <c r="AI77" i="5"/>
  <c r="AI74" i="5"/>
  <c r="AI71" i="5"/>
  <c r="AI68" i="5"/>
  <c r="AI65" i="5"/>
  <c r="AI62" i="5"/>
  <c r="AI59" i="5"/>
  <c r="AI56" i="5"/>
  <c r="AI53" i="5"/>
  <c r="AI50" i="5"/>
  <c r="AI47" i="5"/>
  <c r="AI44" i="5"/>
  <c r="AI41" i="5"/>
  <c r="AI38" i="5"/>
  <c r="AI35" i="5"/>
  <c r="AI32" i="5"/>
  <c r="AI29" i="5"/>
  <c r="AI26" i="5"/>
  <c r="AI23" i="5"/>
  <c r="AI20" i="5"/>
  <c r="AI17" i="5"/>
  <c r="AI14" i="5"/>
  <c r="AI11" i="5"/>
  <c r="AI8" i="5"/>
  <c r="AL106" i="5"/>
  <c r="AL103" i="5"/>
  <c r="AL100" i="5"/>
  <c r="AL97" i="5"/>
  <c r="AL94" i="5"/>
  <c r="AL91" i="5"/>
  <c r="AL88" i="5"/>
  <c r="AL85" i="5"/>
  <c r="AL82" i="5"/>
  <c r="AL79" i="5"/>
  <c r="AL76" i="5"/>
  <c r="AL73" i="5"/>
  <c r="AL70" i="5"/>
  <c r="AL67" i="5"/>
  <c r="AL64" i="5"/>
  <c r="AL61" i="5"/>
  <c r="AL58" i="5"/>
  <c r="AL55" i="5"/>
  <c r="AL52" i="5"/>
  <c r="AL49" i="5"/>
  <c r="AL46" i="5"/>
  <c r="AL43" i="5"/>
  <c r="AL40" i="5"/>
  <c r="AL37" i="5"/>
  <c r="AL34" i="5"/>
  <c r="AL31" i="5"/>
  <c r="AL28" i="5"/>
  <c r="AL25" i="5"/>
  <c r="AL22" i="5"/>
  <c r="AL19" i="5"/>
  <c r="AL16" i="5"/>
  <c r="AL13" i="5"/>
  <c r="AL10" i="5"/>
  <c r="AL7" i="5"/>
  <c r="AK106" i="5"/>
  <c r="AK103" i="5"/>
  <c r="AK100" i="5"/>
  <c r="AK97" i="5"/>
  <c r="AK94" i="5"/>
  <c r="AK91" i="5"/>
  <c r="AK88" i="5"/>
  <c r="AK85" i="5"/>
  <c r="AK82" i="5"/>
  <c r="AK79" i="5"/>
  <c r="AK76" i="5"/>
  <c r="AK73" i="5"/>
  <c r="AK70" i="5"/>
  <c r="AK67" i="5"/>
  <c r="AK64" i="5"/>
  <c r="AK61" i="5"/>
  <c r="AK58" i="5"/>
  <c r="AK55" i="5"/>
  <c r="AK52" i="5"/>
  <c r="AK49" i="5"/>
  <c r="AK46" i="5"/>
  <c r="AK43" i="5"/>
  <c r="AK40" i="5"/>
  <c r="AK37" i="5"/>
  <c r="AK34" i="5"/>
  <c r="AK31" i="5"/>
  <c r="AK28" i="5"/>
  <c r="AK25" i="5"/>
  <c r="AK22" i="5"/>
  <c r="AK19" i="5"/>
  <c r="AK16" i="5"/>
  <c r="AK13" i="5"/>
  <c r="AK10" i="5"/>
  <c r="AK7" i="5"/>
  <c r="AJ106" i="5"/>
  <c r="AJ103" i="5"/>
  <c r="AJ100" i="5"/>
  <c r="AJ97" i="5"/>
  <c r="AJ94" i="5"/>
  <c r="AJ91" i="5"/>
  <c r="AJ88" i="5"/>
  <c r="AJ85" i="5"/>
  <c r="AJ82" i="5"/>
  <c r="AJ79" i="5"/>
  <c r="AJ76" i="5"/>
  <c r="AJ73" i="5"/>
  <c r="AJ70" i="5"/>
  <c r="AJ67" i="5"/>
  <c r="AJ64" i="5"/>
  <c r="AJ61" i="5"/>
  <c r="AJ58" i="5"/>
  <c r="AJ55" i="5"/>
  <c r="AJ52" i="5"/>
  <c r="AJ49" i="5"/>
  <c r="AJ46" i="5"/>
  <c r="AJ43" i="5"/>
  <c r="AJ40" i="5"/>
  <c r="AJ37" i="5"/>
  <c r="AJ34" i="5"/>
  <c r="AJ31" i="5"/>
  <c r="AJ28" i="5"/>
  <c r="AJ25" i="5"/>
  <c r="AI106" i="5"/>
  <c r="AI103" i="5"/>
  <c r="AL108" i="5"/>
  <c r="AL105" i="5"/>
  <c r="AL102" i="5"/>
  <c r="AL99" i="5"/>
  <c r="AL96" i="5"/>
  <c r="AL93" i="5"/>
  <c r="AL90" i="5"/>
  <c r="AL87" i="5"/>
  <c r="AL84" i="5"/>
  <c r="AL81" i="5"/>
  <c r="AL78" i="5"/>
  <c r="AL75" i="5"/>
  <c r="AL72" i="5"/>
  <c r="AL69" i="5"/>
  <c r="AL66" i="5"/>
  <c r="AL63" i="5"/>
  <c r="AL60" i="5"/>
  <c r="AL57" i="5"/>
  <c r="AL54" i="5"/>
  <c r="AL51" i="5"/>
  <c r="AL48" i="5"/>
  <c r="AL45" i="5"/>
  <c r="AL42" i="5"/>
  <c r="AL39" i="5"/>
  <c r="AL36" i="5"/>
  <c r="AL33" i="5"/>
  <c r="AL30" i="5"/>
  <c r="AL27" i="5"/>
  <c r="AL24" i="5"/>
  <c r="AL107" i="5"/>
  <c r="AL104" i="5"/>
  <c r="AL101" i="5"/>
  <c r="AL98" i="5"/>
  <c r="AL95" i="5"/>
  <c r="AL92" i="5"/>
  <c r="AL89" i="5"/>
  <c r="AL86" i="5"/>
  <c r="AL83" i="5"/>
  <c r="AL80" i="5"/>
  <c r="AL77" i="5"/>
  <c r="AL74" i="5"/>
  <c r="AL71" i="5"/>
  <c r="AL68" i="5"/>
  <c r="AL65" i="5"/>
  <c r="AL62" i="5"/>
  <c r="AL59" i="5"/>
  <c r="AL56" i="5"/>
  <c r="AL53" i="5"/>
  <c r="AL50" i="5"/>
  <c r="AL47" i="5"/>
  <c r="AL44" i="5"/>
  <c r="AL41" i="5"/>
  <c r="AL38" i="5"/>
  <c r="AL35" i="5"/>
  <c r="AL32" i="5"/>
  <c r="AL29" i="5"/>
  <c r="AL26" i="5"/>
  <c r="AL23" i="5"/>
  <c r="AK108" i="5"/>
  <c r="AI100" i="5"/>
  <c r="AJ93" i="5"/>
  <c r="AK86" i="5"/>
  <c r="AK78" i="5"/>
  <c r="AI72" i="5"/>
  <c r="AI64" i="5"/>
  <c r="AJ57" i="5"/>
  <c r="AK50" i="5"/>
  <c r="AK42" i="5"/>
  <c r="AI36" i="5"/>
  <c r="AI28" i="5"/>
  <c r="AL21" i="5"/>
  <c r="AL17" i="5"/>
  <c r="AL12" i="5"/>
  <c r="AL8" i="5"/>
  <c r="AK57" i="5"/>
  <c r="AI43" i="5"/>
  <c r="AK29" i="5"/>
  <c r="AI13" i="5"/>
  <c r="AJ108" i="5"/>
  <c r="AK99" i="5"/>
  <c r="AI93" i="5"/>
  <c r="AI85" i="5"/>
  <c r="AJ78" i="5"/>
  <c r="AK71" i="5"/>
  <c r="AK63" i="5"/>
  <c r="AI57" i="5"/>
  <c r="AI49" i="5"/>
  <c r="AJ42" i="5"/>
  <c r="AK35" i="5"/>
  <c r="AK27" i="5"/>
  <c r="AK21" i="5"/>
  <c r="AK17" i="5"/>
  <c r="AK12" i="5"/>
  <c r="AK8" i="5"/>
  <c r="AI79" i="5"/>
  <c r="AI108" i="5"/>
  <c r="AJ99" i="5"/>
  <c r="AK92" i="5"/>
  <c r="AK84" i="5"/>
  <c r="AI78" i="5"/>
  <c r="AI70" i="5"/>
  <c r="AJ63" i="5"/>
  <c r="AK56" i="5"/>
  <c r="AK48" i="5"/>
  <c r="AI42" i="5"/>
  <c r="AI34" i="5"/>
  <c r="AJ27" i="5"/>
  <c r="AJ21" i="5"/>
  <c r="AJ16" i="5"/>
  <c r="AJ12" i="5"/>
  <c r="AJ7" i="5"/>
  <c r="AK107" i="5"/>
  <c r="AI99" i="5"/>
  <c r="AI91" i="5"/>
  <c r="AJ84" i="5"/>
  <c r="AK77" i="5"/>
  <c r="AK69" i="5"/>
  <c r="AI63" i="5"/>
  <c r="AI55" i="5"/>
  <c r="AJ48" i="5"/>
  <c r="AK41" i="5"/>
  <c r="AK33" i="5"/>
  <c r="AI27" i="5"/>
  <c r="AI21" i="5"/>
  <c r="AI16" i="5"/>
  <c r="AI12" i="5"/>
  <c r="AI7" i="5"/>
  <c r="AK105" i="5"/>
  <c r="AK98" i="5"/>
  <c r="AK90" i="5"/>
  <c r="AI84" i="5"/>
  <c r="AI76" i="5"/>
  <c r="AJ69" i="5"/>
  <c r="AK62" i="5"/>
  <c r="AK54" i="5"/>
  <c r="AI48" i="5"/>
  <c r="AI40" i="5"/>
  <c r="AJ33" i="5"/>
  <c r="AK26" i="5"/>
  <c r="AL20" i="5"/>
  <c r="AL15" i="5"/>
  <c r="AL11" i="5"/>
  <c r="AI51" i="5"/>
  <c r="AI18" i="5"/>
  <c r="AJ105" i="5"/>
  <c r="AI97" i="5"/>
  <c r="AJ90" i="5"/>
  <c r="AK83" i="5"/>
  <c r="AK75" i="5"/>
  <c r="AI69" i="5"/>
  <c r="AI61" i="5"/>
  <c r="AJ54" i="5"/>
  <c r="AK47" i="5"/>
  <c r="AK39" i="5"/>
  <c r="AI33" i="5"/>
  <c r="AI25" i="5"/>
  <c r="AK20" i="5"/>
  <c r="AK15" i="5"/>
  <c r="AK11" i="5"/>
  <c r="AI87" i="5"/>
  <c r="AJ36" i="5"/>
  <c r="AI22" i="5"/>
  <c r="AI9" i="5"/>
  <c r="AI105" i="5"/>
  <c r="AK96" i="5"/>
  <c r="AI90" i="5"/>
  <c r="AI82" i="5"/>
  <c r="AJ75" i="5"/>
  <c r="AK68" i="5"/>
  <c r="AK60" i="5"/>
  <c r="AI54" i="5"/>
  <c r="AI46" i="5"/>
  <c r="AJ39" i="5"/>
  <c r="AK32" i="5"/>
  <c r="AK24" i="5"/>
  <c r="AJ19" i="5"/>
  <c r="AJ15" i="5"/>
  <c r="AJ10" i="5"/>
  <c r="AK101" i="5"/>
  <c r="AK104" i="5"/>
  <c r="AJ96" i="5"/>
  <c r="AK89" i="5"/>
  <c r="AK81" i="5"/>
  <c r="AI75" i="5"/>
  <c r="AI67" i="5"/>
  <c r="AJ60" i="5"/>
  <c r="AK53" i="5"/>
  <c r="AK45" i="5"/>
  <c r="AI39" i="5"/>
  <c r="AI31" i="5"/>
  <c r="AJ24" i="5"/>
  <c r="AI19" i="5"/>
  <c r="AI15" i="5"/>
  <c r="AI10" i="5"/>
  <c r="AK93" i="5"/>
  <c r="AK102" i="5"/>
  <c r="AI96" i="5"/>
  <c r="AI88" i="5"/>
  <c r="AJ81" i="5"/>
  <c r="AK74" i="5"/>
  <c r="AK66" i="5"/>
  <c r="AI60" i="5"/>
  <c r="AI52" i="5"/>
  <c r="AJ45" i="5"/>
  <c r="AK38" i="5"/>
  <c r="AK30" i="5"/>
  <c r="AI24" i="5"/>
  <c r="AL18" i="5"/>
  <c r="AL14" i="5"/>
  <c r="AL9" i="5"/>
  <c r="AJ72" i="5"/>
  <c r="AJ102" i="5"/>
  <c r="AK95" i="5"/>
  <c r="AK87" i="5"/>
  <c r="AI81" i="5"/>
  <c r="AI73" i="5"/>
  <c r="AJ66" i="5"/>
  <c r="AK59" i="5"/>
  <c r="AK51" i="5"/>
  <c r="AI45" i="5"/>
  <c r="AI37" i="5"/>
  <c r="AJ30" i="5"/>
  <c r="AK23" i="5"/>
  <c r="AK18" i="5"/>
  <c r="AK14" i="5"/>
  <c r="AK9" i="5"/>
  <c r="AI102" i="5"/>
  <c r="AI94" i="5"/>
  <c r="AJ87" i="5"/>
  <c r="AK80" i="5"/>
  <c r="AK72" i="5"/>
  <c r="AI66" i="5"/>
  <c r="AI58" i="5"/>
  <c r="AJ51" i="5"/>
  <c r="AK44" i="5"/>
  <c r="AK36" i="5"/>
  <c r="AI30" i="5"/>
  <c r="AJ22" i="5"/>
  <c r="AJ18" i="5"/>
  <c r="AJ13" i="5"/>
  <c r="AJ9" i="5"/>
  <c r="AK65" i="5"/>
  <c r="AH108" i="5"/>
  <c r="AG108" i="5"/>
  <c r="AH61" i="5"/>
  <c r="AG20" i="5"/>
  <c r="AG27" i="5"/>
  <c r="AH81" i="5"/>
  <c r="AH22" i="5"/>
  <c r="AH31" i="5"/>
  <c r="AH98" i="5"/>
  <c r="P30" i="5"/>
  <c r="P28" i="5"/>
  <c r="P20" i="5"/>
  <c r="P37" i="5"/>
  <c r="P31" i="5"/>
  <c r="P25" i="5"/>
  <c r="P33" i="5"/>
  <c r="P35" i="5"/>
  <c r="P13" i="5"/>
  <c r="P8" i="5"/>
  <c r="P38" i="5"/>
  <c r="P21" i="5"/>
  <c r="P7" i="5"/>
  <c r="P34" i="5"/>
  <c r="P18" i="5"/>
  <c r="P19" i="5"/>
  <c r="P36" i="5"/>
  <c r="P26" i="5"/>
  <c r="P12" i="5"/>
  <c r="P27" i="5"/>
  <c r="P6" i="5"/>
  <c r="P9" i="5"/>
  <c r="P16" i="5"/>
  <c r="P39" i="5"/>
  <c r="P11" i="5"/>
  <c r="P17" i="5"/>
  <c r="P41" i="5"/>
  <c r="P40" i="5"/>
  <c r="P24" i="5"/>
  <c r="P15" i="5"/>
  <c r="P32" i="5"/>
  <c r="P14" i="5"/>
  <c r="P22" i="5"/>
  <c r="P29" i="5"/>
  <c r="P23" i="5"/>
  <c r="P10" i="5"/>
  <c r="AH21" i="5"/>
  <c r="AH92" i="5"/>
  <c r="AG94" i="5"/>
  <c r="AH84" i="5"/>
  <c r="AG44" i="5"/>
  <c r="AH34" i="5"/>
  <c r="AG91" i="5"/>
  <c r="AH99" i="5"/>
  <c r="AG46" i="5"/>
  <c r="AG10" i="5"/>
  <c r="AG33" i="5"/>
  <c r="AG6" i="5"/>
  <c r="AH63" i="5"/>
  <c r="AH45" i="5"/>
  <c r="AG36" i="5"/>
  <c r="AH101" i="5"/>
  <c r="AH38" i="5"/>
  <c r="AG51" i="5"/>
  <c r="AH51" i="5"/>
  <c r="AG31" i="5"/>
  <c r="AG93" i="5"/>
  <c r="AG38" i="5"/>
  <c r="AG100" i="5"/>
  <c r="AH56" i="5"/>
  <c r="AG96" i="5"/>
  <c r="AG16" i="5"/>
  <c r="AG62" i="5"/>
  <c r="AG59" i="5"/>
  <c r="AH85" i="5"/>
  <c r="AH40" i="5"/>
  <c r="AG47" i="5"/>
  <c r="AH18" i="5"/>
  <c r="AG56" i="5"/>
  <c r="AH77" i="5"/>
  <c r="AG103" i="5"/>
  <c r="AH69" i="5"/>
  <c r="AG76" i="5"/>
  <c r="AH12" i="5"/>
  <c r="AH80" i="5"/>
  <c r="AG95" i="5"/>
  <c r="AH29" i="5"/>
  <c r="AG102" i="5"/>
  <c r="AG7" i="5"/>
  <c r="AH66" i="5"/>
  <c r="AG30" i="5"/>
  <c r="AH9" i="5"/>
  <c r="AG88" i="5"/>
  <c r="AG68" i="5"/>
  <c r="AH104" i="5"/>
  <c r="AH55" i="5"/>
  <c r="AG18" i="5"/>
  <c r="AG25" i="5"/>
  <c r="AG71" i="5"/>
  <c r="AH49" i="5"/>
  <c r="AG22" i="5"/>
  <c r="AG28" i="5"/>
  <c r="AH86" i="5"/>
  <c r="AG60" i="5"/>
  <c r="AH94" i="5"/>
  <c r="AG74" i="5"/>
  <c r="AG87" i="5"/>
  <c r="AH7" i="5"/>
  <c r="AH46" i="5"/>
  <c r="AG106" i="5"/>
  <c r="AG11" i="5"/>
  <c r="AH82" i="5"/>
  <c r="AG84" i="5"/>
  <c r="AH50" i="5"/>
  <c r="AG78" i="5"/>
  <c r="AG63" i="5"/>
  <c r="AH60" i="5"/>
  <c r="AG29" i="5"/>
  <c r="AH59" i="5"/>
  <c r="AH43" i="5"/>
  <c r="AH62" i="5"/>
  <c r="AH32" i="5"/>
  <c r="AG73" i="5"/>
  <c r="AH24" i="5"/>
  <c r="AG17" i="5"/>
  <c r="AG75" i="5"/>
  <c r="AG37" i="5"/>
  <c r="AH14" i="5"/>
  <c r="AG70" i="5"/>
  <c r="AG97" i="5"/>
  <c r="AH74" i="5"/>
  <c r="AG8" i="5"/>
  <c r="AG89" i="5"/>
  <c r="AG58" i="5"/>
  <c r="AH105" i="5"/>
  <c r="AG15" i="5"/>
  <c r="AH64" i="5"/>
  <c r="AH93" i="5"/>
  <c r="AH23" i="5"/>
  <c r="AH48" i="5"/>
  <c r="AG66" i="5"/>
  <c r="AG72" i="5"/>
  <c r="AH58" i="5"/>
  <c r="AH39" i="5"/>
  <c r="AG26" i="5"/>
  <c r="AG55" i="5"/>
  <c r="AG104" i="5"/>
  <c r="AH72" i="5"/>
  <c r="AG34" i="5"/>
  <c r="AH54" i="5"/>
  <c r="AG80" i="5"/>
  <c r="AH36" i="5"/>
  <c r="AH16" i="5"/>
  <c r="AH96" i="5"/>
  <c r="AH17" i="5"/>
  <c r="AH91" i="5"/>
  <c r="AG90" i="5"/>
  <c r="AH27" i="5"/>
  <c r="AH67" i="5"/>
  <c r="AH15" i="5"/>
  <c r="AH76" i="5"/>
  <c r="AH95" i="5"/>
  <c r="AG23" i="5"/>
  <c r="AG48" i="5"/>
  <c r="AG19" i="5"/>
  <c r="AG79" i="5"/>
  <c r="AG49" i="5"/>
  <c r="AH90" i="5"/>
  <c r="AH87" i="5"/>
  <c r="AG92" i="5"/>
  <c r="AG107" i="5"/>
  <c r="AH78" i="5"/>
  <c r="AH102" i="5"/>
  <c r="AH53" i="5"/>
  <c r="AH71" i="5"/>
  <c r="AH42" i="5"/>
  <c r="AH100" i="5"/>
  <c r="AH6" i="5"/>
  <c r="AH44" i="5"/>
  <c r="AH8" i="5"/>
  <c r="AH20" i="5"/>
  <c r="AH30" i="5"/>
  <c r="AG42" i="5"/>
  <c r="AG13" i="5"/>
  <c r="AG52" i="5"/>
  <c r="AG57" i="5"/>
  <c r="AG45" i="5"/>
  <c r="AG61" i="5"/>
  <c r="AG101" i="5"/>
  <c r="AG54" i="5"/>
  <c r="AG21" i="5"/>
  <c r="AH88" i="5"/>
  <c r="AG35" i="5"/>
  <c r="AG40" i="5"/>
  <c r="AG69" i="5"/>
  <c r="AH33" i="5"/>
  <c r="AG12" i="5"/>
  <c r="AG41" i="5"/>
  <c r="AH35" i="5"/>
  <c r="AG82" i="5"/>
  <c r="AG86" i="5"/>
  <c r="AH107" i="5"/>
  <c r="AH68" i="5"/>
  <c r="AG98" i="5"/>
  <c r="AG9" i="5"/>
  <c r="AH28" i="5"/>
  <c r="AG85" i="5"/>
  <c r="AH10" i="5"/>
  <c r="AG77" i="5"/>
  <c r="AG83" i="5"/>
  <c r="AH65" i="5"/>
  <c r="AH13" i="5"/>
  <c r="AG50" i="5"/>
  <c r="AG53" i="5"/>
  <c r="AG105" i="5"/>
  <c r="AH41" i="5"/>
  <c r="AH37" i="5"/>
  <c r="AH89" i="5"/>
  <c r="AG43" i="5"/>
  <c r="AH73" i="5"/>
  <c r="AH97" i="5"/>
  <c r="AH75" i="5"/>
  <c r="AH79" i="5"/>
  <c r="AH19" i="5"/>
  <c r="AH70" i="5"/>
  <c r="AG64" i="5"/>
  <c r="AH103" i="5"/>
  <c r="AH11" i="5"/>
  <c r="AG24" i="5"/>
  <c r="AG81" i="5"/>
  <c r="AH83" i="5"/>
  <c r="AH52" i="5"/>
  <c r="AH57" i="5"/>
  <c r="AH25" i="5"/>
  <c r="AG65" i="5"/>
  <c r="AG14" i="5"/>
  <c r="AH47" i="5"/>
  <c r="AG67" i="5"/>
  <c r="AH26" i="5"/>
  <c r="AH106" i="5"/>
  <c r="AG99" i="5"/>
  <c r="AG32" i="5"/>
  <c r="AG39" i="5"/>
  <c r="L17" i="8" l="1"/>
  <c r="J17" i="8"/>
  <c r="U6" i="5"/>
  <c r="T6" i="5"/>
  <c r="S6" i="5"/>
  <c r="R6" i="5"/>
  <c r="AN17" i="5"/>
  <c r="U17" i="5"/>
  <c r="AS17" i="5" s="1"/>
  <c r="I33" i="8" s="1"/>
  <c r="T17" i="5"/>
  <c r="AR17" i="5" s="1"/>
  <c r="H33" i="8" s="1"/>
  <c r="S17" i="5"/>
  <c r="AQ17" i="5" s="1"/>
  <c r="G33" i="8" s="1"/>
  <c r="R17" i="5"/>
  <c r="AP17" i="5" s="1"/>
  <c r="F33" i="8" s="1"/>
  <c r="U34" i="5"/>
  <c r="T34" i="5"/>
  <c r="S34" i="5"/>
  <c r="R34" i="5"/>
  <c r="U28" i="5"/>
  <c r="T28" i="5"/>
  <c r="S28" i="5"/>
  <c r="R28" i="5"/>
  <c r="AN11" i="5"/>
  <c r="U11" i="5"/>
  <c r="AS11" i="5" s="1"/>
  <c r="I27" i="8" s="1"/>
  <c r="T11" i="5"/>
  <c r="AR11" i="5" s="1"/>
  <c r="H27" i="8" s="1"/>
  <c r="S11" i="5"/>
  <c r="AQ11" i="5" s="1"/>
  <c r="G27" i="8" s="1"/>
  <c r="R11" i="5"/>
  <c r="AP11" i="5" s="1"/>
  <c r="F27" i="8" s="1"/>
  <c r="AN7" i="5"/>
  <c r="U7" i="5"/>
  <c r="AS7" i="5" s="1"/>
  <c r="I23" i="8" s="1"/>
  <c r="T7" i="5"/>
  <c r="AR7" i="5" s="1"/>
  <c r="H23" i="8" s="1"/>
  <c r="S7" i="5"/>
  <c r="AQ7" i="5" s="1"/>
  <c r="G23" i="8" s="1"/>
  <c r="R7" i="5"/>
  <c r="AP7" i="5" s="1"/>
  <c r="F23" i="8" s="1"/>
  <c r="S30" i="5"/>
  <c r="U30" i="5"/>
  <c r="T30" i="5"/>
  <c r="R30" i="5"/>
  <c r="AN10" i="5"/>
  <c r="U10" i="5"/>
  <c r="AS10" i="5" s="1"/>
  <c r="I26" i="8" s="1"/>
  <c r="T10" i="5"/>
  <c r="AR10" i="5" s="1"/>
  <c r="H26" i="8" s="1"/>
  <c r="S10" i="5"/>
  <c r="AQ10" i="5" s="1"/>
  <c r="G26" i="8" s="1"/>
  <c r="R10" i="5"/>
  <c r="AP10" i="5" s="1"/>
  <c r="F26" i="8" s="1"/>
  <c r="S39" i="5"/>
  <c r="R39" i="5"/>
  <c r="T39" i="5"/>
  <c r="U39" i="5"/>
  <c r="AN21" i="5"/>
  <c r="U21" i="5"/>
  <c r="AS21" i="5" s="1"/>
  <c r="I37" i="8" s="1"/>
  <c r="T21" i="5"/>
  <c r="AR21" i="5" s="1"/>
  <c r="H37" i="8" s="1"/>
  <c r="S21" i="5"/>
  <c r="AQ21" i="5" s="1"/>
  <c r="G37" i="8" s="1"/>
  <c r="R21" i="5"/>
  <c r="AP21" i="5" s="1"/>
  <c r="F37" i="8" s="1"/>
  <c r="AN23" i="5"/>
  <c r="U23" i="5"/>
  <c r="AS23" i="5" s="1"/>
  <c r="I39" i="8" s="1"/>
  <c r="T23" i="5"/>
  <c r="AR23" i="5" s="1"/>
  <c r="H39" i="8" s="1"/>
  <c r="S23" i="5"/>
  <c r="AQ23" i="5" s="1"/>
  <c r="G39" i="8" s="1"/>
  <c r="R23" i="5"/>
  <c r="AP23" i="5" s="1"/>
  <c r="F39" i="8" s="1"/>
  <c r="U16" i="5"/>
  <c r="AS16" i="5" s="1"/>
  <c r="I32" i="8" s="1"/>
  <c r="AN16" i="5"/>
  <c r="T16" i="5"/>
  <c r="AR16" i="5" s="1"/>
  <c r="H32" i="8" s="1"/>
  <c r="S16" i="5"/>
  <c r="AQ16" i="5" s="1"/>
  <c r="G32" i="8" s="1"/>
  <c r="R16" i="5"/>
  <c r="AP16" i="5" s="1"/>
  <c r="F32" i="8" s="1"/>
  <c r="U38" i="5"/>
  <c r="T38" i="5"/>
  <c r="S38" i="5"/>
  <c r="R38" i="5"/>
  <c r="U29" i="5"/>
  <c r="T29" i="5"/>
  <c r="S29" i="5"/>
  <c r="R29" i="5"/>
  <c r="AN9" i="5"/>
  <c r="U9" i="5"/>
  <c r="AS9" i="5" s="1"/>
  <c r="I25" i="8" s="1"/>
  <c r="T9" i="5"/>
  <c r="AR9" i="5" s="1"/>
  <c r="H25" i="8" s="1"/>
  <c r="S9" i="5"/>
  <c r="AQ9" i="5" s="1"/>
  <c r="G25" i="8" s="1"/>
  <c r="R9" i="5"/>
  <c r="AP9" i="5" s="1"/>
  <c r="F25" i="8" s="1"/>
  <c r="AN8" i="5"/>
  <c r="U8" i="5"/>
  <c r="AS8" i="5" s="1"/>
  <c r="I24" i="8" s="1"/>
  <c r="T8" i="5"/>
  <c r="AR8" i="5" s="1"/>
  <c r="H24" i="8" s="1"/>
  <c r="S8" i="5"/>
  <c r="AQ8" i="5" s="1"/>
  <c r="G24" i="8" s="1"/>
  <c r="R8" i="5"/>
  <c r="AP8" i="5" s="1"/>
  <c r="F24" i="8" s="1"/>
  <c r="AN22" i="5"/>
  <c r="U22" i="5"/>
  <c r="AS22" i="5" s="1"/>
  <c r="I38" i="8" s="1"/>
  <c r="T22" i="5"/>
  <c r="AR22" i="5" s="1"/>
  <c r="H38" i="8" s="1"/>
  <c r="S22" i="5"/>
  <c r="AQ22" i="5" s="1"/>
  <c r="G38" i="8" s="1"/>
  <c r="R22" i="5"/>
  <c r="AP22" i="5" s="1"/>
  <c r="F38" i="8" s="1"/>
  <c r="AN13" i="5"/>
  <c r="U13" i="5"/>
  <c r="AS13" i="5" s="1"/>
  <c r="I29" i="8" s="1"/>
  <c r="T13" i="5"/>
  <c r="AR13" i="5" s="1"/>
  <c r="H29" i="8" s="1"/>
  <c r="S13" i="5"/>
  <c r="AQ13" i="5" s="1"/>
  <c r="G29" i="8" s="1"/>
  <c r="R13" i="5"/>
  <c r="AP13" i="5" s="1"/>
  <c r="F29" i="8" s="1"/>
  <c r="AN14" i="5"/>
  <c r="U14" i="5"/>
  <c r="AS14" i="5" s="1"/>
  <c r="I30" i="8" s="1"/>
  <c r="T14" i="5"/>
  <c r="AR14" i="5" s="1"/>
  <c r="H30" i="8" s="1"/>
  <c r="S14" i="5"/>
  <c r="AQ14" i="5" s="1"/>
  <c r="G30" i="8" s="1"/>
  <c r="R14" i="5"/>
  <c r="AP14" i="5" s="1"/>
  <c r="F30" i="8" s="1"/>
  <c r="U27" i="5"/>
  <c r="T27" i="5"/>
  <c r="S27" i="5"/>
  <c r="R27" i="5"/>
  <c r="U35" i="5"/>
  <c r="R35" i="5"/>
  <c r="T35" i="5"/>
  <c r="S35" i="5"/>
  <c r="U32" i="5"/>
  <c r="T32" i="5"/>
  <c r="S32" i="5"/>
  <c r="R32" i="5"/>
  <c r="U12" i="5"/>
  <c r="AS12" i="5" s="1"/>
  <c r="I28" i="8" s="1"/>
  <c r="T12" i="5"/>
  <c r="AR12" i="5" s="1"/>
  <c r="H28" i="8" s="1"/>
  <c r="S12" i="5"/>
  <c r="AQ12" i="5" s="1"/>
  <c r="G28" i="8" s="1"/>
  <c r="AN12" i="5"/>
  <c r="R12" i="5"/>
  <c r="AP12" i="5" s="1"/>
  <c r="F28" i="8" s="1"/>
  <c r="S33" i="5"/>
  <c r="R33" i="5"/>
  <c r="U33" i="5"/>
  <c r="T33" i="5"/>
  <c r="AN15" i="5"/>
  <c r="U15" i="5"/>
  <c r="AS15" i="5" s="1"/>
  <c r="I31" i="8" s="1"/>
  <c r="T15" i="5"/>
  <c r="AR15" i="5" s="1"/>
  <c r="H31" i="8" s="1"/>
  <c r="S15" i="5"/>
  <c r="AQ15" i="5" s="1"/>
  <c r="G31" i="8" s="1"/>
  <c r="R15" i="5"/>
  <c r="AP15" i="5" s="1"/>
  <c r="F31" i="8" s="1"/>
  <c r="U26" i="5"/>
  <c r="T26" i="5"/>
  <c r="S26" i="5"/>
  <c r="R26" i="5"/>
  <c r="AN25" i="5"/>
  <c r="R25" i="5"/>
  <c r="AP25" i="5" s="1"/>
  <c r="F41" i="8" s="1"/>
  <c r="U25" i="5"/>
  <c r="AS25" i="5" s="1"/>
  <c r="I41" i="8" s="1"/>
  <c r="T25" i="5"/>
  <c r="AR25" i="5" s="1"/>
  <c r="H41" i="8" s="1"/>
  <c r="S25" i="5"/>
  <c r="AQ25" i="5" s="1"/>
  <c r="G41" i="8" s="1"/>
  <c r="AN24" i="5"/>
  <c r="U24" i="5"/>
  <c r="AS24" i="5" s="1"/>
  <c r="I40" i="8" s="1"/>
  <c r="T24" i="5"/>
  <c r="AR24" i="5" s="1"/>
  <c r="H40" i="8" s="1"/>
  <c r="S24" i="5"/>
  <c r="AQ24" i="5" s="1"/>
  <c r="G40" i="8" s="1"/>
  <c r="R24" i="5"/>
  <c r="AP24" i="5" s="1"/>
  <c r="F40" i="8" s="1"/>
  <c r="S36" i="5"/>
  <c r="R36" i="5"/>
  <c r="U36" i="5"/>
  <c r="T36" i="5"/>
  <c r="S31" i="5"/>
  <c r="R31" i="5"/>
  <c r="U31" i="5"/>
  <c r="T31" i="5"/>
  <c r="U40" i="5"/>
  <c r="T40" i="5"/>
  <c r="S40" i="5"/>
  <c r="R40" i="5"/>
  <c r="AN19" i="5"/>
  <c r="U19" i="5"/>
  <c r="AS19" i="5" s="1"/>
  <c r="I35" i="8" s="1"/>
  <c r="T19" i="5"/>
  <c r="AR19" i="5" s="1"/>
  <c r="H35" i="8" s="1"/>
  <c r="S19" i="5"/>
  <c r="AQ19" i="5" s="1"/>
  <c r="G35" i="8" s="1"/>
  <c r="R19" i="5"/>
  <c r="AP19" i="5" s="1"/>
  <c r="F35" i="8" s="1"/>
  <c r="U37" i="5"/>
  <c r="T37" i="5"/>
  <c r="S37" i="5"/>
  <c r="R37" i="5"/>
  <c r="U41" i="5"/>
  <c r="T41" i="5"/>
  <c r="S41" i="5"/>
  <c r="R41" i="5"/>
  <c r="U18" i="5"/>
  <c r="AS18" i="5" s="1"/>
  <c r="I34" i="8" s="1"/>
  <c r="T18" i="5"/>
  <c r="AR18" i="5" s="1"/>
  <c r="H34" i="8" s="1"/>
  <c r="S18" i="5"/>
  <c r="AQ18" i="5" s="1"/>
  <c r="G34" i="8" s="1"/>
  <c r="R18" i="5"/>
  <c r="AP18" i="5" s="1"/>
  <c r="F34" i="8" s="1"/>
  <c r="AN18" i="5"/>
  <c r="AN20" i="5"/>
  <c r="U20" i="5"/>
  <c r="AS20" i="5" s="1"/>
  <c r="I36" i="8" s="1"/>
  <c r="T20" i="5"/>
  <c r="AR20" i="5" s="1"/>
  <c r="H36" i="8" s="1"/>
  <c r="S20" i="5"/>
  <c r="AQ20" i="5" s="1"/>
  <c r="G36" i="8" s="1"/>
  <c r="R20" i="5"/>
  <c r="AP20" i="5" s="1"/>
  <c r="F36" i="8" s="1"/>
  <c r="AL115" i="5"/>
  <c r="AK115" i="5"/>
  <c r="AL113" i="5"/>
  <c r="AI113" i="5"/>
  <c r="AJ113" i="5"/>
  <c r="AK113" i="5"/>
  <c r="AJ115" i="5"/>
  <c r="AI115" i="5"/>
  <c r="Q23" i="5"/>
  <c r="Q16" i="5"/>
  <c r="Q38" i="5"/>
  <c r="Q29" i="5"/>
  <c r="Q9" i="5"/>
  <c r="Q8" i="5"/>
  <c r="Q22" i="5"/>
  <c r="AN6" i="5"/>
  <c r="Q6" i="5"/>
  <c r="AO6" i="5" s="1"/>
  <c r="C22" i="8" s="1"/>
  <c r="Q13" i="5"/>
  <c r="Q14" i="5"/>
  <c r="Q27" i="5"/>
  <c r="Q35" i="5"/>
  <c r="Q12" i="5"/>
  <c r="Q15" i="5"/>
  <c r="Q36" i="5"/>
  <c r="Q40" i="5"/>
  <c r="Q19" i="5"/>
  <c r="Q37" i="5"/>
  <c r="Q24" i="5"/>
  <c r="Q41" i="5"/>
  <c r="Q18" i="5"/>
  <c r="Q20" i="5"/>
  <c r="Q26" i="5"/>
  <c r="Q31" i="5"/>
  <c r="Q17" i="5"/>
  <c r="Q34" i="5"/>
  <c r="Q28" i="5"/>
  <c r="Q32" i="5"/>
  <c r="Q25" i="5"/>
  <c r="Q11" i="5"/>
  <c r="Q7" i="5"/>
  <c r="Q30" i="5"/>
  <c r="Q33" i="5"/>
  <c r="Q10" i="5"/>
  <c r="Q39" i="5"/>
  <c r="Q21" i="5"/>
  <c r="AO19" i="5" l="1"/>
  <c r="C35" i="8" s="1"/>
  <c r="AO13" i="5"/>
  <c r="C29" i="8" s="1"/>
  <c r="AO22" i="5"/>
  <c r="C38" i="8" s="1"/>
  <c r="AO10" i="5"/>
  <c r="C26" i="8" s="1"/>
  <c r="AO18" i="5"/>
  <c r="C34" i="8" s="1"/>
  <c r="AO12" i="5"/>
  <c r="C28" i="8" s="1"/>
  <c r="AO8" i="5"/>
  <c r="C24" i="8" s="1"/>
  <c r="AO16" i="5"/>
  <c r="C32" i="8" s="1"/>
  <c r="AO9" i="5"/>
  <c r="C25" i="8" s="1"/>
  <c r="AO25" i="5"/>
  <c r="C41" i="8" s="1"/>
  <c r="AO24" i="5"/>
  <c r="C40" i="8" s="1"/>
  <c r="AO15" i="5"/>
  <c r="C31" i="8" s="1"/>
  <c r="AO14" i="5"/>
  <c r="C30" i="8" s="1"/>
  <c r="AO21" i="5"/>
  <c r="C37" i="8" s="1"/>
  <c r="AO23" i="5"/>
  <c r="C39" i="8" s="1"/>
  <c r="AO7" i="5"/>
  <c r="C23" i="8" s="1"/>
  <c r="AO20" i="5"/>
  <c r="C36" i="8" s="1"/>
  <c r="AO11" i="5"/>
  <c r="C27" i="8" s="1"/>
  <c r="AO17" i="5"/>
  <c r="C33" i="8" s="1"/>
  <c r="R46" i="5"/>
  <c r="AP6" i="5"/>
  <c r="F22" i="8" s="1"/>
  <c r="R48" i="5"/>
  <c r="AP26" i="5" s="1"/>
  <c r="F42" i="8" s="1"/>
  <c r="T46" i="5"/>
  <c r="AR6" i="5"/>
  <c r="H22" i="8" s="1"/>
  <c r="U48" i="5"/>
  <c r="AS26" i="5" s="1"/>
  <c r="I42" i="8" s="1"/>
  <c r="S46" i="5"/>
  <c r="AQ6" i="5"/>
  <c r="G22" i="8" s="1"/>
  <c r="U46" i="5"/>
  <c r="AS6" i="5"/>
  <c r="I22" i="8" s="1"/>
  <c r="T48" i="5"/>
  <c r="AR26" i="5" s="1"/>
  <c r="H42" i="8" s="1"/>
  <c r="S48" i="5"/>
  <c r="AQ26" i="5" s="1"/>
  <c r="G42" i="8" s="1"/>
  <c r="I43" i="8" l="1"/>
  <c r="G43" i="8"/>
  <c r="H43" i="8"/>
  <c r="F43" i="8"/>
</calcChain>
</file>

<file path=xl/sharedStrings.xml><?xml version="1.0" encoding="utf-8"?>
<sst xmlns="http://schemas.openxmlformats.org/spreadsheetml/2006/main" count="2374" uniqueCount="1185">
  <si>
    <t>農業サービス</t>
  </si>
  <si>
    <t>林業</t>
  </si>
  <si>
    <t>漁業</t>
  </si>
  <si>
    <t>飲料</t>
  </si>
  <si>
    <t>たばこ</t>
  </si>
  <si>
    <t>繊維工業製品</t>
  </si>
  <si>
    <t>家具・装備品</t>
  </si>
  <si>
    <t>紙加工品</t>
  </si>
  <si>
    <t>化学肥料</t>
  </si>
  <si>
    <t>合成樹脂</t>
  </si>
  <si>
    <t>化学繊維</t>
  </si>
  <si>
    <t>医薬品</t>
  </si>
  <si>
    <t>石油製品</t>
  </si>
  <si>
    <t>石炭製品</t>
  </si>
  <si>
    <t>プラスチック製品</t>
  </si>
  <si>
    <t>ゴム製品</t>
  </si>
  <si>
    <t>ガラス・ガラス製品</t>
  </si>
  <si>
    <t>セメント・セメント製品</t>
  </si>
  <si>
    <t>陶磁器</t>
  </si>
  <si>
    <t>銑鉄・粗鋼</t>
  </si>
  <si>
    <t>鋼材</t>
  </si>
  <si>
    <t>非鉄金属製錬・精製</t>
  </si>
  <si>
    <t>非鉄金属加工製品</t>
  </si>
  <si>
    <t>その他の金属製品</t>
  </si>
  <si>
    <t>不動産仲介及び賃貸</t>
  </si>
  <si>
    <t>その他の対個人サービス</t>
  </si>
  <si>
    <t>事務用品</t>
  </si>
  <si>
    <t>分類不明</t>
  </si>
  <si>
    <t>内生部門計</t>
  </si>
  <si>
    <t>雇用者所得</t>
    <rPh sb="0" eb="3">
      <t>コヨウシャ</t>
    </rPh>
    <rPh sb="3" eb="5">
      <t>ショトク</t>
    </rPh>
    <phoneticPr fontId="6"/>
  </si>
  <si>
    <t>畜産</t>
  </si>
  <si>
    <t>住宅賃貸料</t>
  </si>
  <si>
    <t>介護</t>
  </si>
  <si>
    <t>石炭・原油・天然ガス</t>
  </si>
  <si>
    <t>パルプ・紙・板紙・加工紙</t>
  </si>
  <si>
    <t>印刷・製版・製本</t>
  </si>
  <si>
    <t>無機化学工業製品</t>
  </si>
  <si>
    <t>その他の窯業・土石製品</t>
  </si>
  <si>
    <t>その他の鉄鋼製品</t>
  </si>
  <si>
    <t>住宅賃貸料（帰属家賃）</t>
  </si>
  <si>
    <t>洗濯・理容・美容・浴場業</t>
  </si>
  <si>
    <t>直接効果</t>
    <rPh sb="0" eb="2">
      <t>チョクセツ</t>
    </rPh>
    <rPh sb="2" eb="4">
      <t>コウカ</t>
    </rPh>
    <phoneticPr fontId="2"/>
  </si>
  <si>
    <t>所得増加額</t>
    <rPh sb="0" eb="2">
      <t>ショトク</t>
    </rPh>
    <rPh sb="2" eb="4">
      <t>ゾウカ</t>
    </rPh>
    <rPh sb="4" eb="5">
      <t>ガク</t>
    </rPh>
    <phoneticPr fontId="2"/>
  </si>
  <si>
    <t>消費増加額</t>
    <rPh sb="0" eb="2">
      <t>ショウヒ</t>
    </rPh>
    <rPh sb="2" eb="4">
      <t>ゾウカ</t>
    </rPh>
    <rPh sb="4" eb="5">
      <t>ガク</t>
    </rPh>
    <phoneticPr fontId="2"/>
  </si>
  <si>
    <t>総合効果</t>
    <rPh sb="0" eb="2">
      <t>ソウゴウ</t>
    </rPh>
    <rPh sb="2" eb="4">
      <t>コウカ</t>
    </rPh>
    <phoneticPr fontId="2"/>
  </si>
  <si>
    <t>所得率</t>
    <rPh sb="0" eb="2">
      <t>ショトク</t>
    </rPh>
    <rPh sb="2" eb="3">
      <t>リツ</t>
    </rPh>
    <phoneticPr fontId="2"/>
  </si>
  <si>
    <t>粗付加価値誘発額</t>
    <rPh sb="0" eb="1">
      <t>ソ</t>
    </rPh>
    <rPh sb="1" eb="3">
      <t>フカ</t>
    </rPh>
    <rPh sb="3" eb="5">
      <t>カチ</t>
    </rPh>
    <rPh sb="5" eb="7">
      <t>ユウハツ</t>
    </rPh>
    <rPh sb="7" eb="8">
      <t>ガク</t>
    </rPh>
    <phoneticPr fontId="2"/>
  </si>
  <si>
    <t>億円</t>
    <rPh sb="0" eb="2">
      <t>オクエン</t>
    </rPh>
    <phoneticPr fontId="2"/>
  </si>
  <si>
    <t>百万円</t>
    <rPh sb="0" eb="3">
      <t>ヒャクマンエン</t>
    </rPh>
    <phoneticPr fontId="2"/>
  </si>
  <si>
    <t>万円</t>
    <rPh sb="0" eb="2">
      <t>マンエン</t>
    </rPh>
    <phoneticPr fontId="2"/>
  </si>
  <si>
    <t>千円</t>
    <rPh sb="0" eb="2">
      <t>センエン</t>
    </rPh>
    <phoneticPr fontId="2"/>
  </si>
  <si>
    <t>試算結果</t>
    <rPh sb="0" eb="2">
      <t>シサン</t>
    </rPh>
    <rPh sb="2" eb="4">
      <t>ケッカ</t>
    </rPh>
    <phoneticPr fontId="2"/>
  </si>
  <si>
    <t>雇用誘発人数</t>
    <rPh sb="0" eb="2">
      <t>コヨウ</t>
    </rPh>
    <rPh sb="2" eb="4">
      <t>ユウハツ</t>
    </rPh>
    <rPh sb="4" eb="6">
      <t>ニンズウ</t>
    </rPh>
    <phoneticPr fontId="2"/>
  </si>
  <si>
    <t>第１次
間接効果</t>
    <rPh sb="0" eb="1">
      <t>ダイ</t>
    </rPh>
    <rPh sb="2" eb="3">
      <t>ジ</t>
    </rPh>
    <rPh sb="4" eb="6">
      <t>カンセツ</t>
    </rPh>
    <rPh sb="6" eb="8">
      <t>コウカ</t>
    </rPh>
    <phoneticPr fontId="2"/>
  </si>
  <si>
    <t>第２次
間接効果</t>
    <rPh sb="0" eb="1">
      <t>ダイ</t>
    </rPh>
    <rPh sb="2" eb="3">
      <t>ジ</t>
    </rPh>
    <rPh sb="4" eb="6">
      <t>カンセツ</t>
    </rPh>
    <rPh sb="6" eb="8">
      <t>コウカ</t>
    </rPh>
    <phoneticPr fontId="2"/>
  </si>
  <si>
    <t>粗付加価値
誘発額</t>
    <rPh sb="0" eb="1">
      <t>ソ</t>
    </rPh>
    <rPh sb="1" eb="3">
      <t>フカ</t>
    </rPh>
    <rPh sb="3" eb="5">
      <t>カチ</t>
    </rPh>
    <rPh sb="6" eb="8">
      <t>ユウハツ</t>
    </rPh>
    <rPh sb="8" eb="9">
      <t>ガク</t>
    </rPh>
    <phoneticPr fontId="2"/>
  </si>
  <si>
    <t>①</t>
    <phoneticPr fontId="2"/>
  </si>
  <si>
    <t>②</t>
    <phoneticPr fontId="2"/>
  </si>
  <si>
    <t>項　目</t>
    <rPh sb="0" eb="1">
      <t>コウ</t>
    </rPh>
    <rPh sb="2" eb="3">
      <t>メ</t>
    </rPh>
    <phoneticPr fontId="2"/>
  </si>
  <si>
    <t>Rank</t>
    <phoneticPr fontId="2"/>
  </si>
  <si>
    <t>第１次間接</t>
    <rPh sb="0" eb="1">
      <t>ダイ</t>
    </rPh>
    <rPh sb="2" eb="3">
      <t>ジ</t>
    </rPh>
    <rPh sb="3" eb="5">
      <t>カンセツ</t>
    </rPh>
    <phoneticPr fontId="2"/>
  </si>
  <si>
    <t>第２次間接</t>
    <rPh sb="0" eb="1">
      <t>ダイ</t>
    </rPh>
    <rPh sb="2" eb="3">
      <t>ジ</t>
    </rPh>
    <rPh sb="3" eb="5">
      <t>カンセツ</t>
    </rPh>
    <phoneticPr fontId="2"/>
  </si>
  <si>
    <t>その他</t>
    <rPh sb="2" eb="3">
      <t>ホカ</t>
    </rPh>
    <phoneticPr fontId="2"/>
  </si>
  <si>
    <t>部門名</t>
    <rPh sb="0" eb="2">
      <t>ブモン</t>
    </rPh>
    <rPh sb="2" eb="3">
      <t>メイ</t>
    </rPh>
    <phoneticPr fontId="2"/>
  </si>
  <si>
    <t>第１次間接効果</t>
    <rPh sb="0" eb="1">
      <t>ダイ</t>
    </rPh>
    <rPh sb="2" eb="3">
      <t>ジ</t>
    </rPh>
    <rPh sb="3" eb="5">
      <t>カンセツ</t>
    </rPh>
    <rPh sb="5" eb="7">
      <t>コウカ</t>
    </rPh>
    <phoneticPr fontId="2"/>
  </si>
  <si>
    <t>第２次間接効果</t>
    <rPh sb="0" eb="1">
      <t>ダイ</t>
    </rPh>
    <rPh sb="2" eb="3">
      <t>ジ</t>
    </rPh>
    <rPh sb="3" eb="5">
      <t>カンセツ</t>
    </rPh>
    <rPh sb="5" eb="7">
      <t>コウカ</t>
    </rPh>
    <phoneticPr fontId="2"/>
  </si>
  <si>
    <t>総合効果</t>
    <rPh sb="0" eb="2">
      <t>ソウゴウ</t>
    </rPh>
    <rPh sb="2" eb="4">
      <t>コウカ</t>
    </rPh>
    <phoneticPr fontId="2"/>
  </si>
  <si>
    <t>分析に利用した産業連関表と各種係数</t>
    <rPh sb="0" eb="2">
      <t>ブンセキ</t>
    </rPh>
    <rPh sb="3" eb="5">
      <t>リヨウ</t>
    </rPh>
    <rPh sb="7" eb="9">
      <t>サンギョウ</t>
    </rPh>
    <rPh sb="9" eb="11">
      <t>レンカン</t>
    </rPh>
    <rPh sb="11" eb="12">
      <t>ヒョウ</t>
    </rPh>
    <rPh sb="13" eb="15">
      <t>カクシュ</t>
    </rPh>
    <rPh sb="15" eb="17">
      <t>ケイスウ</t>
    </rPh>
    <phoneticPr fontId="2"/>
  </si>
  <si>
    <t>・県民所得係数　</t>
    <rPh sb="1" eb="3">
      <t>ケンミン</t>
    </rPh>
    <rPh sb="3" eb="5">
      <t>ショトク</t>
    </rPh>
    <rPh sb="5" eb="7">
      <t>ケイスウ</t>
    </rPh>
    <phoneticPr fontId="2"/>
  </si>
  <si>
    <t>・消費転換係数</t>
    <rPh sb="1" eb="3">
      <t>ショウヒ</t>
    </rPh>
    <rPh sb="3" eb="5">
      <t>テンカン</t>
    </rPh>
    <rPh sb="5" eb="7">
      <t>ケイスウ</t>
    </rPh>
    <phoneticPr fontId="2"/>
  </si>
  <si>
    <t>価格変換
（ﾃﾞﾌﾚｰﾀ）</t>
    <rPh sb="0" eb="2">
      <t>カカク</t>
    </rPh>
    <rPh sb="2" eb="4">
      <t>ヘンカン</t>
    </rPh>
    <phoneticPr fontId="2"/>
  </si>
  <si>
    <t>価格変換</t>
    <rPh sb="0" eb="2">
      <t>カカク</t>
    </rPh>
    <rPh sb="2" eb="4">
      <t>ヘンカン</t>
    </rPh>
    <phoneticPr fontId="2"/>
  </si>
  <si>
    <t>従業者のうち県内在住者の所得</t>
    <rPh sb="0" eb="3">
      <t>ジュウギョウシャ</t>
    </rPh>
    <rPh sb="6" eb="8">
      <t>ケンナイ</t>
    </rPh>
    <rPh sb="8" eb="11">
      <t>ザイジュウシャ</t>
    </rPh>
    <rPh sb="12" eb="14">
      <t>ショトク</t>
    </rPh>
    <phoneticPr fontId="2"/>
  </si>
  <si>
    <t>所得のうち
貯蓄を除く
消費増加額</t>
    <rPh sb="0" eb="2">
      <t>ショトク</t>
    </rPh>
    <rPh sb="6" eb="8">
      <t>チョチク</t>
    </rPh>
    <rPh sb="9" eb="10">
      <t>ノゾ</t>
    </rPh>
    <rPh sb="12" eb="14">
      <t>ショウヒ</t>
    </rPh>
    <rPh sb="14" eb="16">
      <t>ゾウカ</t>
    </rPh>
    <rPh sb="16" eb="17">
      <t>ガク</t>
    </rPh>
    <phoneticPr fontId="2"/>
  </si>
  <si>
    <t>消費ﾊﾟﾀｰﾝ</t>
    <rPh sb="0" eb="2">
      <t>ショウヒ</t>
    </rPh>
    <phoneticPr fontId="2"/>
  </si>
  <si>
    <t>計</t>
    <rPh sb="0" eb="1">
      <t>ケイ</t>
    </rPh>
    <phoneticPr fontId="2"/>
  </si>
  <si>
    <t>はじめに</t>
    <phoneticPr fontId="2"/>
  </si>
  <si>
    <t>操作説明</t>
    <rPh sb="0" eb="2">
      <t>ソウサ</t>
    </rPh>
    <rPh sb="2" eb="4">
      <t>セツメイ</t>
    </rPh>
    <phoneticPr fontId="2"/>
  </si>
  <si>
    <t>千円、万円、百万円、億円単位のいずれかを選択してください。</t>
    <rPh sb="0" eb="2">
      <t>センエン</t>
    </rPh>
    <rPh sb="3" eb="5">
      <t>マンエン</t>
    </rPh>
    <rPh sb="6" eb="9">
      <t>ヒャクマンエン</t>
    </rPh>
    <rPh sb="10" eb="12">
      <t>オクエン</t>
    </rPh>
    <rPh sb="12" eb="14">
      <t>タンイ</t>
    </rPh>
    <rPh sb="20" eb="22">
      <t>センタク</t>
    </rPh>
    <phoneticPr fontId="2"/>
  </si>
  <si>
    <t>報告書が表示され、A４サイズで印刷することができます。</t>
    <rPh sb="0" eb="3">
      <t>ホウコクショ</t>
    </rPh>
    <rPh sb="4" eb="6">
      <t>ヒョウジ</t>
    </rPh>
    <rPh sb="15" eb="17">
      <t>インサツ</t>
    </rPh>
    <phoneticPr fontId="2"/>
  </si>
  <si>
    <t>消費増加額
のうち
県内自給分</t>
    <rPh sb="0" eb="2">
      <t>ショウヒ</t>
    </rPh>
    <rPh sb="2" eb="4">
      <t>ゾウカ</t>
    </rPh>
    <rPh sb="4" eb="5">
      <t>ガク</t>
    </rPh>
    <rPh sb="10" eb="12">
      <t>ケンナイ</t>
    </rPh>
    <rPh sb="12" eb="14">
      <t>ジキュウ</t>
    </rPh>
    <rPh sb="14" eb="15">
      <t>ブン</t>
    </rPh>
    <phoneticPr fontId="2"/>
  </si>
  <si>
    <t>埼玉県の波及効果を計算するに際しての基礎的なデータが保存されています。</t>
    <rPh sb="0" eb="2">
      <t>サイタマ</t>
    </rPh>
    <rPh sb="2" eb="3">
      <t>ケン</t>
    </rPh>
    <rPh sb="4" eb="6">
      <t>ハキュウ</t>
    </rPh>
    <rPh sb="6" eb="8">
      <t>コウカ</t>
    </rPh>
    <rPh sb="9" eb="11">
      <t>ケイサン</t>
    </rPh>
    <rPh sb="14" eb="15">
      <t>サイ</t>
    </rPh>
    <rPh sb="18" eb="21">
      <t>キソテキ</t>
    </rPh>
    <rPh sb="26" eb="28">
      <t>ホゾン</t>
    </rPh>
    <phoneticPr fontId="2"/>
  </si>
  <si>
    <t>留意事項</t>
    <rPh sb="0" eb="2">
      <t>リュウイ</t>
    </rPh>
    <rPh sb="2" eb="4">
      <t>ジコウ</t>
    </rPh>
    <phoneticPr fontId="2"/>
  </si>
  <si>
    <t>報告書の単位を４段階で選択することができます。</t>
    <rPh sb="0" eb="3">
      <t>ホウコクショ</t>
    </rPh>
    <rPh sb="4" eb="6">
      <t>タンイ</t>
    </rPh>
    <rPh sb="8" eb="10">
      <t>ダンカイ</t>
    </rPh>
    <rPh sb="11" eb="13">
      <t>センタク</t>
    </rPh>
    <phoneticPr fontId="2"/>
  </si>
  <si>
    <t>フローチャートと併用してみると分かりやすいです。</t>
    <rPh sb="8" eb="10">
      <t>ヘイヨウ</t>
    </rPh>
    <rPh sb="15" eb="16">
      <t>ワ</t>
    </rPh>
    <phoneticPr fontId="2"/>
  </si>
  <si>
    <t>お問い合わせ</t>
    <rPh sb="1" eb="2">
      <t>ト</t>
    </rPh>
    <rPh sb="3" eb="4">
      <t>ア</t>
    </rPh>
    <phoneticPr fontId="2"/>
  </si>
  <si>
    <t>埼玉県総務部統計課経済分析担当</t>
    <rPh sb="0" eb="3">
      <t>サイタマケン</t>
    </rPh>
    <rPh sb="3" eb="5">
      <t>ソウム</t>
    </rPh>
    <rPh sb="5" eb="6">
      <t>ブ</t>
    </rPh>
    <rPh sb="6" eb="8">
      <t>トウケイ</t>
    </rPh>
    <rPh sb="8" eb="9">
      <t>カ</t>
    </rPh>
    <rPh sb="9" eb="11">
      <t>ケイザイ</t>
    </rPh>
    <rPh sb="11" eb="13">
      <t>ブンセキ</t>
    </rPh>
    <rPh sb="13" eb="15">
      <t>タントウ</t>
    </rPh>
    <phoneticPr fontId="2"/>
  </si>
  <si>
    <t>☎</t>
    <phoneticPr fontId="2"/>
  </si>
  <si>
    <t>048-830-2327</t>
    <phoneticPr fontId="2"/>
  </si>
  <si>
    <t>〒330-9301</t>
    <phoneticPr fontId="2"/>
  </si>
  <si>
    <t>埼玉県さいたま市浦和区高砂３丁目１５番１号</t>
    <rPh sb="0" eb="3">
      <t>サイタマケン</t>
    </rPh>
    <rPh sb="7" eb="8">
      <t>シ</t>
    </rPh>
    <rPh sb="8" eb="11">
      <t>ウラワク</t>
    </rPh>
    <rPh sb="11" eb="13">
      <t>タカサゴ</t>
    </rPh>
    <rPh sb="14" eb="16">
      <t>チョウメ</t>
    </rPh>
    <rPh sb="18" eb="19">
      <t>バン</t>
    </rPh>
    <rPh sb="20" eb="21">
      <t>ゴウ</t>
    </rPh>
    <phoneticPr fontId="2"/>
  </si>
  <si>
    <t>入力したタイトルは、報告書及びフローチャートに表示されます。</t>
    <rPh sb="0" eb="2">
      <t>ニュウリョク</t>
    </rPh>
    <rPh sb="10" eb="13">
      <t>ホウコクショ</t>
    </rPh>
    <rPh sb="13" eb="14">
      <t>オヨ</t>
    </rPh>
    <rPh sb="23" eb="25">
      <t>ヒョウジ</t>
    </rPh>
    <phoneticPr fontId="2"/>
  </si>
  <si>
    <t>・経済波及効果が達成されるまでの時間は、不明です。</t>
    <rPh sb="1" eb="3">
      <t>ケイザイ</t>
    </rPh>
    <rPh sb="3" eb="5">
      <t>ハキュウ</t>
    </rPh>
    <rPh sb="5" eb="7">
      <t>コウカ</t>
    </rPh>
    <rPh sb="8" eb="10">
      <t>タッセイ</t>
    </rPh>
    <rPh sb="16" eb="18">
      <t>ジカン</t>
    </rPh>
    <rPh sb="20" eb="22">
      <t>フメイ</t>
    </rPh>
    <phoneticPr fontId="2"/>
  </si>
  <si>
    <t>■</t>
    <phoneticPr fontId="2"/>
  </si>
  <si>
    <t>当分析ツールは、シート上段にあるリンクボタンをクリックし、必要なシートを表示して操作してください。</t>
    <rPh sb="0" eb="1">
      <t>トウ</t>
    </rPh>
    <rPh sb="1" eb="3">
      <t>ブンセキ</t>
    </rPh>
    <rPh sb="11" eb="13">
      <t>ジョウダン</t>
    </rPh>
    <rPh sb="29" eb="31">
      <t>ヒツヨウ</t>
    </rPh>
    <rPh sb="36" eb="38">
      <t>ヒョウジ</t>
    </rPh>
    <rPh sb="40" eb="42">
      <t>ソウサ</t>
    </rPh>
    <phoneticPr fontId="2"/>
  </si>
  <si>
    <t>経済波及効果の計算の流れをフローチャート形式で表示しています。</t>
    <rPh sb="0" eb="2">
      <t>ケイザイ</t>
    </rPh>
    <rPh sb="2" eb="4">
      <t>ハキュウ</t>
    </rPh>
    <rPh sb="4" eb="6">
      <t>コウカ</t>
    </rPh>
    <rPh sb="7" eb="9">
      <t>ケイサン</t>
    </rPh>
    <rPh sb="10" eb="11">
      <t>ナガ</t>
    </rPh>
    <rPh sb="20" eb="22">
      <t>ケイシキ</t>
    </rPh>
    <rPh sb="23" eb="25">
      <t>ヒョウジ</t>
    </rPh>
    <phoneticPr fontId="2"/>
  </si>
  <si>
    <t>埼玉県産業連関表に関する資料は、こちらのURLよりダウンロードできます。</t>
    <rPh sb="0" eb="3">
      <t>サイタマケン</t>
    </rPh>
    <rPh sb="3" eb="5">
      <t>サンギョウ</t>
    </rPh>
    <rPh sb="5" eb="7">
      <t>レンカン</t>
    </rPh>
    <rPh sb="7" eb="8">
      <t>ヒョウ</t>
    </rPh>
    <rPh sb="9" eb="10">
      <t>カン</t>
    </rPh>
    <rPh sb="12" eb="14">
      <t>シリョウ</t>
    </rPh>
    <phoneticPr fontId="2"/>
  </si>
  <si>
    <t>当分析ツールに関するお問い合わせは、下記のところにお願いします。</t>
    <rPh sb="0" eb="1">
      <t>トウ</t>
    </rPh>
    <rPh sb="1" eb="3">
      <t>ブンセキ</t>
    </rPh>
    <rPh sb="7" eb="8">
      <t>カン</t>
    </rPh>
    <rPh sb="11" eb="12">
      <t>ト</t>
    </rPh>
    <rPh sb="13" eb="14">
      <t>ア</t>
    </rPh>
    <rPh sb="18" eb="20">
      <t>カキ</t>
    </rPh>
    <rPh sb="26" eb="27">
      <t>ネガ</t>
    </rPh>
    <phoneticPr fontId="2"/>
  </si>
  <si>
    <t>A4サイズで印刷することができます。</t>
    <rPh sb="6" eb="8">
      <t>インサツ</t>
    </rPh>
    <phoneticPr fontId="2"/>
  </si>
  <si>
    <t>①</t>
    <phoneticPr fontId="2"/>
  </si>
  <si>
    <t>区　　分</t>
    <rPh sb="0" eb="1">
      <t>ク</t>
    </rPh>
    <rPh sb="3" eb="4">
      <t>ブン</t>
    </rPh>
    <phoneticPr fontId="2"/>
  </si>
  <si>
    <t>その他の製造工業製品</t>
    <rPh sb="2" eb="3">
      <t>ホカ</t>
    </rPh>
    <rPh sb="4" eb="6">
      <t>セイゾウ</t>
    </rPh>
    <rPh sb="6" eb="8">
      <t>コウギョウ</t>
    </rPh>
    <rPh sb="8" eb="10">
      <t>セイヒン</t>
    </rPh>
    <phoneticPr fontId="2"/>
  </si>
  <si>
    <t>建設補修</t>
    <rPh sb="0" eb="2">
      <t>ケンセツ</t>
    </rPh>
    <rPh sb="2" eb="4">
      <t>ホシュウ</t>
    </rPh>
    <phoneticPr fontId="2"/>
  </si>
  <si>
    <t>水道</t>
    <rPh sb="0" eb="2">
      <t>スイドウ</t>
    </rPh>
    <phoneticPr fontId="2"/>
  </si>
  <si>
    <t>貨物利用運送</t>
    <rPh sb="0" eb="2">
      <t>カモツ</t>
    </rPh>
    <rPh sb="2" eb="4">
      <t>リヨウ</t>
    </rPh>
    <rPh sb="4" eb="6">
      <t>ウンソウ</t>
    </rPh>
    <phoneticPr fontId="2"/>
  </si>
  <si>
    <t>郵便・信書便</t>
    <rPh sb="0" eb="2">
      <t>ユウビン</t>
    </rPh>
    <rPh sb="3" eb="5">
      <t>シンショ</t>
    </rPh>
    <rPh sb="5" eb="6">
      <t>ビン</t>
    </rPh>
    <phoneticPr fontId="2"/>
  </si>
  <si>
    <t>放送</t>
    <rPh sb="0" eb="2">
      <t>ホウソウ</t>
    </rPh>
    <phoneticPr fontId="2"/>
  </si>
  <si>
    <t>情報サービス</t>
    <rPh sb="0" eb="2">
      <t>ジョウホウ</t>
    </rPh>
    <phoneticPr fontId="2"/>
  </si>
  <si>
    <t>広告</t>
    <rPh sb="0" eb="2">
      <t>コウコク</t>
    </rPh>
    <phoneticPr fontId="2"/>
  </si>
  <si>
    <t>その他の対事業所サービス</t>
    <rPh sb="2" eb="3">
      <t>ホカ</t>
    </rPh>
    <phoneticPr fontId="2"/>
  </si>
  <si>
    <t>娯楽サービス</t>
    <rPh sb="0" eb="2">
      <t>ゴラク</t>
    </rPh>
    <phoneticPr fontId="2"/>
  </si>
  <si>
    <t>×県民所得係数</t>
    <rPh sb="1" eb="3">
      <t>ケンミン</t>
    </rPh>
    <rPh sb="3" eb="5">
      <t>ショトク</t>
    </rPh>
    <rPh sb="5" eb="7">
      <t>ケイスウ</t>
    </rPh>
    <phoneticPr fontId="2"/>
  </si>
  <si>
    <t>×消費転換係数</t>
    <rPh sb="1" eb="3">
      <t>ショウヒ</t>
    </rPh>
    <rPh sb="3" eb="5">
      <t>テンカン</t>
    </rPh>
    <rPh sb="5" eb="7">
      <t>ケイスウ</t>
    </rPh>
    <phoneticPr fontId="2"/>
  </si>
  <si>
    <t>=</t>
    <phoneticPr fontId="2"/>
  </si>
  <si>
    <t>報告書で波及効果の大きい順に並べ替えたりする予備的なシートです。</t>
    <rPh sb="0" eb="3">
      <t>ホウコクショ</t>
    </rPh>
    <rPh sb="4" eb="6">
      <t>ハキュウ</t>
    </rPh>
    <rPh sb="6" eb="8">
      <t>コウカ</t>
    </rPh>
    <rPh sb="9" eb="10">
      <t>オオ</t>
    </rPh>
    <rPh sb="12" eb="13">
      <t>ジュン</t>
    </rPh>
    <rPh sb="14" eb="15">
      <t>ナラ</t>
    </rPh>
    <rPh sb="16" eb="17">
      <t>カ</t>
    </rPh>
    <rPh sb="22" eb="25">
      <t>ヨビテキ</t>
    </rPh>
    <phoneticPr fontId="2"/>
  </si>
  <si>
    <t>最終需要
増加額</t>
    <rPh sb="0" eb="2">
      <t>サイシュウ</t>
    </rPh>
    <rPh sb="2" eb="4">
      <t>ジュヨウ</t>
    </rPh>
    <rPh sb="5" eb="7">
      <t>ゾウカ</t>
    </rPh>
    <rPh sb="7" eb="8">
      <t>ガク</t>
    </rPh>
    <phoneticPr fontId="2"/>
  </si>
  <si>
    <t>③</t>
    <phoneticPr fontId="2"/>
  </si>
  <si>
    <t>④</t>
    <phoneticPr fontId="2"/>
  </si>
  <si>
    <t>⑤=②+③+④</t>
    <phoneticPr fontId="2"/>
  </si>
  <si>
    <t>合計</t>
    <rPh sb="0" eb="2">
      <t>ゴウケイ</t>
    </rPh>
    <phoneticPr fontId="2"/>
  </si>
  <si>
    <t>・物価調整</t>
    <rPh sb="1" eb="3">
      <t>ブッカ</t>
    </rPh>
    <rPh sb="3" eb="5">
      <t>チョウセイ</t>
    </rPh>
    <phoneticPr fontId="2"/>
  </si>
  <si>
    <t>お願い</t>
    <rPh sb="1" eb="2">
      <t>ネガ</t>
    </rPh>
    <phoneticPr fontId="2"/>
  </si>
  <si>
    <t>　また、この分析ツールを用いた結果をマスコミ、論文、インターネット等に公表または行政等で活用された場合は、お手数ですが、下記まで御連絡いただければ幸いです。</t>
    <rPh sb="6" eb="8">
      <t>ブンセキ</t>
    </rPh>
    <rPh sb="12" eb="13">
      <t>モチ</t>
    </rPh>
    <rPh sb="15" eb="17">
      <t>ケッカ</t>
    </rPh>
    <rPh sb="23" eb="25">
      <t>ロンブン</t>
    </rPh>
    <rPh sb="33" eb="34">
      <t>トウ</t>
    </rPh>
    <rPh sb="35" eb="37">
      <t>コウヒョウ</t>
    </rPh>
    <rPh sb="40" eb="43">
      <t>ギョウセイトウ</t>
    </rPh>
    <rPh sb="44" eb="46">
      <t>カツヨウ</t>
    </rPh>
    <rPh sb="49" eb="51">
      <t>バアイ</t>
    </rPh>
    <rPh sb="54" eb="56">
      <t>テスウ</t>
    </rPh>
    <rPh sb="60" eb="62">
      <t>カキ</t>
    </rPh>
    <rPh sb="64" eb="65">
      <t>ゴ</t>
    </rPh>
    <rPh sb="65" eb="67">
      <t>レンラク</t>
    </rPh>
    <rPh sb="73" eb="74">
      <t>サイワ</t>
    </rPh>
    <phoneticPr fontId="2"/>
  </si>
  <si>
    <t>留意事項をお読みください。</t>
    <rPh sb="0" eb="2">
      <t>リュウイ</t>
    </rPh>
    <rPh sb="2" eb="4">
      <t>ジコウ</t>
    </rPh>
    <rPh sb="6" eb="7">
      <t>ヨ</t>
    </rPh>
    <phoneticPr fontId="2"/>
  </si>
  <si>
    <t>統合
大分類</t>
    <rPh sb="0" eb="2">
      <t>トウゴウ</t>
    </rPh>
    <rPh sb="3" eb="4">
      <t>ダイ</t>
    </rPh>
    <rPh sb="4" eb="6">
      <t>ブンルイ</t>
    </rPh>
    <phoneticPr fontId="2"/>
  </si>
  <si>
    <t>・不明な点については、お気軽にお問い合わせください。計算結果のチェックもいたします（繁忙期には多少お時間をいただく場合があります）。</t>
    <rPh sb="1" eb="3">
      <t>フメイ</t>
    </rPh>
    <rPh sb="4" eb="5">
      <t>テン</t>
    </rPh>
    <rPh sb="12" eb="14">
      <t>キガル</t>
    </rPh>
    <rPh sb="16" eb="17">
      <t>ト</t>
    </rPh>
    <rPh sb="18" eb="19">
      <t>ア</t>
    </rPh>
    <rPh sb="26" eb="28">
      <t>ケイサン</t>
    </rPh>
    <rPh sb="28" eb="30">
      <t>ケッカ</t>
    </rPh>
    <rPh sb="42" eb="44">
      <t>ハンボウ</t>
    </rPh>
    <rPh sb="44" eb="45">
      <t>キ</t>
    </rPh>
    <rPh sb="47" eb="49">
      <t>タショウ</t>
    </rPh>
    <rPh sb="50" eb="52">
      <t>ジカン</t>
    </rPh>
    <rPh sb="57" eb="59">
      <t>バアイ</t>
    </rPh>
    <phoneticPr fontId="2"/>
  </si>
  <si>
    <t>・第１次間接効果は、直接効果によって調達された原材料による波及効果です。</t>
    <rPh sb="1" eb="2">
      <t>ダイ</t>
    </rPh>
    <rPh sb="3" eb="4">
      <t>ジ</t>
    </rPh>
    <rPh sb="4" eb="6">
      <t>カンセツ</t>
    </rPh>
    <rPh sb="6" eb="8">
      <t>コウカ</t>
    </rPh>
    <rPh sb="10" eb="12">
      <t>チョクセツ</t>
    </rPh>
    <rPh sb="12" eb="14">
      <t>コウカ</t>
    </rPh>
    <rPh sb="18" eb="20">
      <t>チョウタツ</t>
    </rPh>
    <rPh sb="23" eb="26">
      <t>ゲンザイリョウ</t>
    </rPh>
    <rPh sb="29" eb="31">
      <t>ハキュウ</t>
    </rPh>
    <rPh sb="31" eb="33">
      <t>コウカ</t>
    </rPh>
    <phoneticPr fontId="2"/>
  </si>
  <si>
    <t>間違いやすい製品・産業名については、茶色表示してあります。</t>
    <rPh sb="0" eb="2">
      <t>マチガ</t>
    </rPh>
    <rPh sb="6" eb="8">
      <t>セイヒン</t>
    </rPh>
    <rPh sb="9" eb="11">
      <t>サンギョウ</t>
    </rPh>
    <rPh sb="11" eb="12">
      <t>メイ</t>
    </rPh>
    <rPh sb="18" eb="20">
      <t>チャイロ</t>
    </rPh>
    <rPh sb="20" eb="22">
      <t>ヒョウジ</t>
    </rPh>
    <phoneticPr fontId="2"/>
  </si>
  <si>
    <t>製品・産業　（例示）</t>
    <rPh sb="0" eb="2">
      <t>セイヒン</t>
    </rPh>
    <rPh sb="3" eb="5">
      <t>サンギョウ</t>
    </rPh>
    <rPh sb="7" eb="9">
      <t>レイジ</t>
    </rPh>
    <phoneticPr fontId="2"/>
  </si>
  <si>
    <t>・現実には、生産の誘発を在庫によって賄った場合、波及の中断が起りますが、当分析では、この様な波及の中断は想定していません。</t>
    <rPh sb="1" eb="3">
      <t>ゲンジツ</t>
    </rPh>
    <rPh sb="6" eb="8">
      <t>セイサン</t>
    </rPh>
    <rPh sb="9" eb="11">
      <t>ユウハツ</t>
    </rPh>
    <rPh sb="12" eb="14">
      <t>ザイコ</t>
    </rPh>
    <rPh sb="18" eb="19">
      <t>マカナ</t>
    </rPh>
    <rPh sb="21" eb="23">
      <t>バアイ</t>
    </rPh>
    <rPh sb="24" eb="26">
      <t>ハキュウ</t>
    </rPh>
    <rPh sb="27" eb="29">
      <t>チュウダン</t>
    </rPh>
    <rPh sb="30" eb="31">
      <t>オコ</t>
    </rPh>
    <rPh sb="36" eb="37">
      <t>トウ</t>
    </rPh>
    <rPh sb="37" eb="39">
      <t>ブンセキ</t>
    </rPh>
    <rPh sb="44" eb="45">
      <t>ヨウ</t>
    </rPh>
    <rPh sb="46" eb="48">
      <t>ハキュウ</t>
    </rPh>
    <rPh sb="49" eb="51">
      <t>チュウダン</t>
    </rPh>
    <rPh sb="52" eb="54">
      <t>ソウテイ</t>
    </rPh>
    <phoneticPr fontId="2"/>
  </si>
  <si>
    <t>⑥=⑤÷①</t>
    <phoneticPr fontId="2"/>
  </si>
  <si>
    <t>生産誘発倍率
(対最終需要)</t>
    <rPh sb="0" eb="2">
      <t>セイサン</t>
    </rPh>
    <rPh sb="2" eb="4">
      <t>ユウハツ</t>
    </rPh>
    <rPh sb="4" eb="6">
      <t>バイリツ</t>
    </rPh>
    <rPh sb="8" eb="9">
      <t>タイ</t>
    </rPh>
    <rPh sb="9" eb="11">
      <t>サイシュウ</t>
    </rPh>
    <rPh sb="11" eb="13">
      <t>ジュヨウ</t>
    </rPh>
    <phoneticPr fontId="2"/>
  </si>
  <si>
    <t>生産誘発倍率
(対直接効果)</t>
    <rPh sb="0" eb="2">
      <t>セイサン</t>
    </rPh>
    <rPh sb="2" eb="4">
      <t>ユウハツ</t>
    </rPh>
    <rPh sb="4" eb="6">
      <t>バイリツ</t>
    </rPh>
    <rPh sb="8" eb="9">
      <t>タイ</t>
    </rPh>
    <rPh sb="9" eb="11">
      <t>チョクセツ</t>
    </rPh>
    <rPh sb="11" eb="13">
      <t>コウカ</t>
    </rPh>
    <phoneticPr fontId="2"/>
  </si>
  <si>
    <t>⑦=⑤÷②</t>
    <phoneticPr fontId="2"/>
  </si>
  <si>
    <t>⑧</t>
    <phoneticPr fontId="2"/>
  </si>
  <si>
    <t>⑨</t>
    <phoneticPr fontId="2"/>
  </si>
  <si>
    <t>はい</t>
    <phoneticPr fontId="2"/>
  </si>
  <si>
    <t>いいえ</t>
    <phoneticPr fontId="2"/>
  </si>
  <si>
    <t>日帰り参加者の人数</t>
    <rPh sb="0" eb="2">
      <t>ヒガエ</t>
    </rPh>
    <rPh sb="3" eb="5">
      <t>サンカ</t>
    </rPh>
    <rPh sb="5" eb="6">
      <t>シャ</t>
    </rPh>
    <rPh sb="7" eb="9">
      <t>ニンズウ</t>
    </rPh>
    <phoneticPr fontId="2"/>
  </si>
  <si>
    <t>⑤</t>
    <phoneticPr fontId="2"/>
  </si>
  <si>
    <t>日帰り参加者の人数</t>
    <rPh sb="0" eb="2">
      <t>ヒガエ</t>
    </rPh>
    <rPh sb="3" eb="6">
      <t>サンカシャ</t>
    </rPh>
    <rPh sb="7" eb="9">
      <t>ニンズウ</t>
    </rPh>
    <phoneticPr fontId="2"/>
  </si>
  <si>
    <t>宿泊参加者の人数</t>
    <rPh sb="0" eb="2">
      <t>シュクハク</t>
    </rPh>
    <rPh sb="2" eb="5">
      <t>サンカシャ</t>
    </rPh>
    <rPh sb="6" eb="8">
      <t>ニンズウ</t>
    </rPh>
    <phoneticPr fontId="2"/>
  </si>
  <si>
    <t>新幹線</t>
    <rPh sb="0" eb="3">
      <t>シンカンセン</t>
    </rPh>
    <phoneticPr fontId="2"/>
  </si>
  <si>
    <t>宿泊費</t>
    <rPh sb="0" eb="3">
      <t>シュクハクヒ</t>
    </rPh>
    <phoneticPr fontId="2"/>
  </si>
  <si>
    <t>菓子類</t>
    <rPh sb="0" eb="3">
      <t>カシルイ</t>
    </rPh>
    <phoneticPr fontId="2"/>
  </si>
  <si>
    <t>合計</t>
    <rPh sb="0" eb="2">
      <t>ゴウケイ</t>
    </rPh>
    <phoneticPr fontId="2"/>
  </si>
  <si>
    <t>旅行会社収入</t>
    <rPh sb="0" eb="2">
      <t>リョコウ</t>
    </rPh>
    <rPh sb="2" eb="4">
      <t>カイシャ</t>
    </rPh>
    <rPh sb="4" eb="6">
      <t>シュウニュウ</t>
    </rPh>
    <phoneticPr fontId="2"/>
  </si>
  <si>
    <t>駐車場・有料道路料金</t>
    <rPh sb="0" eb="3">
      <t>チュウシャジョウ</t>
    </rPh>
    <rPh sb="4" eb="6">
      <t>ユウリョウ</t>
    </rPh>
    <rPh sb="6" eb="8">
      <t>ドウロ</t>
    </rPh>
    <rPh sb="8" eb="10">
      <t>リョウキン</t>
    </rPh>
    <phoneticPr fontId="2"/>
  </si>
  <si>
    <t>単位：円</t>
    <rPh sb="0" eb="2">
      <t>タンイ</t>
    </rPh>
    <rPh sb="3" eb="4">
      <t>エン</t>
    </rPh>
    <phoneticPr fontId="2"/>
  </si>
  <si>
    <t>飲食店における食事・飲酒</t>
    <rPh sb="0" eb="2">
      <t>インショク</t>
    </rPh>
    <rPh sb="2" eb="3">
      <t>テン</t>
    </rPh>
    <rPh sb="7" eb="9">
      <t>ショクジ</t>
    </rPh>
    <rPh sb="10" eb="12">
      <t>インシュ</t>
    </rPh>
    <phoneticPr fontId="2"/>
  </si>
  <si>
    <t>飲料・酒</t>
    <rPh sb="0" eb="2">
      <t>インリョウ</t>
    </rPh>
    <rPh sb="3" eb="4">
      <t>サケ</t>
    </rPh>
    <phoneticPr fontId="2"/>
  </si>
  <si>
    <t>イベント・娯楽施設の利用料</t>
    <rPh sb="5" eb="7">
      <t>ゴラク</t>
    </rPh>
    <rPh sb="7" eb="9">
      <t>シセツ</t>
    </rPh>
    <rPh sb="10" eb="13">
      <t>リヨウリョウ</t>
    </rPh>
    <phoneticPr fontId="2"/>
  </si>
  <si>
    <t>その他の旅行中の消費</t>
    <rPh sb="2" eb="3">
      <t>ホカ</t>
    </rPh>
    <rPh sb="4" eb="7">
      <t>リョコウチュウ</t>
    </rPh>
    <rPh sb="8" eb="10">
      <t>ショウヒ</t>
    </rPh>
    <phoneticPr fontId="2"/>
  </si>
  <si>
    <t>全国平均</t>
    <rPh sb="0" eb="2">
      <t>ゼンコク</t>
    </rPh>
    <rPh sb="2" eb="4">
      <t>ヘイキン</t>
    </rPh>
    <phoneticPr fontId="2"/>
  </si>
  <si>
    <t>消費額</t>
    <rPh sb="0" eb="3">
      <t>ショウヒガク</t>
    </rPh>
    <phoneticPr fontId="2"/>
  </si>
  <si>
    <t>単位：%</t>
    <rPh sb="0" eb="2">
      <t>タンイ</t>
    </rPh>
    <phoneticPr fontId="2"/>
  </si>
  <si>
    <t>陶磁器</t>
    <rPh sb="0" eb="3">
      <t>トウジキ</t>
    </rPh>
    <phoneticPr fontId="2"/>
  </si>
  <si>
    <t>備考</t>
    <rPh sb="0" eb="2">
      <t>ビコウ</t>
    </rPh>
    <phoneticPr fontId="2"/>
  </si>
  <si>
    <t>全国平均1/2</t>
    <rPh sb="0" eb="2">
      <t>ゼンコク</t>
    </rPh>
    <rPh sb="2" eb="4">
      <t>ヘイキン</t>
    </rPh>
    <phoneticPr fontId="2"/>
  </si>
  <si>
    <t>一人当入力</t>
    <rPh sb="0" eb="2">
      <t>ヒトリ</t>
    </rPh>
    <rPh sb="2" eb="3">
      <t>ア</t>
    </rPh>
    <rPh sb="3" eb="5">
      <t>ニュウリョク</t>
    </rPh>
    <phoneticPr fontId="2"/>
  </si>
  <si>
    <t>初期値</t>
    <rPh sb="0" eb="3">
      <t>ショキチ</t>
    </rPh>
    <phoneticPr fontId="2"/>
  </si>
  <si>
    <t>②</t>
    <phoneticPr fontId="2"/>
  </si>
  <si>
    <t>一人当×人数</t>
    <rPh sb="0" eb="2">
      <t>ヒトリ</t>
    </rPh>
    <rPh sb="2" eb="3">
      <t>ア</t>
    </rPh>
    <rPh sb="4" eb="6">
      <t>ニンズウ</t>
    </rPh>
    <phoneticPr fontId="2"/>
  </si>
  <si>
    <t>一人当×人数×泊数</t>
    <rPh sb="0" eb="2">
      <t>ヒトリ</t>
    </rPh>
    <rPh sb="2" eb="3">
      <t>ア</t>
    </rPh>
    <rPh sb="4" eb="6">
      <t>ニンズウ</t>
    </rPh>
    <rPh sb="7" eb="8">
      <t>ハク</t>
    </rPh>
    <rPh sb="8" eb="9">
      <t>スウ</t>
    </rPh>
    <phoneticPr fontId="2"/>
  </si>
  <si>
    <t>県内に宿泊するとして、自給率100%</t>
    <rPh sb="0" eb="2">
      <t>ケンナイ</t>
    </rPh>
    <rPh sb="3" eb="5">
      <t>シュクハク</t>
    </rPh>
    <rPh sb="11" eb="14">
      <t>ジキュウリツ</t>
    </rPh>
    <phoneticPr fontId="2"/>
  </si>
  <si>
    <t>自給率</t>
    <rPh sb="0" eb="3">
      <t>ジキュウリツ</t>
    </rPh>
    <phoneticPr fontId="2"/>
  </si>
  <si>
    <t>ホームページ作成</t>
    <rPh sb="6" eb="8">
      <t>サクセイ</t>
    </rPh>
    <phoneticPr fontId="2"/>
  </si>
  <si>
    <t>会議室使用料（民間）</t>
    <rPh sb="0" eb="3">
      <t>カイギシツ</t>
    </rPh>
    <rPh sb="3" eb="6">
      <t>シヨウリョウ</t>
    </rPh>
    <rPh sb="7" eb="9">
      <t>ミンカン</t>
    </rPh>
    <phoneticPr fontId="2"/>
  </si>
  <si>
    <t>アルバイト代</t>
    <rPh sb="5" eb="6">
      <t>ダイ</t>
    </rPh>
    <phoneticPr fontId="2"/>
  </si>
  <si>
    <t>開催経費</t>
    <rPh sb="0" eb="2">
      <t>カイサイ</t>
    </rPh>
    <rPh sb="2" eb="4">
      <t>ケイヒ</t>
    </rPh>
    <phoneticPr fontId="2"/>
  </si>
  <si>
    <t>Code</t>
    <phoneticPr fontId="2"/>
  </si>
  <si>
    <t>②自給率修正</t>
    <rPh sb="1" eb="4">
      <t>ジキュウリツ</t>
    </rPh>
    <rPh sb="4" eb="6">
      <t>シュウセイ</t>
    </rPh>
    <phoneticPr fontId="2"/>
  </si>
  <si>
    <t>①経費</t>
    <rPh sb="1" eb="3">
      <t>ケイヒ</t>
    </rPh>
    <phoneticPr fontId="2"/>
  </si>
  <si>
    <t>①</t>
    <phoneticPr fontId="2"/>
  </si>
  <si>
    <t>②</t>
    <phoneticPr fontId="2"/>
  </si>
  <si>
    <t>自給率修正</t>
    <rPh sb="0" eb="3">
      <t>ジキュウリツ</t>
    </rPh>
    <rPh sb="3" eb="5">
      <t>シュウセイ</t>
    </rPh>
    <phoneticPr fontId="2"/>
  </si>
  <si>
    <t>備考</t>
    <rPh sb="0" eb="2">
      <t>ビコウ</t>
    </rPh>
    <phoneticPr fontId="2"/>
  </si>
  <si>
    <t>賃金</t>
    <rPh sb="0" eb="2">
      <t>チンギン</t>
    </rPh>
    <phoneticPr fontId="2"/>
  </si>
  <si>
    <t>報償費</t>
    <rPh sb="0" eb="2">
      <t>ホウショウ</t>
    </rPh>
    <rPh sb="2" eb="3">
      <t>ヒ</t>
    </rPh>
    <phoneticPr fontId="2"/>
  </si>
  <si>
    <t>講演会講師謝礼金</t>
    <rPh sb="0" eb="3">
      <t>コウエンカイ</t>
    </rPh>
    <rPh sb="3" eb="5">
      <t>コウシ</t>
    </rPh>
    <rPh sb="5" eb="8">
      <t>シャレイキン</t>
    </rPh>
    <phoneticPr fontId="2"/>
  </si>
  <si>
    <t>旅費</t>
    <rPh sb="0" eb="2">
      <t>リョヒ</t>
    </rPh>
    <phoneticPr fontId="2"/>
  </si>
  <si>
    <t>参加賞（Tシャツ）</t>
    <rPh sb="0" eb="2">
      <t>サンカ</t>
    </rPh>
    <rPh sb="2" eb="3">
      <t>ショウ</t>
    </rPh>
    <phoneticPr fontId="2"/>
  </si>
  <si>
    <t>交通費（職員）</t>
    <rPh sb="0" eb="3">
      <t>コウツウヒ</t>
    </rPh>
    <rPh sb="4" eb="6">
      <t>ショクイン</t>
    </rPh>
    <phoneticPr fontId="2"/>
  </si>
  <si>
    <t>宿泊費（職員）</t>
    <rPh sb="0" eb="3">
      <t>シュクハクヒ</t>
    </rPh>
    <rPh sb="4" eb="6">
      <t>ショクイン</t>
    </rPh>
    <phoneticPr fontId="2"/>
  </si>
  <si>
    <t>事務用品</t>
    <rPh sb="0" eb="2">
      <t>ジム</t>
    </rPh>
    <rPh sb="2" eb="4">
      <t>ヨウヒン</t>
    </rPh>
    <phoneticPr fontId="2"/>
  </si>
  <si>
    <t>紙コップ</t>
    <rPh sb="0" eb="1">
      <t>カミ</t>
    </rPh>
    <phoneticPr fontId="2"/>
  </si>
  <si>
    <t>乾電池</t>
    <rPh sb="0" eb="3">
      <t>カンデンチ</t>
    </rPh>
    <phoneticPr fontId="2"/>
  </si>
  <si>
    <t>公用車燃料代</t>
    <rPh sb="0" eb="3">
      <t>コウヨウシャ</t>
    </rPh>
    <rPh sb="3" eb="6">
      <t>ネンリョウダイ</t>
    </rPh>
    <phoneticPr fontId="2"/>
  </si>
  <si>
    <t>宅急便代</t>
    <rPh sb="0" eb="3">
      <t>タッキュウビン</t>
    </rPh>
    <rPh sb="3" eb="4">
      <t>ダイ</t>
    </rPh>
    <phoneticPr fontId="2"/>
  </si>
  <si>
    <t>荷物運送費</t>
    <rPh sb="0" eb="2">
      <t>ニモツ</t>
    </rPh>
    <rPh sb="2" eb="4">
      <t>ウンソウ</t>
    </rPh>
    <rPh sb="4" eb="5">
      <t>ヒ</t>
    </rPh>
    <phoneticPr fontId="2"/>
  </si>
  <si>
    <t>歳出科目</t>
    <rPh sb="0" eb="2">
      <t>サイシュツ</t>
    </rPh>
    <rPh sb="2" eb="4">
      <t>カモク</t>
    </rPh>
    <phoneticPr fontId="2"/>
  </si>
  <si>
    <t>節</t>
    <rPh sb="0" eb="1">
      <t>セツ</t>
    </rPh>
    <phoneticPr fontId="2"/>
  </si>
  <si>
    <t>ゼッケン</t>
    <phoneticPr fontId="2"/>
  </si>
  <si>
    <t>救急用品・医薬品</t>
    <rPh sb="0" eb="2">
      <t>キュウキュウ</t>
    </rPh>
    <rPh sb="2" eb="4">
      <t>ヨウヒン</t>
    </rPh>
    <rPh sb="5" eb="8">
      <t>イヤクヒン</t>
    </rPh>
    <phoneticPr fontId="2"/>
  </si>
  <si>
    <t>会場周辺案内図</t>
    <rPh sb="0" eb="2">
      <t>カイジョウ</t>
    </rPh>
    <rPh sb="2" eb="4">
      <t>シュウヘン</t>
    </rPh>
    <rPh sb="4" eb="7">
      <t>アンナイズ</t>
    </rPh>
    <phoneticPr fontId="2"/>
  </si>
  <si>
    <t>交通規制図</t>
    <rPh sb="0" eb="2">
      <t>コウツウ</t>
    </rPh>
    <rPh sb="2" eb="4">
      <t>キセイ</t>
    </rPh>
    <rPh sb="4" eb="5">
      <t>ズ</t>
    </rPh>
    <phoneticPr fontId="2"/>
  </si>
  <si>
    <t>ポスター</t>
    <phoneticPr fontId="2"/>
  </si>
  <si>
    <t>スタッフ等飲料代</t>
    <rPh sb="4" eb="5">
      <t>トウ</t>
    </rPh>
    <rPh sb="5" eb="7">
      <t>インリョウ</t>
    </rPh>
    <rPh sb="7" eb="8">
      <t>ダイ</t>
    </rPh>
    <phoneticPr fontId="2"/>
  </si>
  <si>
    <t>スタッフ等被服</t>
    <rPh sb="4" eb="5">
      <t>トウ</t>
    </rPh>
    <rPh sb="5" eb="7">
      <t>ヒフク</t>
    </rPh>
    <phoneticPr fontId="2"/>
  </si>
  <si>
    <t>医師・看護師（緊急待機）</t>
    <rPh sb="0" eb="2">
      <t>イシ</t>
    </rPh>
    <rPh sb="3" eb="6">
      <t>カンゴシ</t>
    </rPh>
    <rPh sb="7" eb="9">
      <t>キンキュウ</t>
    </rPh>
    <rPh sb="9" eb="11">
      <t>タイキ</t>
    </rPh>
    <phoneticPr fontId="2"/>
  </si>
  <si>
    <t>手旗</t>
    <rPh sb="0" eb="1">
      <t>テ</t>
    </rPh>
    <rPh sb="1" eb="2">
      <t>ハタ</t>
    </rPh>
    <phoneticPr fontId="2"/>
  </si>
  <si>
    <t>郵便料（切手、はがき）</t>
    <rPh sb="0" eb="2">
      <t>ユウビン</t>
    </rPh>
    <rPh sb="2" eb="3">
      <t>リョウ</t>
    </rPh>
    <rPh sb="4" eb="6">
      <t>キッテ</t>
    </rPh>
    <phoneticPr fontId="2"/>
  </si>
  <si>
    <t>電信電話料</t>
    <rPh sb="0" eb="2">
      <t>デンシン</t>
    </rPh>
    <rPh sb="2" eb="4">
      <t>デンワ</t>
    </rPh>
    <rPh sb="4" eb="5">
      <t>リョウ</t>
    </rPh>
    <phoneticPr fontId="2"/>
  </si>
  <si>
    <t>広告看板</t>
    <rPh sb="0" eb="2">
      <t>コウコク</t>
    </rPh>
    <rPh sb="2" eb="4">
      <t>カンバン</t>
    </rPh>
    <phoneticPr fontId="2"/>
  </si>
  <si>
    <t>CM</t>
    <phoneticPr fontId="2"/>
  </si>
  <si>
    <t>許可申請料</t>
    <rPh sb="0" eb="2">
      <t>キョカ</t>
    </rPh>
    <rPh sb="2" eb="4">
      <t>シンセイ</t>
    </rPh>
    <rPh sb="4" eb="5">
      <t>リョウ</t>
    </rPh>
    <phoneticPr fontId="2"/>
  </si>
  <si>
    <t>収入印紙</t>
    <rPh sb="0" eb="2">
      <t>シュウニュウ</t>
    </rPh>
    <rPh sb="2" eb="4">
      <t>インシ</t>
    </rPh>
    <phoneticPr fontId="2"/>
  </si>
  <si>
    <t>役務費</t>
    <rPh sb="0" eb="2">
      <t>エキム</t>
    </rPh>
    <rPh sb="2" eb="3">
      <t>ヒ</t>
    </rPh>
    <phoneticPr fontId="2"/>
  </si>
  <si>
    <t>イベント業者委託料</t>
    <rPh sb="4" eb="6">
      <t>ギョウシャ</t>
    </rPh>
    <rPh sb="6" eb="8">
      <t>イタク</t>
    </rPh>
    <rPh sb="8" eb="9">
      <t>リョウ</t>
    </rPh>
    <phoneticPr fontId="2"/>
  </si>
  <si>
    <t>委託料</t>
    <rPh sb="0" eb="3">
      <t>イタクリョウ</t>
    </rPh>
    <phoneticPr fontId="2"/>
  </si>
  <si>
    <t>音響機器レンタル</t>
    <rPh sb="0" eb="2">
      <t>オンキョウ</t>
    </rPh>
    <rPh sb="2" eb="4">
      <t>キキ</t>
    </rPh>
    <phoneticPr fontId="2"/>
  </si>
  <si>
    <t>駐車場使用料</t>
    <rPh sb="0" eb="3">
      <t>チュウシャジョウ</t>
    </rPh>
    <rPh sb="3" eb="6">
      <t>シヨウリョウ</t>
    </rPh>
    <phoneticPr fontId="2"/>
  </si>
  <si>
    <t>高速道路通行料</t>
    <rPh sb="0" eb="2">
      <t>コウソク</t>
    </rPh>
    <rPh sb="2" eb="4">
      <t>ドウロ</t>
    </rPh>
    <rPh sb="4" eb="7">
      <t>ツウコウリョウ</t>
    </rPh>
    <phoneticPr fontId="2"/>
  </si>
  <si>
    <t>スポーツ施設使用料</t>
    <rPh sb="4" eb="6">
      <t>シセツ</t>
    </rPh>
    <rPh sb="6" eb="8">
      <t>シヨウ</t>
    </rPh>
    <rPh sb="8" eb="9">
      <t>リョウ</t>
    </rPh>
    <phoneticPr fontId="2"/>
  </si>
  <si>
    <t>使用料
及び
賃借料</t>
    <rPh sb="0" eb="3">
      <t>シヨウリョウ</t>
    </rPh>
    <rPh sb="4" eb="5">
      <t>オヨ</t>
    </rPh>
    <rPh sb="7" eb="10">
      <t>チンシャクリョウ</t>
    </rPh>
    <phoneticPr fontId="2"/>
  </si>
  <si>
    <t>貸切バス・タクシー</t>
    <rPh sb="0" eb="2">
      <t>カシキリ</t>
    </rPh>
    <phoneticPr fontId="2"/>
  </si>
  <si>
    <t>トイレ・テント等物品賃貸</t>
    <rPh sb="7" eb="8">
      <t>トウ</t>
    </rPh>
    <rPh sb="8" eb="10">
      <t>ブッピン</t>
    </rPh>
    <rPh sb="10" eb="12">
      <t>チンタイ</t>
    </rPh>
    <phoneticPr fontId="2"/>
  </si>
  <si>
    <t>交通費（招待選手）</t>
    <rPh sb="0" eb="3">
      <t>コウツウヒ</t>
    </rPh>
    <rPh sb="4" eb="6">
      <t>ショウタイ</t>
    </rPh>
    <rPh sb="6" eb="8">
      <t>センシュ</t>
    </rPh>
    <phoneticPr fontId="2"/>
  </si>
  <si>
    <t>宿泊費（招待選手）</t>
    <rPh sb="0" eb="3">
      <t>シュクハクヒ</t>
    </rPh>
    <rPh sb="4" eb="6">
      <t>ショウタイ</t>
    </rPh>
    <rPh sb="6" eb="8">
      <t>センシュ</t>
    </rPh>
    <phoneticPr fontId="2"/>
  </si>
  <si>
    <t>会場・舞台設営</t>
    <rPh sb="0" eb="2">
      <t>カイジョウ</t>
    </rPh>
    <rPh sb="3" eb="5">
      <t>ブタイ</t>
    </rPh>
    <rPh sb="5" eb="7">
      <t>セツエイ</t>
    </rPh>
    <phoneticPr fontId="2"/>
  </si>
  <si>
    <t>会場仮設電源工事</t>
    <rPh sb="0" eb="2">
      <t>カイジョウ</t>
    </rPh>
    <rPh sb="2" eb="4">
      <t>カセツ</t>
    </rPh>
    <rPh sb="4" eb="6">
      <t>デンゲン</t>
    </rPh>
    <rPh sb="6" eb="8">
      <t>コウジ</t>
    </rPh>
    <phoneticPr fontId="2"/>
  </si>
  <si>
    <t>工事
請負費</t>
    <rPh sb="0" eb="2">
      <t>コウジ</t>
    </rPh>
    <rPh sb="3" eb="5">
      <t>ウケオイ</t>
    </rPh>
    <rPh sb="5" eb="6">
      <t>ヒ</t>
    </rPh>
    <phoneticPr fontId="2"/>
  </si>
  <si>
    <t>スタッフ等弁当代</t>
    <rPh sb="4" eb="5">
      <t>トウ</t>
    </rPh>
    <rPh sb="5" eb="7">
      <t>ベントウ</t>
    </rPh>
    <rPh sb="7" eb="8">
      <t>ダイ</t>
    </rPh>
    <phoneticPr fontId="2"/>
  </si>
  <si>
    <t>経費</t>
    <rPh sb="0" eb="2">
      <t>ケイヒ</t>
    </rPh>
    <phoneticPr fontId="2"/>
  </si>
  <si>
    <t>品目</t>
    <rPh sb="0" eb="2">
      <t>ヒンモク</t>
    </rPh>
    <phoneticPr fontId="2"/>
  </si>
  <si>
    <t>交通費</t>
    <rPh sb="0" eb="3">
      <t>コウツウヒ</t>
    </rPh>
    <phoneticPr fontId="2"/>
  </si>
  <si>
    <t>区分</t>
    <rPh sb="0" eb="2">
      <t>クブン</t>
    </rPh>
    <phoneticPr fontId="2"/>
  </si>
  <si>
    <t>警備費委託料</t>
    <rPh sb="0" eb="2">
      <t>ケイビ</t>
    </rPh>
    <rPh sb="2" eb="3">
      <t>ヒ</t>
    </rPh>
    <rPh sb="3" eb="6">
      <t>イタクリョウ</t>
    </rPh>
    <phoneticPr fontId="2"/>
  </si>
  <si>
    <t>スタッフ等果物類</t>
    <rPh sb="4" eb="5">
      <t>トウ</t>
    </rPh>
    <rPh sb="5" eb="7">
      <t>クダモノ</t>
    </rPh>
    <rPh sb="7" eb="8">
      <t>ルイ</t>
    </rPh>
    <phoneticPr fontId="2"/>
  </si>
  <si>
    <t>大会パンフレット・プログラム</t>
    <rPh sb="0" eb="2">
      <t>タイカイ</t>
    </rPh>
    <phoneticPr fontId="2"/>
  </si>
  <si>
    <t>記念品（カップ）</t>
    <rPh sb="0" eb="3">
      <t>キネンヒン</t>
    </rPh>
    <phoneticPr fontId="2"/>
  </si>
  <si>
    <t>自給率</t>
    <rPh sb="0" eb="3">
      <t>ジキュウリツ</t>
    </rPh>
    <phoneticPr fontId="2"/>
  </si>
  <si>
    <t>県内分</t>
    <rPh sb="0" eb="2">
      <t>ケンナイ</t>
    </rPh>
    <rPh sb="2" eb="3">
      <t>ブン</t>
    </rPh>
    <phoneticPr fontId="2"/>
  </si>
  <si>
    <t>①</t>
    <phoneticPr fontId="2"/>
  </si>
  <si>
    <t>②</t>
    <phoneticPr fontId="2"/>
  </si>
  <si>
    <t>人数</t>
    <rPh sb="0" eb="2">
      <t>ニンズウ</t>
    </rPh>
    <phoneticPr fontId="2"/>
  </si>
  <si>
    <t>単位：人</t>
    <rPh sb="0" eb="2">
      <t>タンイ</t>
    </rPh>
    <rPh sb="3" eb="4">
      <t>ニン</t>
    </rPh>
    <phoneticPr fontId="2"/>
  </si>
  <si>
    <t>↓</t>
    <phoneticPr fontId="2"/>
  </si>
  <si>
    <t>平均宿泊数</t>
    <rPh sb="0" eb="2">
      <t>ヘイキン</t>
    </rPh>
    <rPh sb="2" eb="4">
      <t>シュクハク</t>
    </rPh>
    <rPh sb="4" eb="5">
      <t>スウ</t>
    </rPh>
    <phoneticPr fontId="2"/>
  </si>
  <si>
    <t>⑤　自給率</t>
    <rPh sb="2" eb="5">
      <t>ジキュウリツ</t>
    </rPh>
    <phoneticPr fontId="2"/>
  </si>
  <si>
    <t>計</t>
    <rPh sb="0" eb="1">
      <t>ケイ</t>
    </rPh>
    <phoneticPr fontId="2"/>
  </si>
  <si>
    <t>③</t>
    <phoneticPr fontId="2"/>
  </si>
  <si>
    <t>④</t>
    <phoneticPr fontId="2"/>
  </si>
  <si>
    <t>イベント開催者の経費に関するデータ入力</t>
    <rPh sb="4" eb="6">
      <t>カイサイ</t>
    </rPh>
    <rPh sb="6" eb="7">
      <t>シャ</t>
    </rPh>
    <rPh sb="8" eb="10">
      <t>ケイヒ</t>
    </rPh>
    <rPh sb="11" eb="12">
      <t>カン</t>
    </rPh>
    <rPh sb="17" eb="19">
      <t>ニュウリョク</t>
    </rPh>
    <phoneticPr fontId="2"/>
  </si>
  <si>
    <t>一人当消費</t>
    <rPh sb="0" eb="2">
      <t>ヒトリ</t>
    </rPh>
    <rPh sb="2" eb="3">
      <t>ア</t>
    </rPh>
    <rPh sb="3" eb="5">
      <t>ショウヒ</t>
    </rPh>
    <phoneticPr fontId="2"/>
  </si>
  <si>
    <t>⑦Code</t>
    <phoneticPr fontId="2"/>
  </si>
  <si>
    <t>⑥</t>
    <phoneticPr fontId="2"/>
  </si>
  <si>
    <t>⑦</t>
    <phoneticPr fontId="2"/>
  </si>
  <si>
    <t>自給率修正</t>
    <rPh sb="0" eb="3">
      <t>ジキュウリツ</t>
    </rPh>
    <phoneticPr fontId="2"/>
  </si>
  <si>
    <t>　追加したい品目がありましたら、品目名と一人当入力欄に一人当たり消費額を入力してください。⑦Codeには、定義シートを参照して、該当するCodeを入力してください。</t>
    <rPh sb="6" eb="8">
      <t>ヒンモク</t>
    </rPh>
    <rPh sb="16" eb="18">
      <t>ヒンモク</t>
    </rPh>
    <rPh sb="18" eb="19">
      <t>メイ</t>
    </rPh>
    <rPh sb="20" eb="22">
      <t>ヒトリ</t>
    </rPh>
    <rPh sb="22" eb="23">
      <t>ア</t>
    </rPh>
    <rPh sb="23" eb="25">
      <t>ニュウリョク</t>
    </rPh>
    <rPh sb="25" eb="26">
      <t>ラン</t>
    </rPh>
    <rPh sb="27" eb="29">
      <t>ヒトリ</t>
    </rPh>
    <rPh sb="29" eb="30">
      <t>ア</t>
    </rPh>
    <rPh sb="32" eb="35">
      <t>ショウヒガク</t>
    </rPh>
    <rPh sb="64" eb="66">
      <t>ガイトウ</t>
    </rPh>
    <phoneticPr fontId="2"/>
  </si>
  <si>
    <t>総計(日帰り＋宿泊）</t>
    <rPh sb="0" eb="2">
      <t>ソウケイ</t>
    </rPh>
    <rPh sb="3" eb="5">
      <t>ヒガエ</t>
    </rPh>
    <rPh sb="7" eb="9">
      <t>シュクハク</t>
    </rPh>
    <phoneticPr fontId="2"/>
  </si>
  <si>
    <t>消費額
購入者価格</t>
    <rPh sb="0" eb="3">
      <t>ショウヒガク</t>
    </rPh>
    <rPh sb="4" eb="7">
      <t>コウニュウシャ</t>
    </rPh>
    <rPh sb="7" eb="9">
      <t>カカク</t>
    </rPh>
    <phoneticPr fontId="2"/>
  </si>
  <si>
    <t>県内分
購入者価格</t>
    <rPh sb="0" eb="2">
      <t>ケンナイ</t>
    </rPh>
    <rPh sb="2" eb="3">
      <t>ブン</t>
    </rPh>
    <rPh sb="4" eb="7">
      <t>コウニュウシャ</t>
    </rPh>
    <rPh sb="7" eb="9">
      <t>カカク</t>
    </rPh>
    <phoneticPr fontId="2"/>
  </si>
  <si>
    <t>県内分
生産者価格</t>
    <rPh sb="0" eb="2">
      <t>ケンナイ</t>
    </rPh>
    <rPh sb="2" eb="3">
      <t>ブン</t>
    </rPh>
    <rPh sb="4" eb="7">
      <t>セイサンシャ</t>
    </rPh>
    <rPh sb="7" eb="9">
      <t>カカク</t>
    </rPh>
    <phoneticPr fontId="2"/>
  </si>
  <si>
    <t>第１次
直接間接効果</t>
    <rPh sb="0" eb="1">
      <t>ダイ</t>
    </rPh>
    <rPh sb="2" eb="3">
      <t>ジ</t>
    </rPh>
    <rPh sb="4" eb="6">
      <t>チョクセツ</t>
    </rPh>
    <rPh sb="6" eb="8">
      <t>カンセツ</t>
    </rPh>
    <rPh sb="8" eb="10">
      <t>コウカ</t>
    </rPh>
    <phoneticPr fontId="2"/>
  </si>
  <si>
    <t>自給率</t>
    <rPh sb="0" eb="3">
      <t>ジキュウリツ</t>
    </rPh>
    <phoneticPr fontId="2"/>
  </si>
  <si>
    <t>開催経費
購入者価格</t>
    <rPh sb="0" eb="2">
      <t>カイサイ</t>
    </rPh>
    <rPh sb="2" eb="4">
      <t>ケイヒ</t>
    </rPh>
    <rPh sb="5" eb="8">
      <t>コウニュウシャ</t>
    </rPh>
    <rPh sb="8" eb="10">
      <t>カカク</t>
    </rPh>
    <phoneticPr fontId="2"/>
  </si>
  <si>
    <t>雇用者所得</t>
    <rPh sb="0" eb="3">
      <t>コヨウシャ</t>
    </rPh>
    <rPh sb="3" eb="5">
      <t>ショトク</t>
    </rPh>
    <phoneticPr fontId="2"/>
  </si>
  <si>
    <t>うち県内分</t>
    <rPh sb="2" eb="4">
      <t>ケンナイ</t>
    </rPh>
    <rPh sb="4" eb="5">
      <t>ブン</t>
    </rPh>
    <phoneticPr fontId="2"/>
  </si>
  <si>
    <t>交通費</t>
    <rPh sb="0" eb="3">
      <t>コウツウヒ</t>
    </rPh>
    <phoneticPr fontId="2"/>
  </si>
  <si>
    <t>飲食費・お土産代</t>
    <rPh sb="0" eb="3">
      <t>インショクヒ</t>
    </rPh>
    <rPh sb="5" eb="7">
      <t>ミヤゲ</t>
    </rPh>
    <rPh sb="7" eb="8">
      <t>ダイ</t>
    </rPh>
    <phoneticPr fontId="2"/>
  </si>
  <si>
    <t>合計</t>
    <rPh sb="0" eb="2">
      <t>ゴウケイ</t>
    </rPh>
    <phoneticPr fontId="2"/>
  </si>
  <si>
    <t>区　分</t>
    <rPh sb="0" eb="1">
      <t>ク</t>
    </rPh>
    <rPh sb="2" eb="3">
      <t>ブン</t>
    </rPh>
    <phoneticPr fontId="2"/>
  </si>
  <si>
    <t>イベント参加者の人数</t>
    <rPh sb="4" eb="7">
      <t>サンカシャ</t>
    </rPh>
    <rPh sb="8" eb="10">
      <t>ニンズウ</t>
    </rPh>
    <phoneticPr fontId="2"/>
  </si>
  <si>
    <t>開催経費</t>
    <rPh sb="0" eb="2">
      <t>カイサイ</t>
    </rPh>
    <rPh sb="2" eb="4">
      <t>ケイヒ</t>
    </rPh>
    <phoneticPr fontId="2"/>
  </si>
  <si>
    <t>賃金</t>
    <rPh sb="0" eb="2">
      <t>チンギン</t>
    </rPh>
    <phoneticPr fontId="2"/>
  </si>
  <si>
    <t>報償費</t>
    <rPh sb="0" eb="2">
      <t>ホウショウ</t>
    </rPh>
    <rPh sb="2" eb="3">
      <t>ヒ</t>
    </rPh>
    <phoneticPr fontId="2"/>
  </si>
  <si>
    <t>旅費</t>
    <rPh sb="0" eb="2">
      <t>リョヒ</t>
    </rPh>
    <phoneticPr fontId="2"/>
  </si>
  <si>
    <t>役務費</t>
    <rPh sb="0" eb="2">
      <t>エキム</t>
    </rPh>
    <rPh sb="2" eb="3">
      <t>ヒ</t>
    </rPh>
    <phoneticPr fontId="2"/>
  </si>
  <si>
    <t>委託料</t>
    <rPh sb="0" eb="3">
      <t>イタクリョウ</t>
    </rPh>
    <phoneticPr fontId="2"/>
  </si>
  <si>
    <t>工事請負費</t>
    <rPh sb="0" eb="2">
      <t>コウジ</t>
    </rPh>
    <rPh sb="2" eb="4">
      <t>ウケオイ</t>
    </rPh>
    <rPh sb="4" eb="5">
      <t>ヒ</t>
    </rPh>
    <phoneticPr fontId="2"/>
  </si>
  <si>
    <t>節</t>
    <rPh sb="0" eb="1">
      <t>セツ</t>
    </rPh>
    <phoneticPr fontId="2"/>
  </si>
  <si>
    <t>使用料及び賃借料</t>
    <rPh sb="0" eb="3">
      <t>シヨウリョウ</t>
    </rPh>
    <rPh sb="3" eb="4">
      <t>オヨ</t>
    </rPh>
    <rPh sb="5" eb="8">
      <t>チンシャクリョウ</t>
    </rPh>
    <phoneticPr fontId="2"/>
  </si>
  <si>
    <t>損害保険・賠償責任保険</t>
  </si>
  <si>
    <t>会議室使用料（文化会館）</t>
  </si>
  <si>
    <t>道路整備</t>
  </si>
  <si>
    <t>備品
購入費</t>
    <rPh sb="0" eb="2">
      <t>ビヒン</t>
    </rPh>
    <rPh sb="3" eb="6">
      <t>コウニュウヒ</t>
    </rPh>
    <phoneticPr fontId="2"/>
  </si>
  <si>
    <t>パソコン</t>
    <phoneticPr fontId="2"/>
  </si>
  <si>
    <t>備考</t>
    <rPh sb="0" eb="2">
      <t>ビコウ</t>
    </rPh>
    <phoneticPr fontId="2"/>
  </si>
  <si>
    <t>入力するデータは、以下の２種類あります。</t>
    <rPh sb="0" eb="2">
      <t>ニュウリョク</t>
    </rPh>
    <rPh sb="9" eb="11">
      <t>イカ</t>
    </rPh>
    <rPh sb="13" eb="15">
      <t>シュルイ</t>
    </rPh>
    <phoneticPr fontId="2"/>
  </si>
  <si>
    <t>空欄の歳出科目について</t>
    <rPh sb="0" eb="2">
      <t>クウラン</t>
    </rPh>
    <rPh sb="3" eb="5">
      <t>サイシュツ</t>
    </rPh>
    <rPh sb="5" eb="7">
      <t>カモク</t>
    </rPh>
    <phoneticPr fontId="2"/>
  </si>
  <si>
    <t>　アルバイトは、県内在住として、自給率を100%としています。</t>
    <rPh sb="8" eb="10">
      <t>ケンナイ</t>
    </rPh>
    <rPh sb="10" eb="12">
      <t>ザイジュウ</t>
    </rPh>
    <rPh sb="16" eb="19">
      <t>ジキュウリツ</t>
    </rPh>
    <phoneticPr fontId="2"/>
  </si>
  <si>
    <t>　イベント等の委託先が、県内の場合は、自給率を100%にしてください。</t>
    <rPh sb="5" eb="6">
      <t>トウ</t>
    </rPh>
    <rPh sb="7" eb="10">
      <t>イタクサキ</t>
    </rPh>
    <rPh sb="12" eb="14">
      <t>ケンナイ</t>
    </rPh>
    <rPh sb="15" eb="17">
      <t>バアイ</t>
    </rPh>
    <rPh sb="19" eb="22">
      <t>ジキュウリツ</t>
    </rPh>
    <phoneticPr fontId="2"/>
  </si>
  <si>
    <t>　会場仮設電源工事や道路整備は、事業所が県外であっても、自給率は100%となります。</t>
    <rPh sb="1" eb="3">
      <t>カイジョウ</t>
    </rPh>
    <rPh sb="3" eb="5">
      <t>カセツ</t>
    </rPh>
    <rPh sb="5" eb="7">
      <t>デンゲン</t>
    </rPh>
    <rPh sb="7" eb="9">
      <t>コウジ</t>
    </rPh>
    <rPh sb="10" eb="12">
      <t>ドウロ</t>
    </rPh>
    <rPh sb="12" eb="14">
      <t>セイビ</t>
    </rPh>
    <rPh sb="16" eb="19">
      <t>ジギョウショ</t>
    </rPh>
    <rPh sb="20" eb="22">
      <t>ケンガイ</t>
    </rPh>
    <rPh sb="28" eb="31">
      <t>ジキュウリツ</t>
    </rPh>
    <phoneticPr fontId="2"/>
  </si>
  <si>
    <t>※</t>
    <phoneticPr fontId="2"/>
  </si>
  <si>
    <t>備品購入費</t>
    <rPh sb="0" eb="2">
      <t>ビヒン</t>
    </rPh>
    <rPh sb="2" eb="5">
      <t>コウニュウヒ</t>
    </rPh>
    <phoneticPr fontId="2"/>
  </si>
  <si>
    <t>県外分
購入者価格</t>
    <rPh sb="0" eb="2">
      <t>ケンガイ</t>
    </rPh>
    <rPh sb="2" eb="3">
      <t>ブン</t>
    </rPh>
    <rPh sb="4" eb="7">
      <t>コウニュウシャ</t>
    </rPh>
    <rPh sb="7" eb="9">
      <t>カカク</t>
    </rPh>
    <phoneticPr fontId="2"/>
  </si>
  <si>
    <t>県外分
生産者価格</t>
    <rPh sb="0" eb="2">
      <t>ケンガイ</t>
    </rPh>
    <rPh sb="2" eb="3">
      <t>ブン</t>
    </rPh>
    <rPh sb="4" eb="7">
      <t>セイサンシャ</t>
    </rPh>
    <rPh sb="7" eb="9">
      <t>カカク</t>
    </rPh>
    <phoneticPr fontId="2"/>
  </si>
  <si>
    <t>県外分のうち
県内ﾏｰｼﾞﾝ</t>
    <rPh sb="0" eb="2">
      <t>ケンガイ</t>
    </rPh>
    <rPh sb="2" eb="3">
      <t>ブン</t>
    </rPh>
    <rPh sb="7" eb="9">
      <t>ケンナイ</t>
    </rPh>
    <phoneticPr fontId="2"/>
  </si>
  <si>
    <t>+</t>
    <phoneticPr fontId="2"/>
  </si>
  <si>
    <t>日帰り</t>
    <rPh sb="0" eb="2">
      <t>ヒガエ</t>
    </rPh>
    <phoneticPr fontId="2"/>
  </si>
  <si>
    <t>宿泊</t>
    <rPh sb="0" eb="2">
      <t>シュクハク</t>
    </rPh>
    <phoneticPr fontId="2"/>
  </si>
  <si>
    <t>参加者の消費</t>
    <rPh sb="0" eb="3">
      <t>サンカシャ</t>
    </rPh>
    <rPh sb="4" eb="6">
      <t>ショウヒ</t>
    </rPh>
    <phoneticPr fontId="2"/>
  </si>
  <si>
    <t>経済波及効果分析ツール（イベント版）　操作説明</t>
    <rPh sb="0" eb="2">
      <t>ケイザイ</t>
    </rPh>
    <rPh sb="2" eb="4">
      <t>ハキュウ</t>
    </rPh>
    <rPh sb="4" eb="6">
      <t>コウカ</t>
    </rPh>
    <rPh sb="6" eb="8">
      <t>ブンセキ</t>
    </rPh>
    <rPh sb="16" eb="17">
      <t>バン</t>
    </rPh>
    <rPh sb="19" eb="21">
      <t>ソウサ</t>
    </rPh>
    <rPh sb="21" eb="23">
      <t>セツメイ</t>
    </rPh>
    <phoneticPr fontId="2"/>
  </si>
  <si>
    <t>タイトルは、予め「○○大会による経済波及効果」と入力してありますので、消去し、分析目的に合ったタイトルを入力してください。</t>
    <rPh sb="6" eb="7">
      <t>アラカジ</t>
    </rPh>
    <rPh sb="11" eb="13">
      <t>タイカイ</t>
    </rPh>
    <rPh sb="16" eb="18">
      <t>ケイザイ</t>
    </rPh>
    <rPh sb="18" eb="20">
      <t>ハキュウ</t>
    </rPh>
    <rPh sb="20" eb="22">
      <t>コウカ</t>
    </rPh>
    <rPh sb="24" eb="26">
      <t>ニュウリョク</t>
    </rPh>
    <rPh sb="35" eb="37">
      <t>ショウキョ</t>
    </rPh>
    <rPh sb="39" eb="41">
      <t>ブンセキ</t>
    </rPh>
    <rPh sb="41" eb="43">
      <t>モクテキ</t>
    </rPh>
    <rPh sb="44" eb="45">
      <t>ア</t>
    </rPh>
    <rPh sb="52" eb="54">
      <t>ニュウリョク</t>
    </rPh>
    <phoneticPr fontId="2"/>
  </si>
  <si>
    <t>タイトルの入力</t>
    <rPh sb="5" eb="7">
      <t>ニュウリョク</t>
    </rPh>
    <phoneticPr fontId="2"/>
  </si>
  <si>
    <t>一人当たり消費額の入力</t>
    <rPh sb="0" eb="2">
      <t>ヒトリ</t>
    </rPh>
    <rPh sb="2" eb="3">
      <t>ア</t>
    </rPh>
    <rPh sb="5" eb="8">
      <t>ショウヒガク</t>
    </rPh>
    <rPh sb="9" eb="11">
      <t>ニュウリョク</t>
    </rPh>
    <phoneticPr fontId="2"/>
  </si>
  <si>
    <t>自給率の入力</t>
    <rPh sb="0" eb="3">
      <t>ジキュウリツ</t>
    </rPh>
    <rPh sb="4" eb="6">
      <t>ニュウリョク</t>
    </rPh>
    <phoneticPr fontId="2"/>
  </si>
  <si>
    <t>入力単位は、円、％です。</t>
    <rPh sb="0" eb="2">
      <t>ニュウリョク</t>
    </rPh>
    <rPh sb="2" eb="4">
      <t>タンイ</t>
    </rPh>
    <rPh sb="6" eb="7">
      <t>エン</t>
    </rPh>
    <phoneticPr fontId="2"/>
  </si>
  <si>
    <t>開催経費の入力</t>
    <rPh sb="0" eb="2">
      <t>カイサイ</t>
    </rPh>
    <rPh sb="2" eb="4">
      <t>ケイヒ</t>
    </rPh>
    <rPh sb="5" eb="7">
      <t>ニュウリョク</t>
    </rPh>
    <phoneticPr fontId="2"/>
  </si>
  <si>
    <t>参加者の消費に関する波及効果の計算過程を詳細に見ることができます。</t>
    <rPh sb="0" eb="3">
      <t>サンカシャ</t>
    </rPh>
    <rPh sb="4" eb="6">
      <t>ショウヒ</t>
    </rPh>
    <rPh sb="7" eb="8">
      <t>カン</t>
    </rPh>
    <rPh sb="10" eb="12">
      <t>ハキュウ</t>
    </rPh>
    <rPh sb="12" eb="14">
      <t>コウカ</t>
    </rPh>
    <rPh sb="15" eb="17">
      <t>ケイサン</t>
    </rPh>
    <rPh sb="17" eb="19">
      <t>カテイ</t>
    </rPh>
    <rPh sb="20" eb="22">
      <t>ショウサイ</t>
    </rPh>
    <rPh sb="23" eb="24">
      <t>ミ</t>
    </rPh>
    <phoneticPr fontId="2"/>
  </si>
  <si>
    <t>開催経費に関する波及効果の計算過程を詳細に見ることができます。</t>
    <rPh sb="0" eb="2">
      <t>カイサイ</t>
    </rPh>
    <rPh sb="2" eb="4">
      <t>ケイヒ</t>
    </rPh>
    <rPh sb="5" eb="6">
      <t>カン</t>
    </rPh>
    <rPh sb="8" eb="10">
      <t>ハキュウ</t>
    </rPh>
    <rPh sb="10" eb="12">
      <t>コウカ</t>
    </rPh>
    <rPh sb="13" eb="15">
      <t>ケイサン</t>
    </rPh>
    <rPh sb="15" eb="17">
      <t>カテイ</t>
    </rPh>
    <rPh sb="18" eb="20">
      <t>ショウサイ</t>
    </rPh>
    <rPh sb="21" eb="22">
      <t>ミ</t>
    </rPh>
    <phoneticPr fontId="2"/>
  </si>
  <si>
    <t>指定の項目にイベントに関するデータを入力し、埼玉県への波及効果を計算します。</t>
    <rPh sb="0" eb="2">
      <t>シテイ</t>
    </rPh>
    <rPh sb="3" eb="5">
      <t>コウモク</t>
    </rPh>
    <rPh sb="11" eb="12">
      <t>カン</t>
    </rPh>
    <rPh sb="18" eb="20">
      <t>ニュウリョク</t>
    </rPh>
    <rPh sb="22" eb="25">
      <t>サイタマケン</t>
    </rPh>
    <rPh sb="27" eb="29">
      <t>ハキュウ</t>
    </rPh>
    <rPh sb="29" eb="31">
      <t>コウカ</t>
    </rPh>
    <rPh sb="32" eb="34">
      <t>ケイサン</t>
    </rPh>
    <phoneticPr fontId="2"/>
  </si>
  <si>
    <t>入力する単位は、円、人、％です。</t>
    <rPh sb="0" eb="2">
      <t>ニュウリョク</t>
    </rPh>
    <rPh sb="4" eb="6">
      <t>タンイ</t>
    </rPh>
    <rPh sb="8" eb="9">
      <t>エン</t>
    </rPh>
    <rPh sb="10" eb="11">
      <t>ニン</t>
    </rPh>
    <phoneticPr fontId="2"/>
  </si>
  <si>
    <t>イベント（観光）参加者数の入力</t>
    <rPh sb="5" eb="7">
      <t>カンコウ</t>
    </rPh>
    <rPh sb="8" eb="10">
      <t>サンカ</t>
    </rPh>
    <rPh sb="10" eb="11">
      <t>シャ</t>
    </rPh>
    <rPh sb="11" eb="12">
      <t>スウ</t>
    </rPh>
    <rPh sb="13" eb="15">
      <t>ニュウリョク</t>
    </rPh>
    <phoneticPr fontId="2"/>
  </si>
  <si>
    <t>　それ以外の品目については、埼玉県産業連関表の自給率を初期値としています。</t>
    <phoneticPr fontId="2"/>
  </si>
  <si>
    <t>入力するデータは、以下の７種類です。</t>
    <rPh sb="0" eb="2">
      <t>ニュウリョク</t>
    </rPh>
    <rPh sb="9" eb="11">
      <t>イカ</t>
    </rPh>
    <rPh sb="13" eb="15">
      <t>シュルイ</t>
    </rPh>
    <phoneticPr fontId="2"/>
  </si>
  <si>
    <t>【日帰り】</t>
    <rPh sb="1" eb="3">
      <t>ヒガエ</t>
    </rPh>
    <phoneticPr fontId="2"/>
  </si>
  <si>
    <t>【宿泊】</t>
    <rPh sb="1" eb="3">
      <t>シュクハク</t>
    </rPh>
    <phoneticPr fontId="2"/>
  </si>
  <si>
    <t>この分析ツールによる分析結果は、利用者の責任において、お取り扱いください。</t>
    <rPh sb="2" eb="4">
      <t>ブンセキ</t>
    </rPh>
    <rPh sb="10" eb="12">
      <t>ブンセキ</t>
    </rPh>
    <rPh sb="12" eb="14">
      <t>ケッカ</t>
    </rPh>
    <rPh sb="16" eb="19">
      <t>リヨウシャ</t>
    </rPh>
    <rPh sb="20" eb="22">
      <t>セキニン</t>
    </rPh>
    <rPh sb="28" eb="29">
      <t>ト</t>
    </rPh>
    <rPh sb="30" eb="31">
      <t>アツカ</t>
    </rPh>
    <phoneticPr fontId="2"/>
  </si>
  <si>
    <t>　利用者の裁量において、自給率を変更してください。</t>
    <rPh sb="1" eb="4">
      <t>リヨウシャ</t>
    </rPh>
    <rPh sb="5" eb="7">
      <t>サイリョウ</t>
    </rPh>
    <rPh sb="12" eb="15">
      <t>ジキュウリツ</t>
    </rPh>
    <rPh sb="16" eb="18">
      <t>ヘンコウ</t>
    </rPh>
    <phoneticPr fontId="2"/>
  </si>
  <si>
    <t>「自給率」を品目ごとに入力します。</t>
    <rPh sb="1" eb="4">
      <t>ジキュウリツ</t>
    </rPh>
    <rPh sb="6" eb="8">
      <t>ヒンモク</t>
    </rPh>
    <rPh sb="11" eb="13">
      <t>ニュウリョク</t>
    </rPh>
    <phoneticPr fontId="2"/>
  </si>
  <si>
    <t>　県内自給率が100%と想定されるものについては、自給率を100%としています。</t>
    <rPh sb="1" eb="3">
      <t>ケンナイ</t>
    </rPh>
    <rPh sb="3" eb="5">
      <t>ジキュウ</t>
    </rPh>
    <rPh sb="5" eb="6">
      <t>リツ</t>
    </rPh>
    <rPh sb="12" eb="14">
      <t>ソウテイ</t>
    </rPh>
    <rPh sb="25" eb="28">
      <t>ジキュウリツ</t>
    </rPh>
    <phoneticPr fontId="2"/>
  </si>
  <si>
    <t>「開催経費」を歳出科目ごとに入力します。</t>
    <rPh sb="1" eb="3">
      <t>カイサイ</t>
    </rPh>
    <rPh sb="3" eb="5">
      <t>ケイヒ</t>
    </rPh>
    <rPh sb="7" eb="9">
      <t>サイシュツ</t>
    </rPh>
    <rPh sb="9" eb="11">
      <t>カモク</t>
    </rPh>
    <rPh sb="14" eb="16">
      <t>ニュウリョク</t>
    </rPh>
    <phoneticPr fontId="2"/>
  </si>
  <si>
    <t>　他に科目があるようでしたら、空白のセルに入力するか、上書き入力して追加することができます。</t>
    <rPh sb="15" eb="17">
      <t>クウハク</t>
    </rPh>
    <rPh sb="21" eb="23">
      <t>ニュウリョク</t>
    </rPh>
    <rPh sb="34" eb="36">
      <t>ツイカ</t>
    </rPh>
    <phoneticPr fontId="2"/>
  </si>
  <si>
    <t>　その場合、産業連関表のCodeを変更する必要があります。「定義」シートを参照の上、Codeを入力してください。</t>
    <rPh sb="3" eb="5">
      <t>バアイ</t>
    </rPh>
    <rPh sb="6" eb="8">
      <t>サンギョウ</t>
    </rPh>
    <rPh sb="8" eb="10">
      <t>レンカン</t>
    </rPh>
    <rPh sb="10" eb="11">
      <t>ヒョウ</t>
    </rPh>
    <rPh sb="17" eb="19">
      <t>ヘンコウ</t>
    </rPh>
    <rPh sb="21" eb="23">
      <t>ヒツヨウ</t>
    </rPh>
    <rPh sb="30" eb="32">
      <t>テイギ</t>
    </rPh>
    <rPh sb="37" eb="39">
      <t>サンショウ</t>
    </rPh>
    <rPh sb="40" eb="41">
      <t>ウエ</t>
    </rPh>
    <rPh sb="47" eb="49">
      <t>ニュウリョク</t>
    </rPh>
    <phoneticPr fontId="2"/>
  </si>
  <si>
    <t>「自給率」を科目ごとに入力します。</t>
    <rPh sb="1" eb="4">
      <t>ジキュウリツ</t>
    </rPh>
    <rPh sb="6" eb="8">
      <t>カモク</t>
    </rPh>
    <rPh sb="11" eb="13">
      <t>ニュウリョク</t>
    </rPh>
    <phoneticPr fontId="2"/>
  </si>
  <si>
    <t>　県内自給率が100%と想定されるものについては、100%としています。</t>
    <rPh sb="1" eb="3">
      <t>ケンナイ</t>
    </rPh>
    <rPh sb="3" eb="5">
      <t>ジキュウ</t>
    </rPh>
    <rPh sb="5" eb="6">
      <t>リツ</t>
    </rPh>
    <rPh sb="12" eb="14">
      <t>ソウテイ</t>
    </rPh>
    <phoneticPr fontId="2"/>
  </si>
  <si>
    <t>③　一人当たり消費額（非購入者分含む）</t>
    <rPh sb="2" eb="4">
      <t>ヒトリ</t>
    </rPh>
    <rPh sb="4" eb="5">
      <t>ア</t>
    </rPh>
    <rPh sb="7" eb="10">
      <t>ショウヒガク</t>
    </rPh>
    <rPh sb="11" eb="12">
      <t>ヒ</t>
    </rPh>
    <rPh sb="12" eb="15">
      <t>コウニュウシャ</t>
    </rPh>
    <rPh sb="15" eb="16">
      <t>ブン</t>
    </rPh>
    <rPh sb="16" eb="17">
      <t>フク</t>
    </rPh>
    <phoneticPr fontId="2"/>
  </si>
  <si>
    <t>④　一人当たり消費額（非購入者分含む）</t>
    <rPh sb="2" eb="4">
      <t>ヒトリ</t>
    </rPh>
    <rPh sb="4" eb="5">
      <t>ア</t>
    </rPh>
    <rPh sb="7" eb="10">
      <t>ショウヒガク</t>
    </rPh>
    <rPh sb="11" eb="12">
      <t>ヒ</t>
    </rPh>
    <rPh sb="12" eb="15">
      <t>コウニュウシャ</t>
    </rPh>
    <rPh sb="15" eb="16">
      <t>ブン</t>
    </rPh>
    <rPh sb="16" eb="17">
      <t>フク</t>
    </rPh>
    <phoneticPr fontId="2"/>
  </si>
  <si>
    <t>一人当たり消費額【日帰り】</t>
    <rPh sb="0" eb="2">
      <t>ヒトリ</t>
    </rPh>
    <rPh sb="2" eb="3">
      <t>ア</t>
    </rPh>
    <rPh sb="5" eb="8">
      <t>ショウヒガク</t>
    </rPh>
    <rPh sb="9" eb="11">
      <t>ヒガエ</t>
    </rPh>
    <phoneticPr fontId="2"/>
  </si>
  <si>
    <t>一人当たり消費額【宿泊】</t>
    <rPh sb="0" eb="2">
      <t>ヒトリ</t>
    </rPh>
    <rPh sb="2" eb="3">
      <t>ア</t>
    </rPh>
    <rPh sb="5" eb="8">
      <t>ショウヒガク</t>
    </rPh>
    <rPh sb="9" eb="11">
      <t>シュクハク</t>
    </rPh>
    <phoneticPr fontId="2"/>
  </si>
  <si>
    <t>「一人当たり消費額」には消費しない方（非購入者）の分も含まれているので、実際の単価よりも低くなります。</t>
    <rPh sb="1" eb="3">
      <t>ヒトリ</t>
    </rPh>
    <rPh sb="3" eb="4">
      <t>ア</t>
    </rPh>
    <rPh sb="6" eb="9">
      <t>ショウヒガク</t>
    </rPh>
    <rPh sb="12" eb="14">
      <t>ショウヒ</t>
    </rPh>
    <rPh sb="17" eb="18">
      <t>カタ</t>
    </rPh>
    <rPh sb="19" eb="20">
      <t>ヒ</t>
    </rPh>
    <rPh sb="20" eb="23">
      <t>コウニュウシャ</t>
    </rPh>
    <rPh sb="25" eb="26">
      <t>ブン</t>
    </rPh>
    <rPh sb="36" eb="38">
      <t>ジッサイ</t>
    </rPh>
    <rPh sb="39" eb="41">
      <t>タンカ</t>
    </rPh>
    <rPh sb="44" eb="45">
      <t>ヒク</t>
    </rPh>
    <phoneticPr fontId="2"/>
  </si>
  <si>
    <t>　それ以外の科目については、埼玉県産業連関表の自給率を初期値としています。</t>
    <rPh sb="6" eb="8">
      <t>カモク</t>
    </rPh>
    <phoneticPr fontId="2"/>
  </si>
  <si>
    <t>当分析ツールは、埼玉県で行われるイベント（あるいは観光）に関する経済波及効果分析ツールです。</t>
    <rPh sb="0" eb="1">
      <t>トウ</t>
    </rPh>
    <rPh sb="1" eb="3">
      <t>ブンセキ</t>
    </rPh>
    <rPh sb="8" eb="11">
      <t>サイタマケン</t>
    </rPh>
    <rPh sb="12" eb="13">
      <t>オコナ</t>
    </rPh>
    <rPh sb="25" eb="27">
      <t>カンコウ</t>
    </rPh>
    <rPh sb="29" eb="30">
      <t>カン</t>
    </rPh>
    <rPh sb="32" eb="34">
      <t>ケイザイ</t>
    </rPh>
    <rPh sb="34" eb="36">
      <t>ハキュウ</t>
    </rPh>
    <rPh sb="36" eb="38">
      <t>コウカ</t>
    </rPh>
    <rPh sb="38" eb="40">
      <t>ブンセキ</t>
    </rPh>
    <phoneticPr fontId="2"/>
  </si>
  <si>
    <t>イベントが２日以上に渡って行われる場合は、延人数を入力してください。</t>
    <rPh sb="6" eb="9">
      <t>ニチイジョウ</t>
    </rPh>
    <rPh sb="10" eb="11">
      <t>ワタ</t>
    </rPh>
    <rPh sb="13" eb="14">
      <t>オコナ</t>
    </rPh>
    <rPh sb="17" eb="19">
      <t>バアイ</t>
    </rPh>
    <rPh sb="21" eb="22">
      <t>ノベ</t>
    </rPh>
    <rPh sb="22" eb="24">
      <t>ニンズウ</t>
    </rPh>
    <rPh sb="25" eb="27">
      <t>ニュウリョク</t>
    </rPh>
    <phoneticPr fontId="2"/>
  </si>
  <si>
    <t>　参考になる資料がなく「一人当たり消費額」を全国の平均値で代用する場合は、「全国平均」右隣のチェック欄にチェックを入れてください。</t>
    <rPh sb="1" eb="3">
      <t>サンコウ</t>
    </rPh>
    <rPh sb="6" eb="8">
      <t>シリョウ</t>
    </rPh>
    <rPh sb="12" eb="14">
      <t>ヒトリ</t>
    </rPh>
    <rPh sb="14" eb="15">
      <t>ア</t>
    </rPh>
    <rPh sb="17" eb="20">
      <t>ショウヒガク</t>
    </rPh>
    <rPh sb="22" eb="24">
      <t>ゼンコク</t>
    </rPh>
    <rPh sb="25" eb="28">
      <t>ヘイキンチ</t>
    </rPh>
    <rPh sb="29" eb="31">
      <t>ダイヨウ</t>
    </rPh>
    <rPh sb="33" eb="35">
      <t>バアイ</t>
    </rPh>
    <rPh sb="38" eb="40">
      <t>ゼンコク</t>
    </rPh>
    <rPh sb="40" eb="42">
      <t>ヘイキン</t>
    </rPh>
    <rPh sb="43" eb="45">
      <t>ミギドナリ</t>
    </rPh>
    <rPh sb="50" eb="51">
      <t>ラン</t>
    </rPh>
    <rPh sb="57" eb="58">
      <t>イ</t>
    </rPh>
    <phoneticPr fontId="2"/>
  </si>
  <si>
    <t>医薬品</t>
    <rPh sb="0" eb="3">
      <t>イヤクヒン</t>
    </rPh>
    <phoneticPr fontId="2"/>
  </si>
  <si>
    <t>需用費</t>
    <rPh sb="0" eb="3">
      <t>ジュヨウヒヒ</t>
    </rPh>
    <phoneticPr fontId="2"/>
  </si>
  <si>
    <t>　物品は、購入先で自給率が決まるのではなく、製造元で自給率が決まります。
　大会パンフレット等、県内の印刷業者に発注した場合は、自給率は100%になります。
　参加賞は、例としてTシャツとしています。</t>
    <rPh sb="1" eb="3">
      <t>ブッピン</t>
    </rPh>
    <rPh sb="5" eb="7">
      <t>コウニュウ</t>
    </rPh>
    <rPh sb="7" eb="8">
      <t>サキ</t>
    </rPh>
    <rPh sb="9" eb="12">
      <t>ジキュウリツ</t>
    </rPh>
    <rPh sb="13" eb="14">
      <t>キ</t>
    </rPh>
    <rPh sb="22" eb="24">
      <t>セイゾウ</t>
    </rPh>
    <rPh sb="24" eb="25">
      <t>モト</t>
    </rPh>
    <rPh sb="26" eb="29">
      <t>ジキュウリツ</t>
    </rPh>
    <rPh sb="30" eb="31">
      <t>キ</t>
    </rPh>
    <rPh sb="39" eb="41">
      <t>タイカイ</t>
    </rPh>
    <rPh sb="47" eb="48">
      <t>トウ</t>
    </rPh>
    <rPh sb="49" eb="51">
      <t>ケンナイ</t>
    </rPh>
    <rPh sb="52" eb="54">
      <t>インサツ</t>
    </rPh>
    <rPh sb="54" eb="56">
      <t>ギョウシャ</t>
    </rPh>
    <rPh sb="57" eb="59">
      <t>ハッチュウ</t>
    </rPh>
    <rPh sb="61" eb="63">
      <t>バアイ</t>
    </rPh>
    <rPh sb="65" eb="68">
      <t>ジキュウリツ</t>
    </rPh>
    <rPh sb="82" eb="84">
      <t>サンカ</t>
    </rPh>
    <rPh sb="84" eb="85">
      <t>ショウ</t>
    </rPh>
    <rPh sb="87" eb="88">
      <t>レイ</t>
    </rPh>
    <phoneticPr fontId="2"/>
  </si>
  <si>
    <t>・アルバイト代や講師謝金等、雇用者所得に該当する科目は、所得が消費に回ることによる波及（第2次間接効果）のみを計上しています。</t>
    <rPh sb="6" eb="7">
      <t>ダイ</t>
    </rPh>
    <rPh sb="8" eb="10">
      <t>コウシ</t>
    </rPh>
    <rPh sb="10" eb="12">
      <t>シャキン</t>
    </rPh>
    <rPh sb="12" eb="13">
      <t>ナド</t>
    </rPh>
    <rPh sb="14" eb="17">
      <t>コヨウシャ</t>
    </rPh>
    <rPh sb="17" eb="19">
      <t>ショトク</t>
    </rPh>
    <rPh sb="20" eb="22">
      <t>ガイトウ</t>
    </rPh>
    <rPh sb="24" eb="26">
      <t>カモク</t>
    </rPh>
    <rPh sb="28" eb="30">
      <t>ショトク</t>
    </rPh>
    <rPh sb="31" eb="33">
      <t>ショウヒ</t>
    </rPh>
    <rPh sb="34" eb="35">
      <t>マワ</t>
    </rPh>
    <rPh sb="41" eb="43">
      <t>ハキュウ</t>
    </rPh>
    <rPh sb="44" eb="45">
      <t>ダイ</t>
    </rPh>
    <rPh sb="46" eb="47">
      <t>ジ</t>
    </rPh>
    <rPh sb="47" eb="49">
      <t>カンセツ</t>
    </rPh>
    <rPh sb="49" eb="51">
      <t>コウカ</t>
    </rPh>
    <rPh sb="55" eb="57">
      <t>ケイジョウ</t>
    </rPh>
    <phoneticPr fontId="2"/>
  </si>
  <si>
    <t>　講演会講師は、県内在住として、自給率を100%としていますが、県外在住の場合は、自給率を0%にしてください。</t>
    <rPh sb="1" eb="4">
      <t>コウエンカイ</t>
    </rPh>
    <rPh sb="4" eb="6">
      <t>コウシ</t>
    </rPh>
    <rPh sb="8" eb="10">
      <t>ケンナイ</t>
    </rPh>
    <rPh sb="10" eb="12">
      <t>ザイジュウ</t>
    </rPh>
    <rPh sb="16" eb="19">
      <t>ジキュウリツ</t>
    </rPh>
    <rPh sb="32" eb="34">
      <t>ケンガイ</t>
    </rPh>
    <rPh sb="34" eb="36">
      <t>ザイジュウ</t>
    </rPh>
    <rPh sb="37" eb="39">
      <t>バアイ</t>
    </rPh>
    <rPh sb="41" eb="44">
      <t>ジキュウリツ</t>
    </rPh>
    <phoneticPr fontId="2"/>
  </si>
  <si>
    <t>パソコンリース</t>
    <phoneticPr fontId="2"/>
  </si>
  <si>
    <t>　　（チェック欄にチェックされ、「一人当入力」にも額が入っている場合は、「一人当入力」の方が優先されます。）</t>
    <rPh sb="7" eb="8">
      <t>ラン</t>
    </rPh>
    <rPh sb="17" eb="19">
      <t>ヒトリ</t>
    </rPh>
    <rPh sb="19" eb="20">
      <t>ア</t>
    </rPh>
    <rPh sb="20" eb="22">
      <t>ニュウリョク</t>
    </rPh>
    <rPh sb="25" eb="26">
      <t>ガク</t>
    </rPh>
    <rPh sb="27" eb="28">
      <t>ハイ</t>
    </rPh>
    <rPh sb="32" eb="34">
      <t>バアイ</t>
    </rPh>
    <rPh sb="37" eb="39">
      <t>ヒトリ</t>
    </rPh>
    <rPh sb="39" eb="40">
      <t>ア</t>
    </rPh>
    <rPh sb="40" eb="42">
      <t>ニュウリョク</t>
    </rPh>
    <rPh sb="44" eb="45">
      <t>ホウ</t>
    </rPh>
    <rPh sb="46" eb="48">
      <t>ユウセン</t>
    </rPh>
    <phoneticPr fontId="2"/>
  </si>
  <si>
    <t xml:space="preserve">
　交通費に関しては、県内の交通機関を利用するとして、ガソリン以外は、すべて自給率を100%としています。
　ガソリンは、県内で給油しても製造元が県外であるため、100%とはなりません。</t>
    <rPh sb="2" eb="5">
      <t>コウツウヒ</t>
    </rPh>
    <rPh sb="6" eb="7">
      <t>カン</t>
    </rPh>
    <rPh sb="11" eb="13">
      <t>ケンナイ</t>
    </rPh>
    <rPh sb="14" eb="16">
      <t>コウツウ</t>
    </rPh>
    <rPh sb="16" eb="18">
      <t>キカン</t>
    </rPh>
    <rPh sb="19" eb="21">
      <t>リヨウ</t>
    </rPh>
    <rPh sb="31" eb="33">
      <t>イガイ</t>
    </rPh>
    <rPh sb="38" eb="41">
      <t>ジキュウリツ</t>
    </rPh>
    <phoneticPr fontId="2"/>
  </si>
  <si>
    <t>入力する単位は、円、％です。</t>
    <rPh sb="0" eb="2">
      <t>ニュウリョク</t>
    </rPh>
    <rPh sb="4" eb="6">
      <t>タンイ</t>
    </rPh>
    <rPh sb="8" eb="9">
      <t>エン</t>
    </rPh>
    <phoneticPr fontId="2"/>
  </si>
  <si>
    <t>カラーコーン</t>
    <phoneticPr fontId="2"/>
  </si>
  <si>
    <t>鉱業</t>
    <rPh sb="0" eb="2">
      <t>コウギョウ</t>
    </rPh>
    <phoneticPr fontId="2"/>
  </si>
  <si>
    <t>繊維製品</t>
    <rPh sb="0" eb="2">
      <t>センイ</t>
    </rPh>
    <rPh sb="2" eb="4">
      <t>セイヒン</t>
    </rPh>
    <phoneticPr fontId="2"/>
  </si>
  <si>
    <t>パルプ・紙・木製品</t>
    <rPh sb="4" eb="5">
      <t>カミ</t>
    </rPh>
    <rPh sb="6" eb="9">
      <t>モクセイヒン</t>
    </rPh>
    <phoneticPr fontId="2"/>
  </si>
  <si>
    <t>化学製品</t>
    <rPh sb="0" eb="2">
      <t>カガク</t>
    </rPh>
    <rPh sb="2" eb="4">
      <t>セイヒン</t>
    </rPh>
    <phoneticPr fontId="2"/>
  </si>
  <si>
    <t>窯業・土石製品</t>
    <rPh sb="0" eb="2">
      <t>ヨウギョウ</t>
    </rPh>
    <rPh sb="3" eb="5">
      <t>ドセキ</t>
    </rPh>
    <rPh sb="5" eb="7">
      <t>セイヒン</t>
    </rPh>
    <phoneticPr fontId="2"/>
  </si>
  <si>
    <t>鉄鋼</t>
    <rPh sb="0" eb="2">
      <t>テッコウ</t>
    </rPh>
    <phoneticPr fontId="2"/>
  </si>
  <si>
    <t>非鉄金属</t>
    <rPh sb="0" eb="2">
      <t>ヒテツ</t>
    </rPh>
    <rPh sb="2" eb="4">
      <t>キンゾク</t>
    </rPh>
    <phoneticPr fontId="2"/>
  </si>
  <si>
    <t>金属製品</t>
    <rPh sb="0" eb="2">
      <t>キンゾク</t>
    </rPh>
    <rPh sb="2" eb="4">
      <t>セイヒン</t>
    </rPh>
    <phoneticPr fontId="2"/>
  </si>
  <si>
    <t>電気機械</t>
    <rPh sb="0" eb="2">
      <t>デンキ</t>
    </rPh>
    <rPh sb="2" eb="4">
      <t>キカイ</t>
    </rPh>
    <phoneticPr fontId="2"/>
  </si>
  <si>
    <t>電子部品</t>
    <rPh sb="0" eb="2">
      <t>デンシ</t>
    </rPh>
    <rPh sb="2" eb="4">
      <t>ブヒン</t>
    </rPh>
    <phoneticPr fontId="2"/>
  </si>
  <si>
    <t>建設</t>
    <rPh sb="0" eb="2">
      <t>ケンセツ</t>
    </rPh>
    <phoneticPr fontId="2"/>
  </si>
  <si>
    <t>商業</t>
    <rPh sb="0" eb="2">
      <t>ショウギョウ</t>
    </rPh>
    <phoneticPr fontId="2"/>
  </si>
  <si>
    <t>不動産</t>
    <rPh sb="0" eb="3">
      <t>フドウサン</t>
    </rPh>
    <phoneticPr fontId="2"/>
  </si>
  <si>
    <t>公務</t>
    <rPh sb="0" eb="2">
      <t>コウム</t>
    </rPh>
    <phoneticPr fontId="2"/>
  </si>
  <si>
    <t>教育・研究</t>
    <rPh sb="0" eb="2">
      <t>キョウイク</t>
    </rPh>
    <rPh sb="3" eb="5">
      <t>ケンキュウ</t>
    </rPh>
    <phoneticPr fontId="2"/>
  </si>
  <si>
    <t>横断幕</t>
    <rPh sb="0" eb="3">
      <t>オウダンマク</t>
    </rPh>
    <phoneticPr fontId="2"/>
  </si>
  <si>
    <t>　貸切バス・タクシーは、県内のバス等を使用するとして、自給率を100%としてあります。
　駐車場、スポーツ施設使用料等、県内の施設を利用する場合は、自給率を100%にしてください。
　高速道路通行料は、県外分も含まれる場合は、（県内分÷全額）により、自給率を計算して、修正してください。</t>
    <rPh sb="1" eb="3">
      <t>カシキリ</t>
    </rPh>
    <rPh sb="12" eb="14">
      <t>ケンナイ</t>
    </rPh>
    <rPh sb="17" eb="18">
      <t>トウ</t>
    </rPh>
    <rPh sb="19" eb="21">
      <t>シヨウ</t>
    </rPh>
    <rPh sb="27" eb="30">
      <t>ジキュウリツ</t>
    </rPh>
    <rPh sb="45" eb="48">
      <t>チュウシャジョウ</t>
    </rPh>
    <rPh sb="53" eb="55">
      <t>シセツ</t>
    </rPh>
    <rPh sb="55" eb="57">
      <t>シヨウ</t>
    </rPh>
    <rPh sb="57" eb="59">
      <t>リョウトウ</t>
    </rPh>
    <rPh sb="60" eb="62">
      <t>ケンナイ</t>
    </rPh>
    <rPh sb="63" eb="65">
      <t>シセツ</t>
    </rPh>
    <rPh sb="66" eb="68">
      <t>リヨウ</t>
    </rPh>
    <rPh sb="70" eb="72">
      <t>バアイ</t>
    </rPh>
    <rPh sb="74" eb="77">
      <t>ジキュウリツ</t>
    </rPh>
    <rPh sb="92" eb="94">
      <t>コウソク</t>
    </rPh>
    <rPh sb="94" eb="96">
      <t>ドウロ</t>
    </rPh>
    <rPh sb="96" eb="99">
      <t>ツウコウリョウ</t>
    </rPh>
    <rPh sb="101" eb="103">
      <t>ケンガイ</t>
    </rPh>
    <rPh sb="103" eb="104">
      <t>ブン</t>
    </rPh>
    <rPh sb="105" eb="106">
      <t>フク</t>
    </rPh>
    <rPh sb="109" eb="111">
      <t>バアイ</t>
    </rPh>
    <rPh sb="114" eb="116">
      <t>ケンナイ</t>
    </rPh>
    <rPh sb="116" eb="117">
      <t>ブン</t>
    </rPh>
    <rPh sb="118" eb="120">
      <t>ゼンガク</t>
    </rPh>
    <rPh sb="125" eb="128">
      <t>ジキュウリツ</t>
    </rPh>
    <rPh sb="129" eb="131">
      <t>ケイサン</t>
    </rPh>
    <rPh sb="134" eb="136">
      <t>シュウセイ</t>
    </rPh>
    <phoneticPr fontId="2"/>
  </si>
  <si>
    <t>　郵便料は、主に切手・はがきです。購入場所が県内の郵便局の場合は、自給率は100%にしてください。
　宅急便代、荷物運送費は、県内の業者を想定して、100%としてあります。</t>
    <rPh sb="1" eb="3">
      <t>ユウビン</t>
    </rPh>
    <rPh sb="3" eb="4">
      <t>リョウ</t>
    </rPh>
    <rPh sb="6" eb="7">
      <t>オモ</t>
    </rPh>
    <rPh sb="8" eb="10">
      <t>キッテ</t>
    </rPh>
    <rPh sb="17" eb="19">
      <t>コウニュウ</t>
    </rPh>
    <rPh sb="19" eb="21">
      <t>バショ</t>
    </rPh>
    <rPh sb="22" eb="24">
      <t>ケンナイ</t>
    </rPh>
    <rPh sb="25" eb="28">
      <t>ユウビンキョク</t>
    </rPh>
    <rPh sb="29" eb="31">
      <t>バアイ</t>
    </rPh>
    <rPh sb="33" eb="36">
      <t>ジキュウリツ</t>
    </rPh>
    <rPh sb="51" eb="54">
      <t>タッキュウビン</t>
    </rPh>
    <rPh sb="54" eb="55">
      <t>ダイ</t>
    </rPh>
    <rPh sb="56" eb="58">
      <t>ニモツ</t>
    </rPh>
    <rPh sb="58" eb="61">
      <t>ウンソウヒ</t>
    </rPh>
    <rPh sb="63" eb="65">
      <t>ケンナイ</t>
    </rPh>
    <rPh sb="66" eb="68">
      <t>ギョウシャ</t>
    </rPh>
    <rPh sb="69" eb="71">
      <t>ソウテイ</t>
    </rPh>
    <phoneticPr fontId="2"/>
  </si>
  <si>
    <t>入力単位は、人、円、％です。</t>
    <rPh sb="0" eb="2">
      <t>ニュウリョク</t>
    </rPh>
    <rPh sb="2" eb="4">
      <t>タンイ</t>
    </rPh>
    <rPh sb="6" eb="7">
      <t>ニン</t>
    </rPh>
    <rPh sb="8" eb="9">
      <t>エン</t>
    </rPh>
    <phoneticPr fontId="2"/>
  </si>
  <si>
    <t>・イベントに関する波及効果は、一時的なものであり、継続的に雇用が誘発される訳ではありません。</t>
    <rPh sb="6" eb="7">
      <t>カン</t>
    </rPh>
    <rPh sb="9" eb="11">
      <t>ハキュウ</t>
    </rPh>
    <rPh sb="11" eb="13">
      <t>コウカ</t>
    </rPh>
    <rPh sb="15" eb="18">
      <t>イチジテキ</t>
    </rPh>
    <rPh sb="25" eb="27">
      <t>ケイゾク</t>
    </rPh>
    <rPh sb="27" eb="28">
      <t>テキ</t>
    </rPh>
    <rPh sb="29" eb="31">
      <t>コヨウ</t>
    </rPh>
    <rPh sb="32" eb="34">
      <t>ユウハツ</t>
    </rPh>
    <rPh sb="37" eb="38">
      <t>ワケ</t>
    </rPh>
    <phoneticPr fontId="2"/>
  </si>
  <si>
    <t>耕種農業</t>
    <phoneticPr fontId="2"/>
  </si>
  <si>
    <t>飲食料品</t>
    <rPh sb="0" eb="1">
      <t>イン</t>
    </rPh>
    <rPh sb="1" eb="4">
      <t>ショクリョウヒン</t>
    </rPh>
    <phoneticPr fontId="2"/>
  </si>
  <si>
    <t>衣服・その他の繊維既製品</t>
    <rPh sb="9" eb="12">
      <t>キセイヒン</t>
    </rPh>
    <phoneticPr fontId="2"/>
  </si>
  <si>
    <t>木材・木製品</t>
    <rPh sb="0" eb="2">
      <t>モクザイ</t>
    </rPh>
    <phoneticPr fontId="2"/>
  </si>
  <si>
    <t>はん用機械</t>
    <rPh sb="2" eb="3">
      <t>ヨウ</t>
    </rPh>
    <rPh sb="3" eb="5">
      <t>キカイ</t>
    </rPh>
    <phoneticPr fontId="2"/>
  </si>
  <si>
    <t>はん用機械</t>
    <rPh sb="2" eb="3">
      <t>ヨウ</t>
    </rPh>
    <phoneticPr fontId="2"/>
  </si>
  <si>
    <t>生産用機械</t>
    <rPh sb="0" eb="3">
      <t>セイサンヨウ</t>
    </rPh>
    <rPh sb="3" eb="5">
      <t>キカイ</t>
    </rPh>
    <phoneticPr fontId="2"/>
  </si>
  <si>
    <t>生産用機械</t>
    <rPh sb="0" eb="3">
      <t>セイサンヨウ</t>
    </rPh>
    <phoneticPr fontId="2"/>
  </si>
  <si>
    <t>業務用機械</t>
    <rPh sb="0" eb="3">
      <t>ギョウムヨウ</t>
    </rPh>
    <rPh sb="3" eb="5">
      <t>キカイ</t>
    </rPh>
    <phoneticPr fontId="2"/>
  </si>
  <si>
    <t>電子デバイス</t>
    <rPh sb="0" eb="2">
      <t>デンシ</t>
    </rPh>
    <phoneticPr fontId="2"/>
  </si>
  <si>
    <t>その他の電子部品</t>
    <rPh sb="2" eb="3">
      <t>ホカ</t>
    </rPh>
    <phoneticPr fontId="2"/>
  </si>
  <si>
    <t>産業用電気機器</t>
    <rPh sb="0" eb="3">
      <t>サンギョウヨウ</t>
    </rPh>
    <rPh sb="3" eb="5">
      <t>デンキ</t>
    </rPh>
    <rPh sb="5" eb="7">
      <t>キキ</t>
    </rPh>
    <phoneticPr fontId="2"/>
  </si>
  <si>
    <t>民生用電気機器</t>
    <phoneticPr fontId="2"/>
  </si>
  <si>
    <t>電子応用装置・電気計測器</t>
    <rPh sb="0" eb="2">
      <t>デンシ</t>
    </rPh>
    <rPh sb="2" eb="4">
      <t>オウヨウ</t>
    </rPh>
    <rPh sb="4" eb="6">
      <t>ソウチ</t>
    </rPh>
    <rPh sb="7" eb="9">
      <t>デンキ</t>
    </rPh>
    <rPh sb="9" eb="12">
      <t>ケイソクキ</t>
    </rPh>
    <phoneticPr fontId="2"/>
  </si>
  <si>
    <t>その他の電気機械</t>
    <rPh sb="2" eb="3">
      <t>ホカ</t>
    </rPh>
    <rPh sb="4" eb="6">
      <t>デンキ</t>
    </rPh>
    <rPh sb="6" eb="8">
      <t>キカイ</t>
    </rPh>
    <phoneticPr fontId="2"/>
  </si>
  <si>
    <t>電子計算機・同附属装置</t>
    <rPh sb="0" eb="2">
      <t>デンシ</t>
    </rPh>
    <rPh sb="2" eb="5">
      <t>ケイサンキ</t>
    </rPh>
    <rPh sb="6" eb="7">
      <t>ドウ</t>
    </rPh>
    <rPh sb="7" eb="9">
      <t>フゾク</t>
    </rPh>
    <rPh sb="9" eb="11">
      <t>ソウチ</t>
    </rPh>
    <phoneticPr fontId="2"/>
  </si>
  <si>
    <t>船舶・同修理</t>
    <phoneticPr fontId="2"/>
  </si>
  <si>
    <t>その他の輸送機械・同修理</t>
    <rPh sb="2" eb="3">
      <t>ホカ</t>
    </rPh>
    <phoneticPr fontId="2"/>
  </si>
  <si>
    <t>その他の製造工業製品</t>
    <phoneticPr fontId="2"/>
  </si>
  <si>
    <t>再生資源回収・加工処理</t>
    <rPh sb="0" eb="2">
      <t>サイセイ</t>
    </rPh>
    <rPh sb="2" eb="4">
      <t>シゲン</t>
    </rPh>
    <phoneticPr fontId="2"/>
  </si>
  <si>
    <t>建築</t>
    <phoneticPr fontId="2"/>
  </si>
  <si>
    <t>公共事業</t>
    <phoneticPr fontId="2"/>
  </si>
  <si>
    <t>その他の土木建設</t>
    <rPh sb="2" eb="3">
      <t>ホカ</t>
    </rPh>
    <phoneticPr fontId="2"/>
  </si>
  <si>
    <t>水道</t>
    <phoneticPr fontId="2"/>
  </si>
  <si>
    <t>廃棄物処理</t>
    <phoneticPr fontId="2"/>
  </si>
  <si>
    <t>商業</t>
    <phoneticPr fontId="2"/>
  </si>
  <si>
    <t>金融・保険</t>
    <phoneticPr fontId="2"/>
  </si>
  <si>
    <t>不動産仲介及び賃貸</t>
    <rPh sb="0" eb="3">
      <t>フドウサン</t>
    </rPh>
    <rPh sb="3" eb="5">
      <t>チュウカイ</t>
    </rPh>
    <rPh sb="5" eb="6">
      <t>オヨ</t>
    </rPh>
    <phoneticPr fontId="2"/>
  </si>
  <si>
    <t>住宅賃貸料</t>
    <rPh sb="0" eb="2">
      <t>ジュウタク</t>
    </rPh>
    <rPh sb="2" eb="5">
      <t>チンタイリョウ</t>
    </rPh>
    <phoneticPr fontId="2"/>
  </si>
  <si>
    <t>住宅賃貸料（帰属家賃）</t>
    <rPh sb="0" eb="2">
      <t>ジュウタク</t>
    </rPh>
    <rPh sb="2" eb="5">
      <t>チンタイリョウ</t>
    </rPh>
    <phoneticPr fontId="2"/>
  </si>
  <si>
    <t>運輸・郵便</t>
    <rPh sb="0" eb="2">
      <t>ウンユ</t>
    </rPh>
    <rPh sb="3" eb="5">
      <t>ユウビン</t>
    </rPh>
    <phoneticPr fontId="2"/>
  </si>
  <si>
    <t>鉄道輸送</t>
    <rPh sb="0" eb="2">
      <t>テツドウ</t>
    </rPh>
    <phoneticPr fontId="2"/>
  </si>
  <si>
    <t>自家輸送</t>
    <rPh sb="0" eb="2">
      <t>ジカ</t>
    </rPh>
    <phoneticPr fontId="2"/>
  </si>
  <si>
    <t>倉庫</t>
    <phoneticPr fontId="2"/>
  </si>
  <si>
    <t>運輸附帯サービス</t>
    <rPh sb="0" eb="2">
      <t>ウンユ</t>
    </rPh>
    <rPh sb="2" eb="4">
      <t>フタイ</t>
    </rPh>
    <phoneticPr fontId="2"/>
  </si>
  <si>
    <t>通信</t>
    <rPh sb="0" eb="2">
      <t>ツウシン</t>
    </rPh>
    <phoneticPr fontId="2"/>
  </si>
  <si>
    <t>映像・音声・文字情報制作</t>
    <rPh sb="0" eb="2">
      <t>エイゾウ</t>
    </rPh>
    <rPh sb="3" eb="5">
      <t>オンセイ</t>
    </rPh>
    <rPh sb="6" eb="8">
      <t>モジ</t>
    </rPh>
    <rPh sb="8" eb="10">
      <t>ジョウホウ</t>
    </rPh>
    <rPh sb="10" eb="12">
      <t>セイサク</t>
    </rPh>
    <phoneticPr fontId="2"/>
  </si>
  <si>
    <t>公務</t>
    <phoneticPr fontId="2"/>
  </si>
  <si>
    <t>教育</t>
    <phoneticPr fontId="2"/>
  </si>
  <si>
    <t>研究</t>
    <phoneticPr fontId="2"/>
  </si>
  <si>
    <t>医療・福祉</t>
    <rPh sb="0" eb="2">
      <t>イリョウ</t>
    </rPh>
    <rPh sb="3" eb="5">
      <t>フクシ</t>
    </rPh>
    <phoneticPr fontId="2"/>
  </si>
  <si>
    <t>医療</t>
    <phoneticPr fontId="2"/>
  </si>
  <si>
    <t>保健衛生</t>
    <rPh sb="0" eb="2">
      <t>ホケン</t>
    </rPh>
    <rPh sb="2" eb="4">
      <t>エイセイ</t>
    </rPh>
    <phoneticPr fontId="2"/>
  </si>
  <si>
    <t>社会保険・社会福祉</t>
    <rPh sb="2" eb="4">
      <t>ホケン</t>
    </rPh>
    <rPh sb="5" eb="7">
      <t>シャカイ</t>
    </rPh>
    <rPh sb="7" eb="9">
      <t>フクシ</t>
    </rPh>
    <phoneticPr fontId="2"/>
  </si>
  <si>
    <t>物品賃貸サービス</t>
    <rPh sb="0" eb="2">
      <t>ブッピン</t>
    </rPh>
    <rPh sb="2" eb="4">
      <t>チンタイ</t>
    </rPh>
    <phoneticPr fontId="2"/>
  </si>
  <si>
    <t>自動車整備・機械修理</t>
    <rPh sb="3" eb="5">
      <t>セイビ</t>
    </rPh>
    <phoneticPr fontId="2"/>
  </si>
  <si>
    <t>宿泊業</t>
    <phoneticPr fontId="2"/>
  </si>
  <si>
    <t>飲食サービス</t>
    <phoneticPr fontId="2"/>
  </si>
  <si>
    <t>洗濯・理容・美容・浴場業</t>
    <rPh sb="0" eb="2">
      <t>センタク</t>
    </rPh>
    <phoneticPr fontId="2"/>
  </si>
  <si>
    <t>事務用品</t>
    <rPh sb="0" eb="2">
      <t>ジム</t>
    </rPh>
    <rPh sb="2" eb="4">
      <t>ヨウヒン</t>
    </rPh>
    <phoneticPr fontId="9"/>
  </si>
  <si>
    <t>分類不明</t>
    <rPh sb="0" eb="2">
      <t>ブンルイ</t>
    </rPh>
    <rPh sb="2" eb="4">
      <t>フメイ</t>
    </rPh>
    <phoneticPr fontId="9"/>
  </si>
  <si>
    <t>http://www.pref.saitama.lg.jp/a0206/a152/</t>
    <phoneticPr fontId="2"/>
  </si>
  <si>
    <t>労働誘発人数</t>
    <rPh sb="0" eb="2">
      <t>ロウドウ</t>
    </rPh>
    <rPh sb="2" eb="4">
      <t>ユウハツ</t>
    </rPh>
    <rPh sb="4" eb="6">
      <t>ニンズウ</t>
    </rPh>
    <phoneticPr fontId="2"/>
  </si>
  <si>
    <t>耕種農業</t>
    <rPh sb="0" eb="1">
      <t>コウ</t>
    </rPh>
    <rPh sb="1" eb="2">
      <t>シュ</t>
    </rPh>
    <rPh sb="2" eb="4">
      <t>ノウギョウ</t>
    </rPh>
    <phoneticPr fontId="6" alignment="distributed"/>
  </si>
  <si>
    <t>畜産</t>
    <rPh sb="0" eb="2">
      <t>チクサン</t>
    </rPh>
    <phoneticPr fontId="6" alignment="distributed"/>
  </si>
  <si>
    <t>農業サービス</t>
    <rPh sb="0" eb="2">
      <t>ノウギョウ</t>
    </rPh>
    <rPh sb="2" eb="6">
      <t>サービス</t>
    </rPh>
    <phoneticPr fontId="6" alignment="distributed"/>
  </si>
  <si>
    <t>林業</t>
    <rPh sb="0" eb="2">
      <t>リンギョウ</t>
    </rPh>
    <phoneticPr fontId="6" alignment="distributed"/>
  </si>
  <si>
    <t>漁業</t>
    <rPh sb="0" eb="2">
      <t>ギョギョウ</t>
    </rPh>
    <phoneticPr fontId="6" alignment="distributed"/>
  </si>
  <si>
    <t>石炭・原油・天然ガス</t>
    <rPh sb="0" eb="2">
      <t>セキタン</t>
    </rPh>
    <rPh sb="3" eb="5">
      <t>ゲンユ</t>
    </rPh>
    <rPh sb="6" eb="8">
      <t>テンネン</t>
    </rPh>
    <rPh sb="8" eb="10">
      <t>ガス</t>
    </rPh>
    <phoneticPr fontId="6" alignment="distributed"/>
  </si>
  <si>
    <t>その他の鉱業</t>
    <rPh sb="0" eb="3">
      <t>ソノタ</t>
    </rPh>
    <rPh sb="4" eb="6">
      <t>コウギョウ</t>
    </rPh>
    <phoneticPr fontId="6" alignment="distributed"/>
  </si>
  <si>
    <t>食料品</t>
    <rPh sb="0" eb="3">
      <t>ショクリョウヒン</t>
    </rPh>
    <phoneticPr fontId="6" alignment="distributed"/>
  </si>
  <si>
    <t>飲料</t>
    <rPh sb="0" eb="2">
      <t>インリョウ</t>
    </rPh>
    <phoneticPr fontId="6" alignment="distributed"/>
  </si>
  <si>
    <t>飼料・有機質肥料（別掲を除く。）</t>
    <rPh sb="0" eb="2">
      <t>シリョウ</t>
    </rPh>
    <rPh sb="3" eb="6">
      <t>ユウキシツ</t>
    </rPh>
    <rPh sb="6" eb="8">
      <t>ヒリョウ</t>
    </rPh>
    <rPh sb="9" eb="11">
      <t>ベッケイ</t>
    </rPh>
    <rPh sb="12" eb="14">
      <t>ノゾク</t>
    </rPh>
    <phoneticPr fontId="6" alignment="distributed"/>
  </si>
  <si>
    <t>繊維工業製品</t>
    <rPh sb="0" eb="2">
      <t>センイ</t>
    </rPh>
    <rPh sb="2" eb="4">
      <t>コウギョウ</t>
    </rPh>
    <rPh sb="4" eb="6">
      <t>セイヒン</t>
    </rPh>
    <phoneticPr fontId="6" alignment="distributed"/>
  </si>
  <si>
    <t>衣服・その他の繊維既製品</t>
    <rPh sb="0" eb="2">
      <t>イフク</t>
    </rPh>
    <rPh sb="3" eb="6">
      <t>ソノタ</t>
    </rPh>
    <rPh sb="7" eb="9">
      <t>センイ</t>
    </rPh>
    <rPh sb="9" eb="12">
      <t>キセイヒン</t>
    </rPh>
    <phoneticPr fontId="6" alignment="distributed"/>
  </si>
  <si>
    <t>木材・木製品</t>
    <rPh sb="0" eb="2">
      <t>モクザイ</t>
    </rPh>
    <rPh sb="3" eb="4">
      <t>モク</t>
    </rPh>
    <rPh sb="4" eb="6">
      <t>セイヒン</t>
    </rPh>
    <phoneticPr fontId="6" alignment="distributed"/>
  </si>
  <si>
    <t>家具・装備品</t>
    <rPh sb="0" eb="2">
      <t>カグ</t>
    </rPh>
    <rPh sb="3" eb="4">
      <t>ソウ</t>
    </rPh>
    <rPh sb="4" eb="6">
      <t>ビヒン</t>
    </rPh>
    <phoneticPr fontId="6" alignment="distributed"/>
  </si>
  <si>
    <t>パルプ・紙・板紙・加工紙</t>
    <rPh sb="0" eb="3">
      <t>パルプ</t>
    </rPh>
    <rPh sb="4" eb="5">
      <t>カミ</t>
    </rPh>
    <rPh sb="6" eb="8">
      <t>イタガミ</t>
    </rPh>
    <rPh sb="9" eb="12">
      <t>カコウシ</t>
    </rPh>
    <phoneticPr fontId="6" alignment="distributed"/>
  </si>
  <si>
    <t>紙加工品</t>
    <rPh sb="0" eb="1">
      <t>カミ</t>
    </rPh>
    <rPh sb="1" eb="4">
      <t>カコウヒン</t>
    </rPh>
    <phoneticPr fontId="6" alignment="distributed"/>
  </si>
  <si>
    <t>印刷・製版・製本</t>
    <rPh sb="0" eb="2">
      <t>インサツ</t>
    </rPh>
    <rPh sb="3" eb="5">
      <t>セイハン</t>
    </rPh>
    <rPh sb="6" eb="8">
      <t>セイホン</t>
    </rPh>
    <phoneticPr fontId="6" alignment="distributed"/>
  </si>
  <si>
    <t>化学肥料</t>
    <rPh sb="0" eb="2">
      <t>カガク</t>
    </rPh>
    <rPh sb="2" eb="4">
      <t>ヒリョウ</t>
    </rPh>
    <phoneticPr fontId="6" alignment="distributed"/>
  </si>
  <si>
    <t>無機化学工業製品</t>
    <rPh sb="0" eb="2">
      <t>ムキ</t>
    </rPh>
    <rPh sb="2" eb="4">
      <t>カガク</t>
    </rPh>
    <rPh sb="4" eb="6">
      <t>コウギョウ</t>
    </rPh>
    <rPh sb="6" eb="8">
      <t>セイヒン</t>
    </rPh>
    <phoneticPr fontId="6" alignment="distributed"/>
  </si>
  <si>
    <t>合成樹脂</t>
    <rPh sb="0" eb="2">
      <t>ゴウセイ</t>
    </rPh>
    <rPh sb="2" eb="4">
      <t>ジュシ</t>
    </rPh>
    <phoneticPr fontId="6" alignment="distributed"/>
  </si>
  <si>
    <t>化学繊維</t>
    <rPh sb="0" eb="2">
      <t>カガク</t>
    </rPh>
    <rPh sb="2" eb="4">
      <t>センイ</t>
    </rPh>
    <phoneticPr fontId="6" alignment="distributed"/>
  </si>
  <si>
    <t>医薬品</t>
    <rPh sb="0" eb="1">
      <t>イ</t>
    </rPh>
    <rPh sb="1" eb="3">
      <t>ヤクヒン</t>
    </rPh>
    <phoneticPr fontId="6" alignment="distributed"/>
  </si>
  <si>
    <t>化学最終製品（医薬品を除く。）</t>
    <rPh sb="0" eb="2">
      <t>カガク</t>
    </rPh>
    <rPh sb="2" eb="4">
      <t>サイシュウ</t>
    </rPh>
    <rPh sb="4" eb="6">
      <t>セイヒン</t>
    </rPh>
    <rPh sb="7" eb="8">
      <t>イ</t>
    </rPh>
    <rPh sb="8" eb="10">
      <t>ヤクヒン</t>
    </rPh>
    <rPh sb="11" eb="13">
      <t>ノゾク</t>
    </rPh>
    <phoneticPr fontId="6" alignment="distributed"/>
  </si>
  <si>
    <t>石油製品</t>
    <rPh sb="0" eb="2">
      <t>セキユ</t>
    </rPh>
    <rPh sb="2" eb="4">
      <t>セイヒン</t>
    </rPh>
    <phoneticPr fontId="6" alignment="distributed"/>
  </si>
  <si>
    <t>石炭製品</t>
    <rPh sb="0" eb="2">
      <t>セキタン</t>
    </rPh>
    <rPh sb="2" eb="4">
      <t>セイヒン</t>
    </rPh>
    <phoneticPr fontId="6" alignment="distributed"/>
  </si>
  <si>
    <t>プラスチック製品</t>
    <rPh sb="0" eb="6">
      <t>プラスチック</t>
    </rPh>
    <rPh sb="6" eb="8">
      <t>セイヒン</t>
    </rPh>
    <phoneticPr fontId="6" alignment="distributed"/>
  </si>
  <si>
    <t>ゴム製品</t>
    <rPh sb="0" eb="2">
      <t>ゴム</t>
    </rPh>
    <rPh sb="2" eb="4">
      <t>セイヒン</t>
    </rPh>
    <phoneticPr fontId="6" alignment="distributed"/>
  </si>
  <si>
    <t>ガラス・ガラス製品</t>
    <rPh sb="0" eb="3">
      <t>ガラス</t>
    </rPh>
    <rPh sb="4" eb="7">
      <t>ガラス</t>
    </rPh>
    <rPh sb="7" eb="9">
      <t>セイヒン</t>
    </rPh>
    <phoneticPr fontId="6" alignment="distributed"/>
  </si>
  <si>
    <t>セメント・セメント製品</t>
    <rPh sb="0" eb="4">
      <t>セメント</t>
    </rPh>
    <rPh sb="5" eb="9">
      <t>セメント</t>
    </rPh>
    <rPh sb="9" eb="11">
      <t>セイヒン</t>
    </rPh>
    <phoneticPr fontId="6" alignment="distributed"/>
  </si>
  <si>
    <t>陶磁器</t>
    <rPh sb="0" eb="3">
      <t>トウジキ</t>
    </rPh>
    <phoneticPr fontId="6" alignment="distributed"/>
  </si>
  <si>
    <t>その他の窯業・土石製品</t>
    <rPh sb="0" eb="3">
      <t>ソノタ</t>
    </rPh>
    <rPh sb="4" eb="6">
      <t>ヨウギョウ</t>
    </rPh>
    <rPh sb="7" eb="9">
      <t>ドセキ</t>
    </rPh>
    <rPh sb="9" eb="11">
      <t>セイヒン</t>
    </rPh>
    <phoneticPr fontId="6" alignment="distributed"/>
  </si>
  <si>
    <t>銑鉄・粗鋼</t>
    <rPh sb="0" eb="2">
      <t>センテツ</t>
    </rPh>
    <rPh sb="3" eb="5">
      <t>ソコウ</t>
    </rPh>
    <phoneticPr fontId="6" alignment="distributed"/>
  </si>
  <si>
    <t>鋼材</t>
    <rPh sb="0" eb="2">
      <t>コウザイ</t>
    </rPh>
    <phoneticPr fontId="6" alignment="distributed"/>
  </si>
  <si>
    <t>その他の鉄鋼製品</t>
    <rPh sb="0" eb="3">
      <t>ソノタ</t>
    </rPh>
    <rPh sb="4" eb="6">
      <t>テッコウ</t>
    </rPh>
    <rPh sb="6" eb="8">
      <t>セイヒン</t>
    </rPh>
    <phoneticPr fontId="6" alignment="distributed"/>
  </si>
  <si>
    <t>非鉄金属製錬・精製</t>
    <rPh sb="0" eb="2">
      <t>ヒテツ</t>
    </rPh>
    <rPh sb="2" eb="4">
      <t>キンゾク</t>
    </rPh>
    <rPh sb="4" eb="6">
      <t>セイレン</t>
    </rPh>
    <rPh sb="7" eb="9">
      <t>セイセイ</t>
    </rPh>
    <phoneticPr fontId="6" alignment="distributed"/>
  </si>
  <si>
    <t>非鉄金属加工製品</t>
    <rPh sb="0" eb="2">
      <t>ヒテツ</t>
    </rPh>
    <rPh sb="2" eb="4">
      <t>キンゾク</t>
    </rPh>
    <rPh sb="4" eb="6">
      <t>カコウ</t>
    </rPh>
    <rPh sb="6" eb="8">
      <t>セイヒン</t>
    </rPh>
    <phoneticPr fontId="6" alignment="distributed"/>
  </si>
  <si>
    <t>その他の金属製品</t>
    <rPh sb="0" eb="3">
      <t>ソノタ</t>
    </rPh>
    <rPh sb="4" eb="6">
      <t>キンゾク</t>
    </rPh>
    <rPh sb="6" eb="8">
      <t>セイヒン</t>
    </rPh>
    <phoneticPr fontId="6" alignment="distributed"/>
  </si>
  <si>
    <t>はん用機械</t>
    <rPh sb="0" eb="3">
      <t>ハンヨウ</t>
    </rPh>
    <rPh sb="3" eb="5">
      <t>キカイ</t>
    </rPh>
    <phoneticPr fontId="6" alignment="distributed"/>
  </si>
  <si>
    <t>生産用機械</t>
    <rPh sb="0" eb="3">
      <t>セイサンヨウ</t>
    </rPh>
    <rPh sb="3" eb="5">
      <t>キカイ</t>
    </rPh>
    <phoneticPr fontId="6" alignment="distributed"/>
  </si>
  <si>
    <t>業務用機械</t>
    <rPh sb="0" eb="3">
      <t>ギョウムヨウ</t>
    </rPh>
    <rPh sb="3" eb="5">
      <t>キカイ</t>
    </rPh>
    <phoneticPr fontId="6" alignment="distributed"/>
  </si>
  <si>
    <t>電子デバイス</t>
    <rPh sb="0" eb="2">
      <t>デンシ</t>
    </rPh>
    <rPh sb="2" eb="6">
      <t>デバイス</t>
    </rPh>
    <phoneticPr fontId="6" alignment="distributed"/>
  </si>
  <si>
    <t>その他の電子部品</t>
    <rPh sb="0" eb="3">
      <t>ソノタ</t>
    </rPh>
    <rPh sb="4" eb="6">
      <t>デンシ</t>
    </rPh>
    <rPh sb="6" eb="8">
      <t>ブヒン</t>
    </rPh>
    <phoneticPr fontId="6" alignment="distributed"/>
  </si>
  <si>
    <t>産業用電気機器</t>
    <rPh sb="0" eb="3">
      <t>サンギョウヨウ</t>
    </rPh>
    <rPh sb="3" eb="5">
      <t>デンキ</t>
    </rPh>
    <rPh sb="5" eb="7">
      <t>キキ</t>
    </rPh>
    <phoneticPr fontId="6" alignment="distributed"/>
  </si>
  <si>
    <t>民生用電気機器</t>
    <rPh sb="0" eb="3">
      <t>ミンセイヨウ</t>
    </rPh>
    <rPh sb="3" eb="5">
      <t>デンキ</t>
    </rPh>
    <rPh sb="5" eb="7">
      <t>キキ</t>
    </rPh>
    <phoneticPr fontId="6" alignment="distributed"/>
  </si>
  <si>
    <t>電子応用装置・電気計測器</t>
    <rPh sb="0" eb="2">
      <t>デンシ</t>
    </rPh>
    <rPh sb="2" eb="4">
      <t>オウヨウ</t>
    </rPh>
    <rPh sb="4" eb="6">
      <t>ソウチ</t>
    </rPh>
    <rPh sb="7" eb="10">
      <t>デンキケイ</t>
    </rPh>
    <rPh sb="10" eb="12">
      <t>ソクキ</t>
    </rPh>
    <phoneticPr fontId="6" alignment="distributed"/>
  </si>
  <si>
    <t>その他の電気機械</t>
    <rPh sb="0" eb="3">
      <t>ソノタ</t>
    </rPh>
    <rPh sb="4" eb="6">
      <t>デンキ</t>
    </rPh>
    <rPh sb="6" eb="8">
      <t>キカイ</t>
    </rPh>
    <phoneticPr fontId="6" alignment="distributed"/>
  </si>
  <si>
    <t>通信・映像・音響機器</t>
    <rPh sb="0" eb="2">
      <t>ツウシン</t>
    </rPh>
    <rPh sb="3" eb="5">
      <t>エイゾウ</t>
    </rPh>
    <rPh sb="6" eb="8">
      <t>オンキョウ</t>
    </rPh>
    <rPh sb="8" eb="10">
      <t>キキ</t>
    </rPh>
    <phoneticPr fontId="6" alignment="distributed"/>
  </si>
  <si>
    <t>電子計算機・同附属装置</t>
    <rPh sb="0" eb="2">
      <t>デンシ</t>
    </rPh>
    <rPh sb="2" eb="5">
      <t>ケイサンキ</t>
    </rPh>
    <rPh sb="6" eb="9">
      <t>ドウフゾク</t>
    </rPh>
    <rPh sb="9" eb="11">
      <t>ソウチ</t>
    </rPh>
    <phoneticPr fontId="6" alignment="distributed"/>
  </si>
  <si>
    <t>自動車部品・同附属品</t>
    <rPh sb="0" eb="3">
      <t>ジドウシャ</t>
    </rPh>
    <rPh sb="3" eb="5">
      <t>ブヒン</t>
    </rPh>
    <rPh sb="6" eb="10">
      <t>ドウフゾクヒン</t>
    </rPh>
    <phoneticPr fontId="6" alignment="distributed"/>
  </si>
  <si>
    <t>船舶・同修理</t>
    <rPh sb="0" eb="2">
      <t>センパク</t>
    </rPh>
    <rPh sb="3" eb="6">
      <t>ドウシュウリ</t>
    </rPh>
    <phoneticPr fontId="6" alignment="distributed"/>
  </si>
  <si>
    <t>その他の輸送機械・同修理</t>
    <rPh sb="0" eb="3">
      <t>ソノタ</t>
    </rPh>
    <rPh sb="4" eb="6">
      <t>ユソウ</t>
    </rPh>
    <rPh sb="6" eb="8">
      <t>キカイ</t>
    </rPh>
    <rPh sb="9" eb="12">
      <t>ドウシュウリ</t>
    </rPh>
    <phoneticPr fontId="6" alignment="distributed"/>
  </si>
  <si>
    <t>その他の製造工業製品</t>
    <rPh sb="0" eb="3">
      <t>ソノタ</t>
    </rPh>
    <rPh sb="4" eb="6">
      <t>セイゾウ</t>
    </rPh>
    <rPh sb="6" eb="8">
      <t>コウギョウ</t>
    </rPh>
    <rPh sb="8" eb="10">
      <t>セイヒン</t>
    </rPh>
    <phoneticPr fontId="6" alignment="distributed"/>
  </si>
  <si>
    <t>再生資源回収・加工処理</t>
    <rPh sb="0" eb="2">
      <t>サイセイ</t>
    </rPh>
    <rPh sb="2" eb="4">
      <t>シゲン</t>
    </rPh>
    <rPh sb="4" eb="6">
      <t>カイシュウ</t>
    </rPh>
    <rPh sb="7" eb="9">
      <t>カコウ</t>
    </rPh>
    <rPh sb="9" eb="11">
      <t>ショリ</t>
    </rPh>
    <phoneticPr fontId="6" alignment="distributed"/>
  </si>
  <si>
    <t>建築</t>
    <rPh sb="0" eb="2">
      <t>ケンチク</t>
    </rPh>
    <phoneticPr fontId="6" alignment="distributed"/>
  </si>
  <si>
    <t>建設補修</t>
    <rPh sb="0" eb="2">
      <t>ケンセツ</t>
    </rPh>
    <rPh sb="2" eb="4">
      <t>ホシュウ</t>
    </rPh>
    <phoneticPr fontId="6" alignment="distributed"/>
  </si>
  <si>
    <t>公共事業</t>
    <rPh sb="0" eb="2">
      <t>コウキョウ</t>
    </rPh>
    <rPh sb="2" eb="4">
      <t>ジギョウ</t>
    </rPh>
    <phoneticPr fontId="6" alignment="distributed"/>
  </si>
  <si>
    <t>その他の土木建設</t>
    <rPh sb="0" eb="3">
      <t>ソノタ</t>
    </rPh>
    <rPh sb="4" eb="6">
      <t>ドボク</t>
    </rPh>
    <rPh sb="6" eb="8">
      <t>ケンセツ</t>
    </rPh>
    <phoneticPr fontId="6" alignment="distributed"/>
  </si>
  <si>
    <t>ガス・熱供給</t>
    <rPh sb="0" eb="2">
      <t>ガス</t>
    </rPh>
    <rPh sb="3" eb="4">
      <t>ネツ</t>
    </rPh>
    <rPh sb="4" eb="6">
      <t>キョウキュウ</t>
    </rPh>
    <phoneticPr fontId="6" alignment="distributed"/>
  </si>
  <si>
    <t>水道</t>
    <rPh sb="0" eb="2">
      <t>スイドウ</t>
    </rPh>
    <phoneticPr fontId="6" alignment="distributed"/>
  </si>
  <si>
    <t>廃棄物処理</t>
    <rPh sb="0" eb="3">
      <t>ハイキブツ</t>
    </rPh>
    <rPh sb="3" eb="5">
      <t>ショリ</t>
    </rPh>
    <phoneticPr fontId="6" alignment="distributed"/>
  </si>
  <si>
    <t>商業</t>
    <rPh sb="0" eb="2">
      <t>ショウギョウ</t>
    </rPh>
    <phoneticPr fontId="6" alignment="distributed"/>
  </si>
  <si>
    <t>金融・保険</t>
    <rPh sb="0" eb="2">
      <t>キンユウ</t>
    </rPh>
    <rPh sb="3" eb="5">
      <t>ホケン</t>
    </rPh>
    <phoneticPr fontId="6" alignment="distributed"/>
  </si>
  <si>
    <t>不動産仲介及び賃貸</t>
    <rPh sb="0" eb="3">
      <t>フドウサン</t>
    </rPh>
    <rPh sb="3" eb="5">
      <t>チュウカイ</t>
    </rPh>
    <rPh sb="5" eb="7">
      <t>オヨビ</t>
    </rPh>
    <rPh sb="7" eb="9">
      <t>チンタイ</t>
    </rPh>
    <phoneticPr fontId="6" alignment="distributed"/>
  </si>
  <si>
    <t>住宅賃貸料</t>
    <rPh sb="0" eb="2">
      <t>ジュウタク</t>
    </rPh>
    <rPh sb="2" eb="5">
      <t>チンタイリョウ</t>
    </rPh>
    <phoneticPr fontId="6" alignment="distributed"/>
  </si>
  <si>
    <t>住宅賃貸料（帰属家賃）</t>
    <rPh sb="0" eb="2">
      <t>ジュウタク</t>
    </rPh>
    <rPh sb="2" eb="5">
      <t>チンタイリョウ</t>
    </rPh>
    <rPh sb="6" eb="8">
      <t>キゾク</t>
    </rPh>
    <rPh sb="8" eb="10">
      <t>ヤチン</t>
    </rPh>
    <phoneticPr fontId="6" alignment="distributed"/>
  </si>
  <si>
    <t>鉄道輸送</t>
    <rPh sb="0" eb="2">
      <t>テツドウ</t>
    </rPh>
    <rPh sb="2" eb="4">
      <t>ユソウ</t>
    </rPh>
    <phoneticPr fontId="6" alignment="distributed"/>
  </si>
  <si>
    <t>道路輸送（自家輸送を除く。）</t>
    <rPh sb="0" eb="2">
      <t>ドウロ</t>
    </rPh>
    <rPh sb="2" eb="4">
      <t>ユソウ</t>
    </rPh>
    <rPh sb="5" eb="7">
      <t>ジカ</t>
    </rPh>
    <rPh sb="7" eb="9">
      <t>ユソウ</t>
    </rPh>
    <rPh sb="10" eb="12">
      <t>ノゾク</t>
    </rPh>
    <phoneticPr fontId="6" alignment="distributed"/>
  </si>
  <si>
    <t>自家輸送</t>
    <rPh sb="0" eb="2">
      <t>ジカ</t>
    </rPh>
    <rPh sb="2" eb="4">
      <t>ユソウ</t>
    </rPh>
    <phoneticPr fontId="6" alignment="distributed"/>
  </si>
  <si>
    <t>貨物利用運送</t>
    <rPh sb="0" eb="2">
      <t>カモツ</t>
    </rPh>
    <rPh sb="2" eb="4">
      <t>リヨウ</t>
    </rPh>
    <rPh sb="4" eb="6">
      <t>ウンソウ</t>
    </rPh>
    <phoneticPr fontId="6" alignment="distributed"/>
  </si>
  <si>
    <t>倉庫</t>
    <rPh sb="0" eb="2">
      <t>ソウコ</t>
    </rPh>
    <phoneticPr fontId="6" alignment="distributed"/>
  </si>
  <si>
    <t>運輸附帯サービス</t>
    <rPh sb="0" eb="2">
      <t>ウンユ</t>
    </rPh>
    <rPh sb="2" eb="4">
      <t>フタイ</t>
    </rPh>
    <rPh sb="4" eb="8">
      <t>サービス</t>
    </rPh>
    <phoneticPr fontId="6" alignment="distributed"/>
  </si>
  <si>
    <t>郵便・信書便</t>
    <rPh sb="0" eb="2">
      <t>ユウビン</t>
    </rPh>
    <rPh sb="3" eb="6">
      <t>シンショビン</t>
    </rPh>
    <phoneticPr fontId="6" alignment="distributed"/>
  </si>
  <si>
    <t>通信</t>
    <rPh sb="0" eb="2">
      <t>ツウシン</t>
    </rPh>
    <phoneticPr fontId="6" alignment="distributed"/>
  </si>
  <si>
    <t>放送</t>
    <rPh sb="0" eb="2">
      <t>ホウソウ</t>
    </rPh>
    <phoneticPr fontId="6" alignment="distributed"/>
  </si>
  <si>
    <t>情報サービス</t>
    <rPh sb="0" eb="2">
      <t>ジョウホウ</t>
    </rPh>
    <rPh sb="2" eb="6">
      <t>サービス</t>
    </rPh>
    <phoneticPr fontId="6" alignment="distributed"/>
  </si>
  <si>
    <t>インターネット附随サービス</t>
    <rPh sb="0" eb="7">
      <t>インターネット</t>
    </rPh>
    <rPh sb="7" eb="9">
      <t>フズイ</t>
    </rPh>
    <rPh sb="9" eb="13">
      <t>サービス</t>
    </rPh>
    <phoneticPr fontId="6" alignment="distributed"/>
  </si>
  <si>
    <t>映像・音声・文字情報制作</t>
    <rPh sb="0" eb="2">
      <t>エイゾウ</t>
    </rPh>
    <rPh sb="3" eb="5">
      <t>オンセイ</t>
    </rPh>
    <rPh sb="6" eb="8">
      <t>モジ</t>
    </rPh>
    <rPh sb="8" eb="10">
      <t>ジョウホウ</t>
    </rPh>
    <rPh sb="10" eb="12">
      <t>セイサク</t>
    </rPh>
    <phoneticPr fontId="6" alignment="distributed"/>
  </si>
  <si>
    <t>公務</t>
    <rPh sb="0" eb="2">
      <t>コウム</t>
    </rPh>
    <phoneticPr fontId="6" alignment="distributed"/>
  </si>
  <si>
    <t>教育</t>
    <rPh sb="0" eb="2">
      <t>キョウイク</t>
    </rPh>
    <phoneticPr fontId="6" alignment="distributed"/>
  </si>
  <si>
    <t>医療</t>
    <rPh sb="0" eb="2">
      <t>イリョウ</t>
    </rPh>
    <phoneticPr fontId="6" alignment="distributed"/>
  </si>
  <si>
    <t>保健衛生</t>
    <rPh sb="0" eb="2">
      <t>ホケン</t>
    </rPh>
    <rPh sb="2" eb="4">
      <t>エイセイ</t>
    </rPh>
    <phoneticPr fontId="6" alignment="distributed"/>
  </si>
  <si>
    <t>社会保険・社会福祉</t>
    <rPh sb="0" eb="2">
      <t>シャカイ</t>
    </rPh>
    <rPh sb="2" eb="4">
      <t>ホケン</t>
    </rPh>
    <rPh sb="5" eb="7">
      <t>シャカイ</t>
    </rPh>
    <rPh sb="7" eb="9">
      <t>フクシ</t>
    </rPh>
    <phoneticPr fontId="6" alignment="distributed"/>
  </si>
  <si>
    <t>介護</t>
    <rPh sb="0" eb="2">
      <t>カイゴ</t>
    </rPh>
    <phoneticPr fontId="6" alignment="distributed"/>
  </si>
  <si>
    <t>他に分類されない会員制団体</t>
  </si>
  <si>
    <t>物品賃貸サービス</t>
    <rPh sb="0" eb="2">
      <t>ブッピン</t>
    </rPh>
    <rPh sb="2" eb="4">
      <t>チンタイ</t>
    </rPh>
    <rPh sb="4" eb="8">
      <t>サービス</t>
    </rPh>
    <phoneticPr fontId="6" alignment="distributed"/>
  </si>
  <si>
    <t>広告</t>
    <rPh sb="0" eb="2">
      <t>コウコク</t>
    </rPh>
    <phoneticPr fontId="6" alignment="distributed"/>
  </si>
  <si>
    <t>自動車整備・機械修理</t>
    <rPh sb="0" eb="3">
      <t>ジドウシャ</t>
    </rPh>
    <rPh sb="3" eb="5">
      <t>セイビ</t>
    </rPh>
    <rPh sb="6" eb="8">
      <t>キカイ</t>
    </rPh>
    <rPh sb="8" eb="10">
      <t>シュウリ</t>
    </rPh>
    <phoneticPr fontId="6" alignment="distributed"/>
  </si>
  <si>
    <t>その他の対事業所サービス</t>
    <rPh sb="0" eb="3">
      <t>ソノタ</t>
    </rPh>
    <rPh sb="4" eb="8">
      <t>タイジギョウショ</t>
    </rPh>
    <rPh sb="8" eb="12">
      <t>サービス</t>
    </rPh>
    <phoneticPr fontId="6" alignment="distributed"/>
  </si>
  <si>
    <t>宿泊業</t>
    <rPh sb="0" eb="3">
      <t>シュクハクギョウ</t>
    </rPh>
    <phoneticPr fontId="6" alignment="distributed"/>
  </si>
  <si>
    <t>飲食サービス</t>
    <rPh sb="0" eb="2">
      <t>インショク</t>
    </rPh>
    <rPh sb="2" eb="6">
      <t>サービス</t>
    </rPh>
    <phoneticPr fontId="6" alignment="distributed"/>
  </si>
  <si>
    <t>洗濯・理容・美容・浴場業</t>
    <rPh sb="0" eb="2">
      <t>センタク</t>
    </rPh>
    <rPh sb="3" eb="5">
      <t>リヨウ</t>
    </rPh>
    <rPh sb="6" eb="8">
      <t>ビヨウ</t>
    </rPh>
    <rPh sb="9" eb="12">
      <t>ヨクジョウギョウ</t>
    </rPh>
    <phoneticPr fontId="6" alignment="distributed"/>
  </si>
  <si>
    <t>娯楽サービス</t>
    <rPh sb="0" eb="2">
      <t>ゴラク</t>
    </rPh>
    <rPh sb="2" eb="6">
      <t>サービス</t>
    </rPh>
    <phoneticPr fontId="6" alignment="distributed"/>
  </si>
  <si>
    <t>その他の対個人サービス</t>
    <rPh sb="0" eb="3">
      <t>ソノタ</t>
    </rPh>
    <rPh sb="4" eb="5">
      <t>タイ</t>
    </rPh>
    <rPh sb="5" eb="7">
      <t>コジン</t>
    </rPh>
    <rPh sb="7" eb="11">
      <t>サービス</t>
    </rPh>
    <phoneticPr fontId="6" alignment="distributed"/>
  </si>
  <si>
    <t>事務用品</t>
    <rPh sb="0" eb="2">
      <t>ジム</t>
    </rPh>
    <rPh sb="2" eb="4">
      <t>ヨウヒン</t>
    </rPh>
    <phoneticPr fontId="6" alignment="distributed"/>
  </si>
  <si>
    <t>分類不明</t>
    <rPh sb="0" eb="2">
      <t>ブンルイ</t>
    </rPh>
    <rPh sb="2" eb="4">
      <t>フメイ</t>
    </rPh>
    <phoneticPr fontId="6" alignment="distributed"/>
  </si>
  <si>
    <t>埼玉県　家計消費支出マージン率</t>
    <rPh sb="0" eb="3">
      <t>サイタマケン</t>
    </rPh>
    <rPh sb="4" eb="6">
      <t>カケイ</t>
    </rPh>
    <rPh sb="6" eb="8">
      <t>ショウヒ</t>
    </rPh>
    <rPh sb="8" eb="10">
      <t>シシュツ</t>
    </rPh>
    <rPh sb="14" eb="15">
      <t>リツ</t>
    </rPh>
    <phoneticPr fontId="10"/>
  </si>
  <si>
    <t>全国　家計消費支出マージン率</t>
    <rPh sb="0" eb="2">
      <t>ゼンコク</t>
    </rPh>
    <rPh sb="3" eb="5">
      <t>カケイ</t>
    </rPh>
    <rPh sb="5" eb="7">
      <t>ショウヒ</t>
    </rPh>
    <rPh sb="7" eb="9">
      <t>シシュツ</t>
    </rPh>
    <rPh sb="13" eb="14">
      <t>リツ</t>
    </rPh>
    <phoneticPr fontId="10"/>
  </si>
  <si>
    <t>宿泊旅行</t>
    <rPh sb="0" eb="2">
      <t>シュクハク</t>
    </rPh>
    <rPh sb="2" eb="4">
      <t>リョコウ</t>
    </rPh>
    <phoneticPr fontId="2"/>
  </si>
  <si>
    <t>日帰旅行</t>
    <rPh sb="0" eb="2">
      <t>ヒガエ</t>
    </rPh>
    <rPh sb="2" eb="4">
      <t>リョコウ</t>
    </rPh>
    <phoneticPr fontId="2"/>
  </si>
  <si>
    <t>旅行・観光消費動向調査</t>
    <rPh sb="0" eb="2">
      <t>リョコウ</t>
    </rPh>
    <rPh sb="3" eb="5">
      <t>カンコウ</t>
    </rPh>
    <rPh sb="5" eb="7">
      <t>ショウヒ</t>
    </rPh>
    <rPh sb="7" eb="9">
      <t>ドウコウ</t>
    </rPh>
    <rPh sb="9" eb="11">
      <t>チョウサ</t>
    </rPh>
    <phoneticPr fontId="2"/>
  </si>
  <si>
    <t>品目</t>
    <rPh sb="0" eb="2">
      <t>ヒンモク</t>
    </rPh>
    <phoneticPr fontId="2"/>
  </si>
  <si>
    <t>一人当たり消費額</t>
    <rPh sb="0" eb="2">
      <t>ヒトリ</t>
    </rPh>
    <rPh sb="2" eb="3">
      <t>ア</t>
    </rPh>
    <rPh sb="5" eb="7">
      <t>ショウヒ</t>
    </rPh>
    <rPh sb="7" eb="8">
      <t>ガク</t>
    </rPh>
    <phoneticPr fontId="2"/>
  </si>
  <si>
    <t>円/人日</t>
    <rPh sb="0" eb="1">
      <t>エン</t>
    </rPh>
    <rPh sb="2" eb="3">
      <t>ニン</t>
    </rPh>
    <rPh sb="3" eb="4">
      <t>ヒ</t>
    </rPh>
    <phoneticPr fontId="2"/>
  </si>
  <si>
    <t>バス</t>
  </si>
  <si>
    <t>タクシー・ハイヤー</t>
  </si>
  <si>
    <t>生産者価格
自給率</t>
    <rPh sb="0" eb="3">
      <t>セイサンシャ</t>
    </rPh>
    <rPh sb="3" eb="5">
      <t>カカク</t>
    </rPh>
    <rPh sb="6" eb="9">
      <t>ジキュウリツ</t>
    </rPh>
    <phoneticPr fontId="10"/>
  </si>
  <si>
    <t>雇用者所得率</t>
    <rPh sb="0" eb="3">
      <t>コヨウシャ</t>
    </rPh>
    <rPh sb="3" eb="5">
      <t>ショトク</t>
    </rPh>
    <rPh sb="5" eb="6">
      <t>リツ</t>
    </rPh>
    <phoneticPr fontId="6" alignment="distributed"/>
  </si>
  <si>
    <t>営業余剰率</t>
    <rPh sb="0" eb="2">
      <t>エイギョウ</t>
    </rPh>
    <rPh sb="2" eb="4">
      <t>ヨジョウ</t>
    </rPh>
    <rPh sb="4" eb="5">
      <t>リツ</t>
    </rPh>
    <phoneticPr fontId="6" alignment="distributed"/>
  </si>
  <si>
    <t>家計消費支出
構成比</t>
    <rPh sb="0" eb="2">
      <t>カケイ</t>
    </rPh>
    <rPh sb="2" eb="4">
      <t>ショウヒ</t>
    </rPh>
    <rPh sb="4" eb="6">
      <t>シシュツ</t>
    </rPh>
    <rPh sb="7" eb="10">
      <t>コウセイヒ</t>
    </rPh>
    <phoneticPr fontId="10"/>
  </si>
  <si>
    <t>就業係数</t>
    <rPh sb="0" eb="2">
      <t>シュウギョウ</t>
    </rPh>
    <rPh sb="2" eb="4">
      <t>ケイスウ</t>
    </rPh>
    <phoneticPr fontId="10"/>
  </si>
  <si>
    <t>雇用係数</t>
    <rPh sb="0" eb="2">
      <t>コヨウ</t>
    </rPh>
    <rPh sb="2" eb="4">
      <t>ケイスウ</t>
    </rPh>
    <phoneticPr fontId="6" alignment="distributed"/>
  </si>
  <si>
    <t>逆行列係数</t>
    <rPh sb="0" eb="5">
      <t>ギャクギョウレツケイスウ</t>
    </rPh>
    <phoneticPr fontId="10"/>
  </si>
  <si>
    <t>たばこ</t>
    <phoneticPr fontId="6" alignment="distributed"/>
  </si>
  <si>
    <t>石油化学系基礎製品</t>
    <rPh sb="0" eb="9">
      <t>セキユカガクケイキソセイヒン</t>
    </rPh>
    <phoneticPr fontId="6" alignment="distributed"/>
  </si>
  <si>
    <t>有機化学工業製品（石油化学系基礎製品・合成樹脂を除く。）</t>
    <rPh sb="0" eb="2">
      <t>ユウキ</t>
    </rPh>
    <rPh sb="2" eb="4">
      <t>カガク</t>
    </rPh>
    <rPh sb="4" eb="6">
      <t>コウギョウ</t>
    </rPh>
    <rPh sb="6" eb="8">
      <t>セイヒン</t>
    </rPh>
    <rPh sb="9" eb="11">
      <t>セキユ</t>
    </rPh>
    <rPh sb="11" eb="14">
      <t>カガクケイ</t>
    </rPh>
    <rPh sb="14" eb="16">
      <t>キソ</t>
    </rPh>
    <rPh sb="16" eb="18">
      <t>セイヒン</t>
    </rPh>
    <rPh sb="19" eb="21">
      <t>ゴウセイ</t>
    </rPh>
    <rPh sb="21" eb="23">
      <t>ジュシ</t>
    </rPh>
    <rPh sb="24" eb="25">
      <t>ノゾ</t>
    </rPh>
    <phoneticPr fontId="6" alignment="distributed"/>
  </si>
  <si>
    <t>なめし革・革製品・毛皮</t>
    <rPh sb="0" eb="11">
      <t>ナメシガワ・カワセイヒン・ケガワ</t>
    </rPh>
    <phoneticPr fontId="6" alignment="distributed"/>
  </si>
  <si>
    <t>鋳鍛造品（鉄）</t>
    <rPh sb="0" eb="7">
      <t>イタンゾウシナ（テツ）</t>
    </rPh>
    <phoneticPr fontId="6" alignment="distributed"/>
  </si>
  <si>
    <t>建設用・建築用金属製品</t>
    <rPh sb="0" eb="11">
      <t>ケンセツヨウ・ケンチクヨウキンゾクセイヒン</t>
    </rPh>
    <phoneticPr fontId="6" alignment="distributed"/>
  </si>
  <si>
    <t>研究</t>
    <rPh sb="0" eb="2">
      <t>ケンキュウ</t>
    </rPh>
    <phoneticPr fontId="6" alignment="distributed"/>
  </si>
  <si>
    <t>他に分類されない会員制団体</t>
    <phoneticPr fontId="6" alignment="distributed"/>
  </si>
  <si>
    <t>入力消費</t>
    <rPh sb="0" eb="2">
      <t>ニュウリョク</t>
    </rPh>
    <rPh sb="2" eb="4">
      <t>ショウヒ</t>
    </rPh>
    <phoneticPr fontId="10"/>
  </si>
  <si>
    <t>イベント参加者の人数を日帰り、宿泊別に入力します。</t>
    <rPh sb="4" eb="7">
      <t>サンカシャ</t>
    </rPh>
    <rPh sb="8" eb="10">
      <t>ニンズウ</t>
    </rPh>
    <rPh sb="11" eb="13">
      <t>ヒガエ</t>
    </rPh>
    <rPh sb="15" eb="17">
      <t>シュクハク</t>
    </rPh>
    <rPh sb="17" eb="18">
      <t>ベツ</t>
    </rPh>
    <rPh sb="19" eb="21">
      <t>ニュウリョク</t>
    </rPh>
    <phoneticPr fontId="2"/>
  </si>
  <si>
    <t>「日帰り」、「宿泊」別に「一人当たり消費額」を品目ごとに入力します。</t>
    <rPh sb="1" eb="3">
      <t>ヒガエ</t>
    </rPh>
    <rPh sb="7" eb="9">
      <t>シュクハク</t>
    </rPh>
    <rPh sb="10" eb="11">
      <t>ベツ</t>
    </rPh>
    <rPh sb="13" eb="15">
      <t>ヒトリ</t>
    </rPh>
    <rPh sb="15" eb="16">
      <t>ア</t>
    </rPh>
    <rPh sb="18" eb="21">
      <t>ショウヒガク</t>
    </rPh>
    <rPh sb="23" eb="25">
      <t>ヒンモク</t>
    </rPh>
    <rPh sb="28" eb="30">
      <t>ニュウリョク</t>
    </rPh>
    <phoneticPr fontId="2"/>
  </si>
  <si>
    <t>　「一人当たり消費額」は、全国の平均値を品目別に例示してありますが、アンケート等で「一人当たり消費額」を推計することをお勧めします。</t>
    <rPh sb="2" eb="4">
      <t>ヒトリ</t>
    </rPh>
    <rPh sb="4" eb="5">
      <t>ア</t>
    </rPh>
    <rPh sb="7" eb="10">
      <t>ショウヒガク</t>
    </rPh>
    <rPh sb="13" eb="15">
      <t>ゼンコク</t>
    </rPh>
    <rPh sb="16" eb="19">
      <t>ヘイキンチ</t>
    </rPh>
    <rPh sb="20" eb="22">
      <t>ヒンモク</t>
    </rPh>
    <rPh sb="22" eb="23">
      <t>ベツ</t>
    </rPh>
    <rPh sb="24" eb="26">
      <t>レイジ</t>
    </rPh>
    <rPh sb="39" eb="40">
      <t>トウ</t>
    </rPh>
    <rPh sb="42" eb="44">
      <t>ヒトリ</t>
    </rPh>
    <rPh sb="44" eb="45">
      <t>ア</t>
    </rPh>
    <rPh sb="47" eb="49">
      <t>ショウヒ</t>
    </rPh>
    <rPh sb="49" eb="50">
      <t>ガク</t>
    </rPh>
    <rPh sb="52" eb="54">
      <t>スイケイ</t>
    </rPh>
    <rPh sb="60" eb="61">
      <t>スス</t>
    </rPh>
    <phoneticPr fontId="2"/>
  </si>
  <si>
    <t>　「一人当入力」欄に消費額を入力してください。</t>
    <rPh sb="10" eb="13">
      <t>ショウヒガク</t>
    </rPh>
    <rPh sb="14" eb="16">
      <t>ニュウリョク</t>
    </rPh>
    <phoneticPr fontId="2"/>
  </si>
  <si>
    <t>　全国平均値は、国土交通省観光庁が実施している「旅行・観光消費動向調査」の「旅行・観光産業の経済効果に関する調査研究」のデータを基に計算しています。</t>
    <rPh sb="1" eb="3">
      <t>ゼンコク</t>
    </rPh>
    <rPh sb="3" eb="5">
      <t>ヘイキン</t>
    </rPh>
    <rPh sb="5" eb="6">
      <t>チ</t>
    </rPh>
    <rPh sb="8" eb="10">
      <t>コクド</t>
    </rPh>
    <rPh sb="10" eb="13">
      <t>コウツウショウ</t>
    </rPh>
    <rPh sb="13" eb="15">
      <t>カンコウ</t>
    </rPh>
    <rPh sb="15" eb="16">
      <t>チョウ</t>
    </rPh>
    <rPh sb="17" eb="19">
      <t>ジッシ</t>
    </rPh>
    <rPh sb="24" eb="26">
      <t>リョコウ</t>
    </rPh>
    <rPh sb="27" eb="29">
      <t>カンコウ</t>
    </rPh>
    <rPh sb="29" eb="31">
      <t>ショウヒ</t>
    </rPh>
    <rPh sb="31" eb="33">
      <t>ドウコウ</t>
    </rPh>
    <rPh sb="33" eb="35">
      <t>チョウサ</t>
    </rPh>
    <rPh sb="38" eb="40">
      <t>リョコウ</t>
    </rPh>
    <rPh sb="41" eb="43">
      <t>カンコウ</t>
    </rPh>
    <rPh sb="43" eb="45">
      <t>サンギョウ</t>
    </rPh>
    <rPh sb="46" eb="48">
      <t>ケイザイ</t>
    </rPh>
    <rPh sb="48" eb="50">
      <t>コウカ</t>
    </rPh>
    <rPh sb="51" eb="52">
      <t>カン</t>
    </rPh>
    <rPh sb="54" eb="56">
      <t>チョウサ</t>
    </rPh>
    <rPh sb="56" eb="58">
      <t>ケンキュウ</t>
    </rPh>
    <rPh sb="64" eb="65">
      <t>モト</t>
    </rPh>
    <rPh sb="66" eb="68">
      <t>ケイサン</t>
    </rPh>
    <phoneticPr fontId="2"/>
  </si>
  <si>
    <t>入力開催</t>
    <rPh sb="0" eb="2">
      <t>ニュウリョク</t>
    </rPh>
    <rPh sb="2" eb="4">
      <t>カイサイ</t>
    </rPh>
    <phoneticPr fontId="10"/>
  </si>
  <si>
    <t>定義</t>
    <rPh sb="0" eb="2">
      <t>テイギ</t>
    </rPh>
    <phoneticPr fontId="10"/>
  </si>
  <si>
    <t>報告書</t>
    <rPh sb="0" eb="3">
      <t>ホウコクショ</t>
    </rPh>
    <phoneticPr fontId="10"/>
  </si>
  <si>
    <t>flow</t>
    <phoneticPr fontId="10"/>
  </si>
  <si>
    <t>消費波及</t>
    <rPh sb="0" eb="2">
      <t>ショウヒ</t>
    </rPh>
    <rPh sb="2" eb="4">
      <t>ハキュウ</t>
    </rPh>
    <phoneticPr fontId="10"/>
  </si>
  <si>
    <t>開催波及</t>
    <rPh sb="0" eb="2">
      <t>カイサイ</t>
    </rPh>
    <rPh sb="2" eb="4">
      <t>ハキュウ</t>
    </rPh>
    <phoneticPr fontId="10"/>
  </si>
  <si>
    <t>DATA</t>
    <phoneticPr fontId="10"/>
  </si>
  <si>
    <t>係数</t>
    <rPh sb="0" eb="2">
      <t>ケイスウ</t>
    </rPh>
    <phoneticPr fontId="10"/>
  </si>
  <si>
    <t>マージン</t>
    <phoneticPr fontId="10"/>
  </si>
  <si>
    <t>毎年変更する係数が保存されています。</t>
    <rPh sb="0" eb="2">
      <t>マイトシ</t>
    </rPh>
    <rPh sb="2" eb="4">
      <t>ヘンコウ</t>
    </rPh>
    <rPh sb="6" eb="8">
      <t>ケイスウ</t>
    </rPh>
    <rPh sb="9" eb="11">
      <t>ホゾン</t>
    </rPh>
    <phoneticPr fontId="10"/>
  </si>
  <si>
    <t>家計消費支出のマージン率等が保存されています。</t>
    <rPh sb="0" eb="2">
      <t>カケイ</t>
    </rPh>
    <rPh sb="2" eb="4">
      <t>ショウヒ</t>
    </rPh>
    <rPh sb="4" eb="6">
      <t>シシュツ</t>
    </rPh>
    <rPh sb="11" eb="12">
      <t>リツ</t>
    </rPh>
    <rPh sb="12" eb="13">
      <t>トウ</t>
    </rPh>
    <rPh sb="14" eb="16">
      <t>ホゾン</t>
    </rPh>
    <phoneticPr fontId="10"/>
  </si>
  <si>
    <t>・報告書では、住宅賃貸料（帰属家賃）、自家輸送、事務用品、分類不明は、波及効果の大きい順に並び替える対象から外し、その他に含めています。</t>
    <rPh sb="1" eb="4">
      <t>ホウコクショ</t>
    </rPh>
    <rPh sb="7" eb="9">
      <t>ジュウタク</t>
    </rPh>
    <rPh sb="9" eb="12">
      <t>チンタイリョウ</t>
    </rPh>
    <rPh sb="13" eb="15">
      <t>キゾク</t>
    </rPh>
    <rPh sb="15" eb="17">
      <t>ヤチン</t>
    </rPh>
    <rPh sb="19" eb="21">
      <t>ジカ</t>
    </rPh>
    <rPh sb="21" eb="23">
      <t>ユソウ</t>
    </rPh>
    <rPh sb="24" eb="26">
      <t>ジム</t>
    </rPh>
    <rPh sb="26" eb="28">
      <t>ヨウヒン</t>
    </rPh>
    <rPh sb="29" eb="31">
      <t>ブンルイ</t>
    </rPh>
    <rPh sb="31" eb="33">
      <t>フメイ</t>
    </rPh>
    <rPh sb="35" eb="37">
      <t>ハキュウ</t>
    </rPh>
    <rPh sb="37" eb="39">
      <t>コウカ</t>
    </rPh>
    <rPh sb="40" eb="41">
      <t>オオ</t>
    </rPh>
    <rPh sb="43" eb="44">
      <t>ジュン</t>
    </rPh>
    <rPh sb="45" eb="46">
      <t>ナラ</t>
    </rPh>
    <rPh sb="47" eb="48">
      <t>カ</t>
    </rPh>
    <rPh sb="50" eb="52">
      <t>タイショウ</t>
    </rPh>
    <rPh sb="54" eb="55">
      <t>ハズ</t>
    </rPh>
    <rPh sb="59" eb="60">
      <t>ホカ</t>
    </rPh>
    <rPh sb="61" eb="62">
      <t>フク</t>
    </rPh>
    <phoneticPr fontId="10"/>
  </si>
  <si>
    <t>農林漁業</t>
    <rPh sb="0" eb="2">
      <t>ノウリン</t>
    </rPh>
    <rPh sb="2" eb="4">
      <t>ギョギョウ</t>
    </rPh>
    <phoneticPr fontId="2"/>
  </si>
  <si>
    <t>石炭・原油・天然ガス</t>
    <rPh sb="0" eb="2">
      <t>セキタン</t>
    </rPh>
    <phoneticPr fontId="10"/>
  </si>
  <si>
    <t>食料品</t>
    <phoneticPr fontId="10"/>
  </si>
  <si>
    <t>他
その</t>
    <rPh sb="0" eb="1">
      <t>ホカ</t>
    </rPh>
    <phoneticPr fontId="2"/>
  </si>
  <si>
    <t>石油化学系基礎製品</t>
    <rPh sb="4" eb="5">
      <t>ケイ</t>
    </rPh>
    <phoneticPr fontId="10"/>
  </si>
  <si>
    <t>なめし革・革製品・毛皮</t>
    <rPh sb="5" eb="6">
      <t>カワ</t>
    </rPh>
    <rPh sb="6" eb="8">
      <t>セイヒン</t>
    </rPh>
    <phoneticPr fontId="10"/>
  </si>
  <si>
    <t>建設用・建築用金属製品</t>
    <rPh sb="2" eb="3">
      <t>ヨウ</t>
    </rPh>
    <phoneticPr fontId="10"/>
  </si>
  <si>
    <t>情報通信機器</t>
    <rPh sb="0" eb="2">
      <t>ジョウホウ</t>
    </rPh>
    <rPh sb="2" eb="4">
      <t>ツウシン</t>
    </rPh>
    <rPh sb="4" eb="6">
      <t>キキ</t>
    </rPh>
    <phoneticPr fontId="2"/>
  </si>
  <si>
    <t>通信・映像・音響機器</t>
    <rPh sb="0" eb="2">
      <t>ツウシン</t>
    </rPh>
    <rPh sb="3" eb="5">
      <t>エイゾウ</t>
    </rPh>
    <rPh sb="6" eb="8">
      <t>オンキョウ</t>
    </rPh>
    <rPh sb="8" eb="10">
      <t>キキ</t>
    </rPh>
    <phoneticPr fontId="2"/>
  </si>
  <si>
    <t>自動車部品・同附属品</t>
    <rPh sb="7" eb="8">
      <t>フ</t>
    </rPh>
    <phoneticPr fontId="2"/>
  </si>
  <si>
    <t>処理
廃棄物</t>
    <rPh sb="0" eb="2">
      <t>ショリ</t>
    </rPh>
    <rPh sb="3" eb="5">
      <t>ハイキ</t>
    </rPh>
    <rPh sb="5" eb="6">
      <t>モノ</t>
    </rPh>
    <phoneticPr fontId="2"/>
  </si>
  <si>
    <t>インターネット附随サービス</t>
    <rPh sb="7" eb="8">
      <t>フ</t>
    </rPh>
    <rPh sb="8" eb="9">
      <t>ズイ</t>
    </rPh>
    <phoneticPr fontId="2"/>
  </si>
  <si>
    <t>分類
他に</t>
    <rPh sb="0" eb="2">
      <t>ブンルイ</t>
    </rPh>
    <rPh sb="3" eb="4">
      <t>タ</t>
    </rPh>
    <phoneticPr fontId="2"/>
  </si>
  <si>
    <t>他に分類されない会員制団体</t>
    <rPh sb="0" eb="1">
      <t>タ</t>
    </rPh>
    <rPh sb="2" eb="4">
      <t>ブンルイ</t>
    </rPh>
    <rPh sb="8" eb="11">
      <t>カイインセイ</t>
    </rPh>
    <rPh sb="11" eb="13">
      <t>ダンタイ</t>
    </rPh>
    <phoneticPr fontId="2"/>
  </si>
  <si>
    <t>対事業所サ୲ビス</t>
    <rPh sb="0" eb="1">
      <t>タイ</t>
    </rPh>
    <rPh sb="1" eb="4">
      <t>ジギョウショ</t>
    </rPh>
    <phoneticPr fontId="2"/>
  </si>
  <si>
    <t>対個人サ୲ビス</t>
    <rPh sb="0" eb="1">
      <t>タイ</t>
    </rPh>
    <rPh sb="1" eb="3">
      <t>コジン</t>
    </rPh>
    <phoneticPr fontId="2"/>
  </si>
  <si>
    <t>雇用者所得</t>
    <rPh sb="0" eb="3">
      <t>コヨウシャ</t>
    </rPh>
    <rPh sb="3" eb="5">
      <t>ショトク</t>
    </rPh>
    <phoneticPr fontId="6" alignment="distributed"/>
  </si>
  <si>
    <t>　交通費は、県内の交通機関の利用を想定しています。県外も含まれる場合は、自給率で調整してください。
　県内の施設で宿泊する場合は、宿泊費の自給率を100%にしてください。</t>
    <rPh sb="1" eb="4">
      <t>コウツウヒ</t>
    </rPh>
    <rPh sb="6" eb="8">
      <t>ケンナイ</t>
    </rPh>
    <rPh sb="9" eb="11">
      <t>コウツウ</t>
    </rPh>
    <rPh sb="11" eb="13">
      <t>キカン</t>
    </rPh>
    <rPh sb="14" eb="16">
      <t>リヨウ</t>
    </rPh>
    <rPh sb="17" eb="19">
      <t>ソウテイ</t>
    </rPh>
    <rPh sb="25" eb="27">
      <t>ケンガイ</t>
    </rPh>
    <rPh sb="28" eb="29">
      <t>フク</t>
    </rPh>
    <rPh sb="32" eb="34">
      <t>バアイ</t>
    </rPh>
    <rPh sb="36" eb="39">
      <t>ジキュウリツ</t>
    </rPh>
    <rPh sb="40" eb="42">
      <t>チョウセイ</t>
    </rPh>
    <rPh sb="51" eb="53">
      <t>ケンナイ</t>
    </rPh>
    <rPh sb="54" eb="56">
      <t>シセツ</t>
    </rPh>
    <rPh sb="57" eb="59">
      <t>シュクハク</t>
    </rPh>
    <rPh sb="61" eb="63">
      <t>バアイ</t>
    </rPh>
    <rPh sb="65" eb="68">
      <t>シュクハクヒ</t>
    </rPh>
    <rPh sb="69" eb="72">
      <t>ジキュウリツ</t>
    </rPh>
    <phoneticPr fontId="2"/>
  </si>
  <si>
    <t>+</t>
    <phoneticPr fontId="2"/>
  </si>
  <si>
    <t>=</t>
    <phoneticPr fontId="2"/>
  </si>
  <si>
    <t>計　　</t>
    <phoneticPr fontId="2"/>
  </si>
  <si>
    <t>事務用品</t>
    <rPh sb="0" eb="2">
      <t>ジム</t>
    </rPh>
    <rPh sb="2" eb="4">
      <t>ヨウヒン</t>
    </rPh>
    <phoneticPr fontId="8"/>
  </si>
  <si>
    <t>分類不明</t>
    <rPh sb="0" eb="2">
      <t>ブンルイ</t>
    </rPh>
    <rPh sb="2" eb="4">
      <t>フメイ</t>
    </rPh>
    <phoneticPr fontId="8"/>
  </si>
  <si>
    <t>住宅賃貸料（帰属家賃）</t>
    <rPh sb="0" eb="2">
      <t>ジュウタク</t>
    </rPh>
    <rPh sb="2" eb="5">
      <t>チンタイリョウ</t>
    </rPh>
    <rPh sb="6" eb="8">
      <t>キゾク</t>
    </rPh>
    <rPh sb="8" eb="10">
      <t>ヤチン</t>
    </rPh>
    <phoneticPr fontId="10"/>
  </si>
  <si>
    <t>自家輸送</t>
    <rPh sb="0" eb="2">
      <t>ジカ</t>
    </rPh>
    <rPh sb="2" eb="4">
      <t>ユソウ</t>
    </rPh>
    <phoneticPr fontId="10"/>
  </si>
  <si>
    <t>計　　</t>
    <phoneticPr fontId="10"/>
  </si>
  <si>
    <t>1000円</t>
    <rPh sb="4" eb="5">
      <t>エン</t>
    </rPh>
    <phoneticPr fontId="10"/>
  </si>
  <si>
    <t>計</t>
    <rPh sb="0" eb="1">
      <t>ケイ</t>
    </rPh>
    <phoneticPr fontId="10"/>
  </si>
  <si>
    <t>その他</t>
    <rPh sb="2" eb="3">
      <t>ホカ</t>
    </rPh>
    <phoneticPr fontId="10"/>
  </si>
  <si>
    <t>はい</t>
  </si>
  <si>
    <t>■　報告書に日付を表示しますか。</t>
    <rPh sb="2" eb="5">
      <t>ホウコクショ</t>
    </rPh>
    <rPh sb="6" eb="8">
      <t>ヒヅケ</t>
    </rPh>
    <rPh sb="9" eb="11">
      <t>ヒョウジ</t>
    </rPh>
    <phoneticPr fontId="2"/>
  </si>
  <si>
    <t>■　報告書の表示単位を選択してください。</t>
    <rPh sb="2" eb="5">
      <t>ホウコクショ</t>
    </rPh>
    <rPh sb="6" eb="8">
      <t>ヒョウジ</t>
    </rPh>
    <rPh sb="8" eb="10">
      <t>タンイ</t>
    </rPh>
    <rPh sb="11" eb="13">
      <t>センタク</t>
    </rPh>
    <phoneticPr fontId="2"/>
  </si>
  <si>
    <t>■　波及効果上位20部門の部門分類を選択してください。</t>
    <rPh sb="2" eb="4">
      <t>ハキュウ</t>
    </rPh>
    <rPh sb="4" eb="6">
      <t>コウカ</t>
    </rPh>
    <rPh sb="6" eb="8">
      <t>ジョウイ</t>
    </rPh>
    <rPh sb="10" eb="12">
      <t>ブモン</t>
    </rPh>
    <rPh sb="13" eb="15">
      <t>ブモン</t>
    </rPh>
    <rPh sb="15" eb="17">
      <t>ブンルイ</t>
    </rPh>
    <rPh sb="18" eb="20">
      <t>センタク</t>
    </rPh>
    <phoneticPr fontId="10"/>
  </si>
  <si>
    <t>順位</t>
    <rPh sb="0" eb="2">
      <t>ジュンイ</t>
    </rPh>
    <phoneticPr fontId="2"/>
  </si>
  <si>
    <t>⑥
その他</t>
    <rPh sb="4" eb="5">
      <t>ホカ</t>
    </rPh>
    <phoneticPr fontId="2"/>
  </si>
  <si>
    <t>部門名</t>
    <rPh sb="0" eb="2">
      <t>ブモン</t>
    </rPh>
    <rPh sb="2" eb="3">
      <t>メイ</t>
    </rPh>
    <phoneticPr fontId="2"/>
  </si>
  <si>
    <t>参加者の消費額</t>
    <rPh sb="0" eb="2">
      <t>サンカ</t>
    </rPh>
    <rPh sb="2" eb="3">
      <t>シャ</t>
    </rPh>
    <rPh sb="4" eb="6">
      <t>ショウヒ</t>
    </rPh>
    <rPh sb="6" eb="7">
      <t>ガク</t>
    </rPh>
    <phoneticPr fontId="2"/>
  </si>
  <si>
    <t>開催経費</t>
    <rPh sb="0" eb="2">
      <t>カイサイ</t>
    </rPh>
    <rPh sb="2" eb="4">
      <t>ケイヒ</t>
    </rPh>
    <phoneticPr fontId="2"/>
  </si>
  <si>
    <t>イベント参加者の消費額</t>
    <rPh sb="4" eb="7">
      <t>サンカシャ</t>
    </rPh>
    <rPh sb="8" eb="10">
      <t>ショウヒ</t>
    </rPh>
    <rPh sb="10" eb="11">
      <t>ガク</t>
    </rPh>
    <phoneticPr fontId="2"/>
  </si>
  <si>
    <t>・消費額が２倍になれば、原材料（中間投入額）も人件費も２倍になり、波及効果も２倍の結果となります。</t>
    <rPh sb="1" eb="3">
      <t>ショウヒ</t>
    </rPh>
    <rPh sb="3" eb="4">
      <t>ガク</t>
    </rPh>
    <rPh sb="6" eb="7">
      <t>バイ</t>
    </rPh>
    <rPh sb="12" eb="15">
      <t>ゲンザイリョウ</t>
    </rPh>
    <rPh sb="16" eb="18">
      <t>チュウカン</t>
    </rPh>
    <rPh sb="18" eb="20">
      <t>トウニュウ</t>
    </rPh>
    <rPh sb="20" eb="21">
      <t>ガク</t>
    </rPh>
    <rPh sb="23" eb="26">
      <t>ジンケンヒ</t>
    </rPh>
    <rPh sb="28" eb="29">
      <t>バイ</t>
    </rPh>
    <rPh sb="33" eb="35">
      <t>ハキュウ</t>
    </rPh>
    <rPh sb="35" eb="37">
      <t>コウカ</t>
    </rPh>
    <rPh sb="39" eb="40">
      <t>バイ</t>
    </rPh>
    <rPh sb="41" eb="43">
      <t>ケッカ</t>
    </rPh>
    <phoneticPr fontId="2"/>
  </si>
  <si>
    <t>・第２次間接効果は、直接効果と第１次間接効果の所得増加額（雇用者所得・営業余剰）から県外在住者の所得を除き、貯蓄分を除いた消費増加額による波及効果です。</t>
    <rPh sb="1" eb="2">
      <t>ダイ</t>
    </rPh>
    <rPh sb="3" eb="4">
      <t>ジ</t>
    </rPh>
    <rPh sb="4" eb="6">
      <t>カンセツ</t>
    </rPh>
    <rPh sb="6" eb="8">
      <t>コウカ</t>
    </rPh>
    <rPh sb="10" eb="12">
      <t>チョクセツ</t>
    </rPh>
    <rPh sb="12" eb="14">
      <t>コウカ</t>
    </rPh>
    <rPh sb="15" eb="16">
      <t>ダイ</t>
    </rPh>
    <rPh sb="17" eb="18">
      <t>ジ</t>
    </rPh>
    <rPh sb="18" eb="20">
      <t>カンセツ</t>
    </rPh>
    <rPh sb="20" eb="22">
      <t>コウカ</t>
    </rPh>
    <rPh sb="23" eb="25">
      <t>ショトク</t>
    </rPh>
    <rPh sb="25" eb="27">
      <t>ゾウカ</t>
    </rPh>
    <rPh sb="27" eb="28">
      <t>ガク</t>
    </rPh>
    <rPh sb="29" eb="32">
      <t>コヨウシャ</t>
    </rPh>
    <rPh sb="32" eb="34">
      <t>ショトク</t>
    </rPh>
    <rPh sb="35" eb="37">
      <t>エイギョウ</t>
    </rPh>
    <rPh sb="37" eb="39">
      <t>ヨジョウ</t>
    </rPh>
    <rPh sb="42" eb="44">
      <t>ケンガイ</t>
    </rPh>
    <rPh sb="44" eb="47">
      <t>ザイジュウシャ</t>
    </rPh>
    <rPh sb="48" eb="50">
      <t>ショトク</t>
    </rPh>
    <rPh sb="51" eb="52">
      <t>ノゾ</t>
    </rPh>
    <rPh sb="54" eb="56">
      <t>チョチク</t>
    </rPh>
    <rPh sb="56" eb="57">
      <t>ブン</t>
    </rPh>
    <rPh sb="58" eb="59">
      <t>ノゾ</t>
    </rPh>
    <rPh sb="61" eb="63">
      <t>ショウヒ</t>
    </rPh>
    <rPh sb="63" eb="65">
      <t>ゾウカ</t>
    </rPh>
    <rPh sb="65" eb="66">
      <t>ガク</t>
    </rPh>
    <rPh sb="69" eb="71">
      <t>ハキュウ</t>
    </rPh>
    <rPh sb="71" eb="73">
      <t>コウカ</t>
    </rPh>
    <phoneticPr fontId="2"/>
  </si>
  <si>
    <t>　交通費や宿泊費については、実態にあった消費額を入力することをお勧めします。</t>
    <rPh sb="1" eb="3">
      <t>コウツウ</t>
    </rPh>
    <rPh sb="3" eb="4">
      <t>ヒ</t>
    </rPh>
    <rPh sb="5" eb="7">
      <t>シュクハク</t>
    </rPh>
    <rPh sb="7" eb="8">
      <t>ヒ</t>
    </rPh>
    <rPh sb="14" eb="16">
      <t>ジッタイ</t>
    </rPh>
    <rPh sb="20" eb="22">
      <t>ショウヒ</t>
    </rPh>
    <rPh sb="22" eb="23">
      <t>ガク</t>
    </rPh>
    <rPh sb="24" eb="26">
      <t>ニュウリョク</t>
    </rPh>
    <rPh sb="32" eb="33">
      <t>スス</t>
    </rPh>
    <phoneticPr fontId="2"/>
  </si>
  <si>
    <t>・イベントが数日にわたる場合は、延人数を入力してください。</t>
    <rPh sb="6" eb="8">
      <t>スウジツ</t>
    </rPh>
    <rPh sb="12" eb="14">
      <t>バアイ</t>
    </rPh>
    <rPh sb="16" eb="17">
      <t>ノベ</t>
    </rPh>
    <rPh sb="17" eb="19">
      <t>ニンズウ</t>
    </rPh>
    <rPh sb="20" eb="22">
      <t>ニュウリョク</t>
    </rPh>
    <phoneticPr fontId="2"/>
  </si>
  <si>
    <t>・宿泊数ごとに、人数を入力してください。</t>
    <rPh sb="1" eb="3">
      <t>シュクハク</t>
    </rPh>
    <rPh sb="3" eb="4">
      <t>スウ</t>
    </rPh>
    <rPh sb="8" eb="10">
      <t>ニンズウ</t>
    </rPh>
    <rPh sb="11" eb="13">
      <t>ニュウリョク</t>
    </rPh>
    <phoneticPr fontId="2"/>
  </si>
  <si>
    <t>・「一人当たり消費額」を全国の平均値で代用する場合は、「全国平均」右隣のチェック欄にチェックを入れてください。</t>
    <rPh sb="2" eb="4">
      <t>ヒトリ</t>
    </rPh>
    <rPh sb="4" eb="5">
      <t>ア</t>
    </rPh>
    <rPh sb="7" eb="10">
      <t>ショウヒガク</t>
    </rPh>
    <rPh sb="12" eb="14">
      <t>ゼンコク</t>
    </rPh>
    <rPh sb="15" eb="18">
      <t>ヘイキンチ</t>
    </rPh>
    <rPh sb="19" eb="21">
      <t>ダイヨウ</t>
    </rPh>
    <rPh sb="23" eb="25">
      <t>バアイ</t>
    </rPh>
    <rPh sb="28" eb="30">
      <t>ゼンコク</t>
    </rPh>
    <rPh sb="30" eb="32">
      <t>ヘイキン</t>
    </rPh>
    <rPh sb="33" eb="35">
      <t>ミギドナリ</t>
    </rPh>
    <rPh sb="40" eb="41">
      <t>ラン</t>
    </rPh>
    <rPh sb="47" eb="48">
      <t>イ</t>
    </rPh>
    <phoneticPr fontId="2"/>
  </si>
  <si>
    <t>・交通費は、安易に全国平均値を用いると過大になる可能性があります。実態に合った金額を入力することをお勧めします。</t>
    <rPh sb="1" eb="4">
      <t>コウツウヒ</t>
    </rPh>
    <rPh sb="6" eb="8">
      <t>アンイ</t>
    </rPh>
    <rPh sb="9" eb="11">
      <t>ゼンコク</t>
    </rPh>
    <rPh sb="11" eb="13">
      <t>ヘイキン</t>
    </rPh>
    <rPh sb="13" eb="14">
      <t>チ</t>
    </rPh>
    <rPh sb="15" eb="16">
      <t>モチ</t>
    </rPh>
    <rPh sb="19" eb="21">
      <t>カダイ</t>
    </rPh>
    <rPh sb="24" eb="27">
      <t>カノウセイ</t>
    </rPh>
    <rPh sb="33" eb="35">
      <t>ジッタイ</t>
    </rPh>
    <rPh sb="36" eb="37">
      <t>ア</t>
    </rPh>
    <rPh sb="39" eb="41">
      <t>キンガク</t>
    </rPh>
    <rPh sb="42" eb="44">
      <t>ニュウリョク</t>
    </rPh>
    <rPh sb="50" eb="51">
      <t>スス</t>
    </rPh>
    <phoneticPr fontId="2"/>
  </si>
  <si>
    <t>・交通費に関しては、県内の交通機関の利用を前提としていますので、県外分は除外して入力してください。
　　例：浦和⇔新宿　浦和⇔赤羽の往復の交通費を入力し、赤羽⇔新宿の交通費は除外します。</t>
    <rPh sb="1" eb="4">
      <t>コウツウヒ</t>
    </rPh>
    <rPh sb="5" eb="6">
      <t>カン</t>
    </rPh>
    <rPh sb="10" eb="12">
      <t>ケンナイ</t>
    </rPh>
    <rPh sb="13" eb="15">
      <t>コウツウ</t>
    </rPh>
    <rPh sb="15" eb="17">
      <t>キカン</t>
    </rPh>
    <rPh sb="18" eb="20">
      <t>リヨウ</t>
    </rPh>
    <rPh sb="21" eb="23">
      <t>ゼンテイ</t>
    </rPh>
    <rPh sb="32" eb="34">
      <t>ケンガイ</t>
    </rPh>
    <rPh sb="34" eb="35">
      <t>ブン</t>
    </rPh>
    <rPh sb="36" eb="38">
      <t>ジョガイ</t>
    </rPh>
    <rPh sb="40" eb="42">
      <t>ニュウリョク</t>
    </rPh>
    <rPh sb="52" eb="53">
      <t>レイ</t>
    </rPh>
    <rPh sb="54" eb="56">
      <t>ウラワ</t>
    </rPh>
    <rPh sb="57" eb="59">
      <t>シンジュク</t>
    </rPh>
    <rPh sb="60" eb="62">
      <t>ウラワ</t>
    </rPh>
    <rPh sb="63" eb="65">
      <t>アカバネ</t>
    </rPh>
    <rPh sb="66" eb="68">
      <t>オウフク</t>
    </rPh>
    <rPh sb="69" eb="72">
      <t>コウツウヒ</t>
    </rPh>
    <rPh sb="73" eb="75">
      <t>ニュウリョク</t>
    </rPh>
    <rPh sb="77" eb="79">
      <t>アカバネ</t>
    </rPh>
    <rPh sb="80" eb="82">
      <t>シンジュク</t>
    </rPh>
    <rPh sb="83" eb="86">
      <t>コウツウヒ</t>
    </rPh>
    <rPh sb="87" eb="89">
      <t>ジョガイ</t>
    </rPh>
    <phoneticPr fontId="2"/>
  </si>
  <si>
    <t>・自給率の初期値は、埼玉県産業連関表の自給率を設定しています。</t>
    <rPh sb="1" eb="4">
      <t>ジキュウリツ</t>
    </rPh>
    <rPh sb="5" eb="8">
      <t>ショキチ</t>
    </rPh>
    <rPh sb="10" eb="13">
      <t>サイタマケン</t>
    </rPh>
    <rPh sb="13" eb="15">
      <t>サンギョウ</t>
    </rPh>
    <rPh sb="15" eb="17">
      <t>レンカン</t>
    </rPh>
    <rPh sb="17" eb="18">
      <t>ヒョウ</t>
    </rPh>
    <rPh sb="19" eb="22">
      <t>ジキュウリツ</t>
    </rPh>
    <rPh sb="23" eb="25">
      <t>セッテイ</t>
    </rPh>
    <phoneticPr fontId="2"/>
  </si>
  <si>
    <t>・交通費や、飲食店、施設利用料等、明らかに埼玉県内の施設を利用するものについては、自給率を100%に設定しています。</t>
    <rPh sb="1" eb="4">
      <t>コウツウヒ</t>
    </rPh>
    <rPh sb="6" eb="8">
      <t>インショク</t>
    </rPh>
    <rPh sb="8" eb="9">
      <t>テン</t>
    </rPh>
    <rPh sb="10" eb="12">
      <t>シセツ</t>
    </rPh>
    <rPh sb="12" eb="15">
      <t>リヨウリョウ</t>
    </rPh>
    <rPh sb="15" eb="16">
      <t>トウ</t>
    </rPh>
    <rPh sb="17" eb="18">
      <t>アキ</t>
    </rPh>
    <rPh sb="21" eb="24">
      <t>サイタマケン</t>
    </rPh>
    <rPh sb="24" eb="25">
      <t>ナイ</t>
    </rPh>
    <rPh sb="26" eb="28">
      <t>シセツ</t>
    </rPh>
    <rPh sb="29" eb="31">
      <t>リヨウ</t>
    </rPh>
    <rPh sb="41" eb="44">
      <t>ジキュウリツ</t>
    </rPh>
    <rPh sb="50" eb="52">
      <t>セッテイ</t>
    </rPh>
    <phoneticPr fontId="2"/>
  </si>
  <si>
    <t>・なお、自給率は、（埼玉県内産）÷（埼玉県内産+埼玉県外産） で計算しています。</t>
    <rPh sb="4" eb="7">
      <t>ジキュウリツ</t>
    </rPh>
    <rPh sb="10" eb="12">
      <t>サイタマ</t>
    </rPh>
    <rPh sb="12" eb="14">
      <t>ケンナイ</t>
    </rPh>
    <rPh sb="14" eb="15">
      <t>サン</t>
    </rPh>
    <rPh sb="18" eb="20">
      <t>サイタマ</t>
    </rPh>
    <rPh sb="20" eb="22">
      <t>ケンナイ</t>
    </rPh>
    <rPh sb="22" eb="23">
      <t>サン</t>
    </rPh>
    <rPh sb="24" eb="27">
      <t>サイタマケン</t>
    </rPh>
    <rPh sb="27" eb="28">
      <t>ガイ</t>
    </rPh>
    <rPh sb="28" eb="29">
      <t>サン</t>
    </rPh>
    <rPh sb="32" eb="34">
      <t>ケイサン</t>
    </rPh>
    <phoneticPr fontId="2"/>
  </si>
  <si>
    <t>・例示されている品目の他にも消費品目が見込まれる場合は、その他の欄に、品目名と一人当たり消費額を入力してください。</t>
    <rPh sb="1" eb="3">
      <t>レイジ</t>
    </rPh>
    <rPh sb="8" eb="10">
      <t>ヒンモク</t>
    </rPh>
    <rPh sb="11" eb="12">
      <t>ホカ</t>
    </rPh>
    <rPh sb="14" eb="16">
      <t>ショウヒ</t>
    </rPh>
    <rPh sb="16" eb="18">
      <t>ヒンモク</t>
    </rPh>
    <rPh sb="19" eb="21">
      <t>ミコ</t>
    </rPh>
    <rPh sb="24" eb="26">
      <t>バアイ</t>
    </rPh>
    <rPh sb="30" eb="31">
      <t>ホカ</t>
    </rPh>
    <rPh sb="32" eb="33">
      <t>ラン</t>
    </rPh>
    <rPh sb="35" eb="37">
      <t>ヒンモク</t>
    </rPh>
    <rPh sb="37" eb="38">
      <t>メイ</t>
    </rPh>
    <rPh sb="39" eb="41">
      <t>ヒトリ</t>
    </rPh>
    <rPh sb="41" eb="42">
      <t>ア</t>
    </rPh>
    <rPh sb="44" eb="47">
      <t>ショウヒガク</t>
    </rPh>
    <rPh sb="48" eb="50">
      <t>ニュウリョク</t>
    </rPh>
    <phoneticPr fontId="2"/>
  </si>
  <si>
    <t>・⑥その他で追加した品目については、産業連関表のCodeを設定する必要があります。</t>
    <rPh sb="4" eb="5">
      <t>ホカ</t>
    </rPh>
    <rPh sb="6" eb="8">
      <t>ツイカ</t>
    </rPh>
    <rPh sb="10" eb="12">
      <t>ヒンモク</t>
    </rPh>
    <rPh sb="18" eb="20">
      <t>サンギョウ</t>
    </rPh>
    <rPh sb="20" eb="22">
      <t>レンカン</t>
    </rPh>
    <rPh sb="22" eb="23">
      <t>ヒョウ</t>
    </rPh>
    <rPh sb="29" eb="31">
      <t>セッテイ</t>
    </rPh>
    <rPh sb="33" eb="35">
      <t>ヒツヨウ</t>
    </rPh>
    <phoneticPr fontId="2"/>
  </si>
  <si>
    <t>・Codeは、定義シートを参照の上、入力してください。Codeを入力すると、自給率と部門名が自動設定されます。</t>
    <rPh sb="7" eb="9">
      <t>テイギ</t>
    </rPh>
    <rPh sb="13" eb="15">
      <t>サンショウ</t>
    </rPh>
    <rPh sb="16" eb="17">
      <t>ウエ</t>
    </rPh>
    <rPh sb="18" eb="20">
      <t>ニュウリョク</t>
    </rPh>
    <rPh sb="32" eb="34">
      <t>ニュウリョク</t>
    </rPh>
    <rPh sb="38" eb="41">
      <t>ジキュウリツ</t>
    </rPh>
    <rPh sb="42" eb="44">
      <t>ブモン</t>
    </rPh>
    <rPh sb="44" eb="45">
      <t>メイ</t>
    </rPh>
    <rPh sb="46" eb="48">
      <t>ジドウ</t>
    </rPh>
    <rPh sb="48" eb="50">
      <t>セッテイ</t>
    </rPh>
    <phoneticPr fontId="2"/>
  </si>
  <si>
    <t>・予算書の内容を節ごとに例示しています。</t>
    <rPh sb="1" eb="4">
      <t>ヨサンショ</t>
    </rPh>
    <rPh sb="5" eb="7">
      <t>ナイヨウ</t>
    </rPh>
    <rPh sb="8" eb="9">
      <t>セツ</t>
    </rPh>
    <rPh sb="12" eb="14">
      <t>レイジ</t>
    </rPh>
    <phoneticPr fontId="2"/>
  </si>
  <si>
    <t>・該当する科目に、円単位で経費を入力してください。</t>
    <rPh sb="1" eb="3">
      <t>ガイトウ</t>
    </rPh>
    <rPh sb="5" eb="7">
      <t>カモク</t>
    </rPh>
    <rPh sb="9" eb="10">
      <t>エン</t>
    </rPh>
    <rPh sb="10" eb="12">
      <t>タンイ</t>
    </rPh>
    <rPh sb="13" eb="15">
      <t>ケイヒ</t>
    </rPh>
    <rPh sb="16" eb="18">
      <t>ニュウリョク</t>
    </rPh>
    <phoneticPr fontId="2"/>
  </si>
  <si>
    <t>・自給率とは、県内で調達できる割合のことです。自給率が低いと埼玉県内への波及効果は小さくなります。</t>
    <rPh sb="1" eb="4">
      <t>ジキュウリツ</t>
    </rPh>
    <rPh sb="7" eb="9">
      <t>ケンナイ</t>
    </rPh>
    <rPh sb="10" eb="12">
      <t>チョウタツ</t>
    </rPh>
    <rPh sb="15" eb="17">
      <t>ワリアイ</t>
    </rPh>
    <rPh sb="23" eb="26">
      <t>ジキュウリツ</t>
    </rPh>
    <rPh sb="27" eb="28">
      <t>ヒク</t>
    </rPh>
    <rPh sb="30" eb="32">
      <t>サイタマ</t>
    </rPh>
    <rPh sb="32" eb="34">
      <t>ケンナイ</t>
    </rPh>
    <rPh sb="36" eb="38">
      <t>ハキュウ</t>
    </rPh>
    <rPh sb="38" eb="40">
      <t>コウカ</t>
    </rPh>
    <rPh sb="41" eb="42">
      <t>チイ</t>
    </rPh>
    <phoneticPr fontId="2"/>
  </si>
  <si>
    <t>・自給率は、埼玉県産業連関表の自給率を初期値設定してありますが、自給率修正欄で自給率を修正することも可能です。</t>
    <rPh sb="1" eb="4">
      <t>ジキュウリツ</t>
    </rPh>
    <rPh sb="6" eb="9">
      <t>サイタマケン</t>
    </rPh>
    <rPh sb="9" eb="11">
      <t>サンギョウ</t>
    </rPh>
    <rPh sb="11" eb="13">
      <t>レンカン</t>
    </rPh>
    <rPh sb="13" eb="14">
      <t>ヒョウ</t>
    </rPh>
    <rPh sb="15" eb="18">
      <t>ジキュウリツ</t>
    </rPh>
    <rPh sb="19" eb="22">
      <t>ショキチ</t>
    </rPh>
    <rPh sb="22" eb="24">
      <t>セッテイ</t>
    </rPh>
    <rPh sb="32" eb="35">
      <t>ジキュウリツ</t>
    </rPh>
    <rPh sb="35" eb="37">
      <t>シュウセイ</t>
    </rPh>
    <rPh sb="37" eb="38">
      <t>ラン</t>
    </rPh>
    <rPh sb="39" eb="42">
      <t>ジキュウリツ</t>
    </rPh>
    <rPh sb="43" eb="45">
      <t>シュウセイ</t>
    </rPh>
    <rPh sb="50" eb="52">
      <t>カノウ</t>
    </rPh>
    <phoneticPr fontId="2"/>
  </si>
  <si>
    <t>・交通費に関しては、県内分・県外分の交通費を別途計算し、県内分÷（県内分+県外分）により自給率を求め、修正してください。
　　例：浦和⇔新宿　浦和⇔赤羽の往復の交通費は県内分、赤羽⇔新宿の交通費は県外分となります。</t>
    <rPh sb="1" eb="4">
      <t>コウツウヒ</t>
    </rPh>
    <rPh sb="5" eb="6">
      <t>カン</t>
    </rPh>
    <rPh sb="10" eb="12">
      <t>ケンナイ</t>
    </rPh>
    <rPh sb="12" eb="13">
      <t>ブン</t>
    </rPh>
    <rPh sb="14" eb="16">
      <t>ケンガイ</t>
    </rPh>
    <rPh sb="16" eb="17">
      <t>ブン</t>
    </rPh>
    <rPh sb="18" eb="21">
      <t>コウツウヒ</t>
    </rPh>
    <rPh sb="22" eb="24">
      <t>ベット</t>
    </rPh>
    <rPh sb="24" eb="26">
      <t>ケイサン</t>
    </rPh>
    <rPh sb="28" eb="30">
      <t>ケンナイ</t>
    </rPh>
    <rPh sb="30" eb="31">
      <t>ブン</t>
    </rPh>
    <rPh sb="33" eb="35">
      <t>ケンナイ</t>
    </rPh>
    <rPh sb="35" eb="36">
      <t>ブン</t>
    </rPh>
    <rPh sb="37" eb="39">
      <t>ケンガイ</t>
    </rPh>
    <rPh sb="39" eb="40">
      <t>ブン</t>
    </rPh>
    <rPh sb="44" eb="47">
      <t>ジキュウリツ</t>
    </rPh>
    <rPh sb="48" eb="49">
      <t>モト</t>
    </rPh>
    <rPh sb="51" eb="53">
      <t>シュウセイ</t>
    </rPh>
    <rPh sb="63" eb="64">
      <t>レイ</t>
    </rPh>
    <rPh sb="65" eb="67">
      <t>ウラワ</t>
    </rPh>
    <rPh sb="68" eb="70">
      <t>シンジュク</t>
    </rPh>
    <rPh sb="71" eb="73">
      <t>ウラワ</t>
    </rPh>
    <rPh sb="74" eb="76">
      <t>アカバネ</t>
    </rPh>
    <rPh sb="77" eb="79">
      <t>オウフク</t>
    </rPh>
    <rPh sb="80" eb="83">
      <t>コウツウヒ</t>
    </rPh>
    <rPh sb="84" eb="86">
      <t>ケンナイ</t>
    </rPh>
    <rPh sb="86" eb="87">
      <t>ブン</t>
    </rPh>
    <rPh sb="88" eb="90">
      <t>アカバネ</t>
    </rPh>
    <rPh sb="91" eb="93">
      <t>シンジュク</t>
    </rPh>
    <rPh sb="94" eb="97">
      <t>コウツウヒ</t>
    </rPh>
    <rPh sb="98" eb="100">
      <t>ケンガイ</t>
    </rPh>
    <rPh sb="100" eb="101">
      <t>ブン</t>
    </rPh>
    <phoneticPr fontId="2"/>
  </si>
  <si>
    <t>・なお、物品に関しては、物を購入した店の所在で自給率が決まるのではなく、製造元で自給率が決まります。</t>
    <rPh sb="4" eb="6">
      <t>ブッピン</t>
    </rPh>
    <rPh sb="7" eb="8">
      <t>カン</t>
    </rPh>
    <rPh sb="12" eb="13">
      <t>モノ</t>
    </rPh>
    <rPh sb="14" eb="16">
      <t>コウニュウ</t>
    </rPh>
    <rPh sb="18" eb="19">
      <t>ミセ</t>
    </rPh>
    <rPh sb="20" eb="22">
      <t>ショザイ</t>
    </rPh>
    <rPh sb="23" eb="26">
      <t>ジキュウリツ</t>
    </rPh>
    <rPh sb="27" eb="28">
      <t>キ</t>
    </rPh>
    <rPh sb="36" eb="38">
      <t>セイゾウ</t>
    </rPh>
    <rPh sb="38" eb="39">
      <t>モト</t>
    </rPh>
    <rPh sb="40" eb="43">
      <t>ジキュウリツ</t>
    </rPh>
    <rPh sb="44" eb="45">
      <t>キ</t>
    </rPh>
    <phoneticPr fontId="2"/>
  </si>
  <si>
    <t>・例示されている科目の他に経費が見込まれる場合は、歳出科目の空白欄に、科目名と経費を追加入力してください。</t>
    <rPh sb="1" eb="3">
      <t>レイジ</t>
    </rPh>
    <rPh sb="8" eb="10">
      <t>カモク</t>
    </rPh>
    <rPh sb="11" eb="12">
      <t>ホカ</t>
    </rPh>
    <rPh sb="13" eb="15">
      <t>ケイヒ</t>
    </rPh>
    <rPh sb="16" eb="18">
      <t>ミコ</t>
    </rPh>
    <rPh sb="21" eb="23">
      <t>バアイ</t>
    </rPh>
    <rPh sb="25" eb="27">
      <t>サイシュツ</t>
    </rPh>
    <rPh sb="27" eb="29">
      <t>カモク</t>
    </rPh>
    <rPh sb="30" eb="32">
      <t>クウハク</t>
    </rPh>
    <rPh sb="32" eb="33">
      <t>ラン</t>
    </rPh>
    <rPh sb="35" eb="37">
      <t>カモク</t>
    </rPh>
    <rPh sb="37" eb="38">
      <t>メイ</t>
    </rPh>
    <rPh sb="39" eb="41">
      <t>ケイヒ</t>
    </rPh>
    <rPh sb="42" eb="44">
      <t>ツイカ</t>
    </rPh>
    <rPh sb="44" eb="46">
      <t>ニュウリョク</t>
    </rPh>
    <phoneticPr fontId="2"/>
  </si>
  <si>
    <t>・その時、入力した科目については、産業連関表のCodeを設定する必要があります。</t>
    <rPh sb="3" eb="4">
      <t>トキ</t>
    </rPh>
    <rPh sb="5" eb="7">
      <t>ニュウリョク</t>
    </rPh>
    <rPh sb="9" eb="11">
      <t>カモク</t>
    </rPh>
    <rPh sb="17" eb="19">
      <t>サンギョウ</t>
    </rPh>
    <rPh sb="19" eb="21">
      <t>レンカン</t>
    </rPh>
    <rPh sb="21" eb="22">
      <t>ヒョウ</t>
    </rPh>
    <rPh sb="28" eb="30">
      <t>セッテイ</t>
    </rPh>
    <rPh sb="32" eb="34">
      <t>ヒツヨウ</t>
    </rPh>
    <phoneticPr fontId="2"/>
  </si>
  <si>
    <t>注）</t>
    <rPh sb="0" eb="1">
      <t>チュウ</t>
    </rPh>
    <phoneticPr fontId="2"/>
  </si>
  <si>
    <t xml:space="preserve">  直接効果には、イベント参加者の消費（県内分）と開催経費（県内分）の他に、県外産の商品が県内に流通する過程で、県内の商業・運輸の生産（販売額－仕入額、運送費）に影響を与える分も含まれている。</t>
    <rPh sb="2" eb="4">
      <t>チョクセツ</t>
    </rPh>
    <rPh sb="4" eb="6">
      <t>コウカ</t>
    </rPh>
    <rPh sb="13" eb="16">
      <t>サンカシャ</t>
    </rPh>
    <rPh sb="17" eb="19">
      <t>ショウヒ</t>
    </rPh>
    <rPh sb="20" eb="22">
      <t>ケンナイ</t>
    </rPh>
    <rPh sb="22" eb="23">
      <t>ブン</t>
    </rPh>
    <rPh sb="25" eb="27">
      <t>カイサイ</t>
    </rPh>
    <rPh sb="27" eb="29">
      <t>ケイヒ</t>
    </rPh>
    <rPh sb="30" eb="32">
      <t>ケンナイ</t>
    </rPh>
    <rPh sb="32" eb="33">
      <t>ブン</t>
    </rPh>
    <rPh sb="35" eb="36">
      <t>ホカ</t>
    </rPh>
    <rPh sb="38" eb="40">
      <t>ケンガイ</t>
    </rPh>
    <rPh sb="40" eb="41">
      <t>サン</t>
    </rPh>
    <rPh sb="42" eb="44">
      <t>ショウヒン</t>
    </rPh>
    <rPh sb="45" eb="47">
      <t>ケンナイ</t>
    </rPh>
    <rPh sb="48" eb="50">
      <t>リュウツウ</t>
    </rPh>
    <rPh sb="52" eb="54">
      <t>カテイ</t>
    </rPh>
    <rPh sb="56" eb="58">
      <t>ケンナイ</t>
    </rPh>
    <rPh sb="59" eb="61">
      <t>ショウギョウ</t>
    </rPh>
    <rPh sb="62" eb="64">
      <t>ウンユ</t>
    </rPh>
    <rPh sb="65" eb="67">
      <t>セイサン</t>
    </rPh>
    <rPh sb="68" eb="70">
      <t>ハンバイ</t>
    </rPh>
    <rPh sb="70" eb="71">
      <t>ガク</t>
    </rPh>
    <rPh sb="72" eb="74">
      <t>シイレ</t>
    </rPh>
    <rPh sb="74" eb="75">
      <t>ガク</t>
    </rPh>
    <rPh sb="76" eb="79">
      <t>ウンソウヒ</t>
    </rPh>
    <rPh sb="81" eb="83">
      <t>エイキョウ</t>
    </rPh>
    <rPh sb="84" eb="85">
      <t>アタ</t>
    </rPh>
    <rPh sb="87" eb="88">
      <t>ブン</t>
    </rPh>
    <rPh sb="89" eb="90">
      <t>フク</t>
    </rPh>
    <phoneticPr fontId="2"/>
  </si>
  <si>
    <t>　自給率は、（埼玉県内産）÷（埼玉県内産+埼玉県外産） で計算しています。</t>
    <rPh sb="1" eb="4">
      <t>ジキュウリツ</t>
    </rPh>
    <phoneticPr fontId="2"/>
  </si>
  <si>
    <t>　マラソン大会に関係した歳出科目を例示しています。</t>
    <rPh sb="5" eb="7">
      <t>タイカイ</t>
    </rPh>
    <rPh sb="8" eb="10">
      <t>カンケイ</t>
    </rPh>
    <rPh sb="12" eb="14">
      <t>サイシュツ</t>
    </rPh>
    <rPh sb="14" eb="16">
      <t>カモク</t>
    </rPh>
    <rPh sb="17" eb="19">
      <t>レイジ</t>
    </rPh>
    <phoneticPr fontId="2"/>
  </si>
  <si>
    <t>Code</t>
    <phoneticPr fontId="2"/>
  </si>
  <si>
    <t>消費品目及び歳出科目は、産業連関表の部門分類に対応させる必要があります。</t>
    <rPh sb="0" eb="2">
      <t>ショウヒ</t>
    </rPh>
    <rPh sb="2" eb="4">
      <t>ヒンモク</t>
    </rPh>
    <rPh sb="4" eb="5">
      <t>オヨ</t>
    </rPh>
    <rPh sb="6" eb="8">
      <t>サイシュツ</t>
    </rPh>
    <rPh sb="8" eb="10">
      <t>カモク</t>
    </rPh>
    <rPh sb="12" eb="14">
      <t>サンギョウ</t>
    </rPh>
    <rPh sb="14" eb="16">
      <t>レンカン</t>
    </rPh>
    <rPh sb="16" eb="17">
      <t>ヒョウ</t>
    </rPh>
    <rPh sb="18" eb="20">
      <t>ブモン</t>
    </rPh>
    <rPh sb="20" eb="22">
      <t>ブンルイ</t>
    </rPh>
    <rPh sb="23" eb="25">
      <t>タイオウ</t>
    </rPh>
    <rPh sb="28" eb="30">
      <t>ヒツヨウ</t>
    </rPh>
    <phoneticPr fontId="2"/>
  </si>
  <si>
    <t>定義シートには、代表的な製品・産業名を例示してありますので、参照し、該当するCodeと部門名をここで確定してください。</t>
    <rPh sb="0" eb="2">
      <t>テイギ</t>
    </rPh>
    <rPh sb="8" eb="11">
      <t>ダイヒョウテキ</t>
    </rPh>
    <rPh sb="12" eb="14">
      <t>セイヒン</t>
    </rPh>
    <rPh sb="15" eb="18">
      <t>サンギョウメイ</t>
    </rPh>
    <rPh sb="19" eb="21">
      <t>レイジ</t>
    </rPh>
    <rPh sb="30" eb="32">
      <t>サンショウ</t>
    </rPh>
    <rPh sb="34" eb="36">
      <t>ガイトウ</t>
    </rPh>
    <rPh sb="43" eb="45">
      <t>ブモン</t>
    </rPh>
    <rPh sb="45" eb="46">
      <t>メイ</t>
    </rPh>
    <rPh sb="50" eb="52">
      <t>カクテイ</t>
    </rPh>
    <phoneticPr fontId="2"/>
  </si>
  <si>
    <t>・雇用誘発人数、労働誘発人数は、計算上導き出された人数で、実際は残業や生産設備の増強等で調整されるため、必ずしも雇用増に繋がるわけではありません。</t>
    <rPh sb="1" eb="3">
      <t>コヨウ</t>
    </rPh>
    <rPh sb="3" eb="5">
      <t>ユウハツ</t>
    </rPh>
    <rPh sb="5" eb="7">
      <t>ニンズウ</t>
    </rPh>
    <rPh sb="8" eb="10">
      <t>ロウドウ</t>
    </rPh>
    <rPh sb="10" eb="12">
      <t>ユウハツ</t>
    </rPh>
    <rPh sb="12" eb="14">
      <t>ニンズ</t>
    </rPh>
    <rPh sb="16" eb="19">
      <t>ケイサンジョウ</t>
    </rPh>
    <rPh sb="19" eb="20">
      <t>ミチビ</t>
    </rPh>
    <rPh sb="21" eb="22">
      <t>ダ</t>
    </rPh>
    <rPh sb="25" eb="27">
      <t>ニンズウ</t>
    </rPh>
    <rPh sb="29" eb="31">
      <t>ジッサイ</t>
    </rPh>
    <rPh sb="32" eb="34">
      <t>ザンギョウ</t>
    </rPh>
    <rPh sb="35" eb="37">
      <t>セイサン</t>
    </rPh>
    <rPh sb="37" eb="39">
      <t>セツビ</t>
    </rPh>
    <rPh sb="40" eb="42">
      <t>ゾウキョウ</t>
    </rPh>
    <rPh sb="42" eb="43">
      <t>トウ</t>
    </rPh>
    <rPh sb="44" eb="46">
      <t>チョウセイ</t>
    </rPh>
    <rPh sb="52" eb="53">
      <t>カナラ</t>
    </rPh>
    <rPh sb="56" eb="58">
      <t>コヨウ</t>
    </rPh>
    <rPh sb="58" eb="59">
      <t>ゾウ</t>
    </rPh>
    <rPh sb="60" eb="61">
      <t>ツナ</t>
    </rPh>
    <phoneticPr fontId="2"/>
  </si>
  <si>
    <t>・観光に関する波及効果は、継続的な収入が見込まれるため、波及効果についても、継続的に生産が誘発されます。</t>
    <rPh sb="1" eb="3">
      <t>カンコウ</t>
    </rPh>
    <rPh sb="4" eb="5">
      <t>カン</t>
    </rPh>
    <rPh sb="7" eb="9">
      <t>ハキュウ</t>
    </rPh>
    <rPh sb="9" eb="11">
      <t>コウカ</t>
    </rPh>
    <rPh sb="13" eb="16">
      <t>ケイゾクテキ</t>
    </rPh>
    <rPh sb="17" eb="19">
      <t>シュウニュウ</t>
    </rPh>
    <rPh sb="20" eb="22">
      <t>ミコ</t>
    </rPh>
    <rPh sb="28" eb="30">
      <t>ハキュウ</t>
    </rPh>
    <rPh sb="42" eb="44">
      <t>セイサン</t>
    </rPh>
    <phoneticPr fontId="2"/>
  </si>
  <si>
    <t>・自給率は、県内で調達できる割合のことです。自給率が低いと埼玉県内への波及効果は小さくなります。</t>
    <rPh sb="1" eb="4">
      <t>ジキュウリツ</t>
    </rPh>
    <rPh sb="6" eb="8">
      <t>ケンナイ</t>
    </rPh>
    <rPh sb="9" eb="11">
      <t>チョウタツ</t>
    </rPh>
    <rPh sb="14" eb="16">
      <t>ワリアイ</t>
    </rPh>
    <rPh sb="22" eb="25">
      <t>ジキュウリツ</t>
    </rPh>
    <rPh sb="26" eb="27">
      <t>ヒク</t>
    </rPh>
    <rPh sb="29" eb="32">
      <t>サイタマケン</t>
    </rPh>
    <rPh sb="32" eb="33">
      <t>ナイ</t>
    </rPh>
    <rPh sb="35" eb="37">
      <t>ハキュウ</t>
    </rPh>
    <rPh sb="37" eb="39">
      <t>コウカ</t>
    </rPh>
    <rPh sb="40" eb="41">
      <t>チイ</t>
    </rPh>
    <phoneticPr fontId="2"/>
  </si>
  <si>
    <t>・アンケート等で「一人当たり消費額」を推計し、「一人当入力」欄に消費額を入力することをお勧めします。</t>
    <rPh sb="6" eb="7">
      <t>トウ</t>
    </rPh>
    <rPh sb="19" eb="21">
      <t>スイケイ</t>
    </rPh>
    <rPh sb="32" eb="35">
      <t>ショウヒガク</t>
    </rPh>
    <rPh sb="36" eb="38">
      <t>ニュウリョク</t>
    </rPh>
    <rPh sb="44" eb="45">
      <t>スス</t>
    </rPh>
    <phoneticPr fontId="2"/>
  </si>
  <si>
    <t>・「一人当たり消費額」は、全国の平均値を品目別に例示してあります。</t>
    <rPh sb="2" eb="4">
      <t>ヒトリ</t>
    </rPh>
    <rPh sb="4" eb="5">
      <t>ア</t>
    </rPh>
    <rPh sb="7" eb="10">
      <t>ショウヒガク</t>
    </rPh>
    <rPh sb="13" eb="15">
      <t>ゼンコク</t>
    </rPh>
    <rPh sb="16" eb="19">
      <t>ヘイキンチ</t>
    </rPh>
    <rPh sb="20" eb="22">
      <t>ヒンモク</t>
    </rPh>
    <rPh sb="22" eb="23">
      <t>ベツ</t>
    </rPh>
    <rPh sb="24" eb="26">
      <t>レイジ</t>
    </rPh>
    <phoneticPr fontId="2"/>
  </si>
  <si>
    <t>・「一人当たり消費額」は、全国の平均値を品目別に例示してあります。交通費に関しては、全国の平均値の２分の１としています。</t>
    <rPh sb="2" eb="4">
      <t>ヒトリ</t>
    </rPh>
    <rPh sb="4" eb="5">
      <t>ア</t>
    </rPh>
    <rPh sb="7" eb="10">
      <t>ショウヒガク</t>
    </rPh>
    <rPh sb="13" eb="15">
      <t>ゼンコク</t>
    </rPh>
    <rPh sb="16" eb="19">
      <t>ヘイキンチ</t>
    </rPh>
    <rPh sb="20" eb="22">
      <t>ヒンモク</t>
    </rPh>
    <rPh sb="22" eb="23">
      <t>ベツ</t>
    </rPh>
    <rPh sb="24" eb="26">
      <t>レイジ</t>
    </rPh>
    <rPh sb="33" eb="36">
      <t>コウツウヒ</t>
    </rPh>
    <rPh sb="37" eb="38">
      <t>カン</t>
    </rPh>
    <rPh sb="42" eb="44">
      <t>ゼンコク</t>
    </rPh>
    <rPh sb="45" eb="47">
      <t>ヘイキン</t>
    </rPh>
    <rPh sb="47" eb="48">
      <t>チ</t>
    </rPh>
    <rPh sb="50" eb="51">
      <t>ブン</t>
    </rPh>
    <phoneticPr fontId="2"/>
  </si>
  <si>
    <t xml:space="preserve"> 旅行会社は、県外の旅行会社も考えられるため、埼玉県産業連関表の自給率としています。</t>
    <rPh sb="1" eb="3">
      <t>リョコウ</t>
    </rPh>
    <rPh sb="3" eb="5">
      <t>ガイシャ</t>
    </rPh>
    <rPh sb="7" eb="9">
      <t>ケンガイ</t>
    </rPh>
    <rPh sb="10" eb="12">
      <t>リョコウ</t>
    </rPh>
    <rPh sb="12" eb="14">
      <t>ガイシャ</t>
    </rPh>
    <rPh sb="15" eb="16">
      <t>カンガ</t>
    </rPh>
    <rPh sb="23" eb="26">
      <t>サイタマケン</t>
    </rPh>
    <rPh sb="26" eb="28">
      <t>サンギョウ</t>
    </rPh>
    <rPh sb="28" eb="30">
      <t>レンカン</t>
    </rPh>
    <rPh sb="30" eb="31">
      <t>ヒョウ</t>
    </rPh>
    <rPh sb="32" eb="35">
      <t>ジキュウリツ</t>
    </rPh>
    <phoneticPr fontId="2"/>
  </si>
  <si>
    <t>・また、例示されている科目が不要の場合は、上書入力することもできます。その場合は、Codeを変更する必要があります。</t>
    <rPh sb="4" eb="6">
      <t>レイジ</t>
    </rPh>
    <rPh sb="11" eb="13">
      <t>カモク</t>
    </rPh>
    <rPh sb="14" eb="16">
      <t>フヨウ</t>
    </rPh>
    <rPh sb="17" eb="19">
      <t>バアイ</t>
    </rPh>
    <rPh sb="21" eb="22">
      <t>ウエ</t>
    </rPh>
    <rPh sb="22" eb="23">
      <t>カ</t>
    </rPh>
    <rPh sb="23" eb="25">
      <t>ニュウリョク</t>
    </rPh>
    <rPh sb="37" eb="39">
      <t>バアイ</t>
    </rPh>
    <rPh sb="46" eb="48">
      <t>ヘンコウ</t>
    </rPh>
    <rPh sb="50" eb="52">
      <t>ヒツヨウ</t>
    </rPh>
    <phoneticPr fontId="2"/>
  </si>
  <si>
    <t>ゴム製品
プラスチック・</t>
    <rPh sb="2" eb="4">
      <t>セイヒン</t>
    </rPh>
    <phoneticPr fontId="2"/>
  </si>
  <si>
    <t>　飲食店における食事・飲酒は、県内の飲食店を利用するとして、自給率を100%にしています。
　お土産は、製造元が県外か県内かで自給率が変わります。初期値として、埼玉県産業連関表の自給率を設定してありますが、明らかに県内産であると分かっているものは、自給率を100%にしてください。</t>
    <rPh sb="1" eb="3">
      <t>インショク</t>
    </rPh>
    <rPh sb="3" eb="4">
      <t>テン</t>
    </rPh>
    <rPh sb="8" eb="10">
      <t>ショクジ</t>
    </rPh>
    <rPh sb="11" eb="13">
      <t>インシュ</t>
    </rPh>
    <rPh sb="15" eb="17">
      <t>ケンナイ</t>
    </rPh>
    <rPh sb="18" eb="20">
      <t>インショク</t>
    </rPh>
    <rPh sb="20" eb="21">
      <t>テン</t>
    </rPh>
    <rPh sb="22" eb="24">
      <t>リヨウ</t>
    </rPh>
    <rPh sb="30" eb="33">
      <t>ジキュウリツ</t>
    </rPh>
    <rPh sb="49" eb="51">
      <t>ミヤゲ</t>
    </rPh>
    <rPh sb="53" eb="55">
      <t>セイゾウ</t>
    </rPh>
    <rPh sb="55" eb="56">
      <t>モト</t>
    </rPh>
    <rPh sb="57" eb="59">
      <t>ケンガイ</t>
    </rPh>
    <rPh sb="60" eb="62">
      <t>ケンナイ</t>
    </rPh>
    <rPh sb="64" eb="67">
      <t>ジキュウリツ</t>
    </rPh>
    <rPh sb="68" eb="69">
      <t>カ</t>
    </rPh>
    <rPh sb="74" eb="77">
      <t>ショキチ</t>
    </rPh>
    <rPh sb="81" eb="84">
      <t>サイタマケン</t>
    </rPh>
    <rPh sb="84" eb="86">
      <t>サンギョウ</t>
    </rPh>
    <rPh sb="86" eb="88">
      <t>レンカン</t>
    </rPh>
    <rPh sb="88" eb="89">
      <t>ヒョウ</t>
    </rPh>
    <rPh sb="90" eb="93">
      <t>ジキュウリツ</t>
    </rPh>
    <rPh sb="94" eb="96">
      <t>セッテイ</t>
    </rPh>
    <rPh sb="104" eb="105">
      <t>アキ</t>
    </rPh>
    <rPh sb="108" eb="110">
      <t>ケンナイ</t>
    </rPh>
    <rPh sb="110" eb="111">
      <t>サン</t>
    </rPh>
    <rPh sb="115" eb="116">
      <t>ワ</t>
    </rPh>
    <rPh sb="125" eb="128">
      <t>ジキュウリツ</t>
    </rPh>
    <phoneticPr fontId="2"/>
  </si>
  <si>
    <t>39部門</t>
    <rPh sb="2" eb="4">
      <t>ブモン</t>
    </rPh>
    <phoneticPr fontId="10"/>
  </si>
  <si>
    <t>■　分析のタイトルを入力してください。</t>
    <rPh sb="2" eb="4">
      <t>ブンセキ</t>
    </rPh>
    <rPh sb="10" eb="12">
      <t>ニュウリョク</t>
    </rPh>
    <phoneticPr fontId="2"/>
  </si>
  <si>
    <t>■　イベント参加者の消費に関するデータ入力</t>
    <rPh sb="6" eb="9">
      <t>サンカシャ</t>
    </rPh>
    <rPh sb="10" eb="12">
      <t>ショウヒ</t>
    </rPh>
    <rPh sb="13" eb="14">
      <t>カン</t>
    </rPh>
    <rPh sb="19" eb="21">
      <t>ニュウリョク</t>
    </rPh>
    <phoneticPr fontId="2"/>
  </si>
  <si>
    <t>○○大会による経済波及効果</t>
    <rPh sb="2" eb="4">
      <t>タイカイ</t>
    </rPh>
    <rPh sb="7" eb="9">
      <t>ケイザイ</t>
    </rPh>
    <rPh sb="9" eb="11">
      <t>ハキュウ</t>
    </rPh>
    <rPh sb="11" eb="13">
      <t>コウカ</t>
    </rPh>
    <phoneticPr fontId="2"/>
  </si>
  <si>
    <t>※</t>
    <phoneticPr fontId="2"/>
  </si>
  <si>
    <t>a2300-15@pref.saitama.lg.jp</t>
    <phoneticPr fontId="2"/>
  </si>
  <si>
    <t>鉄道・モノレール</t>
    <rPh sb="0" eb="2">
      <t>テツドウ</t>
    </rPh>
    <phoneticPr fontId="2"/>
  </si>
  <si>
    <t>レンタカー・カーシェアリング</t>
  </si>
  <si>
    <t>ガソリン</t>
  </si>
  <si>
    <t>農産物（野菜・果物・花）</t>
    <rPh sb="0" eb="3">
      <t>ノウサンブツ</t>
    </rPh>
    <rPh sb="4" eb="6">
      <t>ヤサイ</t>
    </rPh>
    <rPh sb="7" eb="9">
      <t>クダモノ</t>
    </rPh>
    <rPh sb="10" eb="11">
      <t>ハナ</t>
    </rPh>
    <phoneticPr fontId="2"/>
  </si>
  <si>
    <t>水産物（鮮魚・貝類）</t>
    <rPh sb="0" eb="3">
      <t>スイサンブツ</t>
    </rPh>
    <rPh sb="4" eb="6">
      <t>センギョ</t>
    </rPh>
    <rPh sb="7" eb="9">
      <t>カイルイ</t>
    </rPh>
    <phoneticPr fontId="2"/>
  </si>
  <si>
    <t>お弁当、たばこ、食料品</t>
    <rPh sb="1" eb="3">
      <t>ベントウ</t>
    </rPh>
    <rPh sb="8" eb="11">
      <t>ショクリョウヒン</t>
    </rPh>
    <phoneticPr fontId="2"/>
  </si>
  <si>
    <t>衣類・帽子・ハンカチなど</t>
    <rPh sb="0" eb="2">
      <t>イルイ</t>
    </rPh>
    <rPh sb="3" eb="5">
      <t>ボウシ</t>
    </rPh>
    <phoneticPr fontId="2"/>
  </si>
  <si>
    <t>靴・かばんなど皮革製品</t>
    <rPh sb="0" eb="1">
      <t>クツ</t>
    </rPh>
    <rPh sb="7" eb="9">
      <t>ヒカク</t>
    </rPh>
    <rPh sb="9" eb="11">
      <t>セイヒン</t>
    </rPh>
    <phoneticPr fontId="2"/>
  </si>
  <si>
    <t>ガラス製品</t>
    <rPh sb="3" eb="5">
      <t>セイヒン</t>
    </rPh>
    <phoneticPr fontId="2"/>
  </si>
  <si>
    <t>化粧品・歯磨・シャンプー</t>
    <rPh sb="0" eb="3">
      <t>ケショウヒン</t>
    </rPh>
    <rPh sb="4" eb="6">
      <t>ハミガキ</t>
    </rPh>
    <phoneticPr fontId="2"/>
  </si>
  <si>
    <t>写真フィルム</t>
    <rPh sb="0" eb="2">
      <t>シャシン</t>
    </rPh>
    <phoneticPr fontId="2"/>
  </si>
  <si>
    <t>その他の買物代</t>
    <rPh sb="2" eb="3">
      <t>ホカ</t>
    </rPh>
    <rPh sb="4" eb="6">
      <t>カイモノ</t>
    </rPh>
    <rPh sb="6" eb="7">
      <t>ダイ</t>
    </rPh>
    <phoneticPr fontId="2"/>
  </si>
  <si>
    <t>温泉・温浴施設・エステ・リラクゼーション</t>
    <rPh sb="0" eb="2">
      <t>オンセン</t>
    </rPh>
    <rPh sb="3" eb="5">
      <t>オンヨク</t>
    </rPh>
    <rPh sb="5" eb="7">
      <t>シセツ</t>
    </rPh>
    <phoneticPr fontId="3"/>
  </si>
  <si>
    <t>テーマパーク・遊園地</t>
    <rPh sb="7" eb="10">
      <t>ユウエンチ</t>
    </rPh>
    <phoneticPr fontId="3"/>
  </si>
  <si>
    <t>美術館・博物館・資料館・動植物園・水族館など</t>
    <rPh sb="0" eb="3">
      <t>ビジュツカン・ハ</t>
    </rPh>
    <rPh sb="3" eb="16">
      <t>クブツカン・シリョウカン・ドウショクブツエン</t>
    </rPh>
    <rPh sb="17" eb="20">
      <t>スイゾクカン</t>
    </rPh>
    <phoneticPr fontId="3"/>
  </si>
  <si>
    <t>スキー場リフト</t>
    <rPh sb="3" eb="4">
      <t>ジョウ</t>
    </rPh>
    <phoneticPr fontId="3"/>
  </si>
  <si>
    <t>スポーツ施設利用料</t>
    <rPh sb="4" eb="6">
      <t>シセツ</t>
    </rPh>
    <rPh sb="6" eb="9">
      <t>リヨウリョウ</t>
    </rPh>
    <phoneticPr fontId="3"/>
  </si>
  <si>
    <t>スポーツ観戦</t>
    <rPh sb="4" eb="6">
      <t>カンセン</t>
    </rPh>
    <phoneticPr fontId="3"/>
  </si>
  <si>
    <t>舞台・音楽鑑賞</t>
    <rPh sb="0" eb="2">
      <t>ブタイ</t>
    </rPh>
    <rPh sb="3" eb="5">
      <t>オンガク</t>
    </rPh>
    <rPh sb="5" eb="7">
      <t>カンショウ</t>
    </rPh>
    <phoneticPr fontId="3"/>
  </si>
  <si>
    <t>展示会・コンベンション参加費</t>
    <rPh sb="0" eb="3">
      <t>テンジカイ</t>
    </rPh>
    <rPh sb="11" eb="14">
      <t>サンカヒ</t>
    </rPh>
    <phoneticPr fontId="3"/>
  </si>
  <si>
    <t>レンタル料</t>
    <rPh sb="4" eb="5">
      <t>リョウ</t>
    </rPh>
    <phoneticPr fontId="3"/>
  </si>
  <si>
    <t>遊漁船</t>
    <rPh sb="0" eb="3">
      <t>ユウギョセン</t>
    </rPh>
    <phoneticPr fontId="3"/>
  </si>
  <si>
    <t>ガイド料</t>
    <rPh sb="3" eb="4">
      <t>リョウ</t>
    </rPh>
    <phoneticPr fontId="3"/>
  </si>
  <si>
    <t>マッサージ</t>
  </si>
  <si>
    <t>写真撮影代</t>
    <rPh sb="0" eb="2">
      <t>シャシン</t>
    </rPh>
    <rPh sb="2" eb="4">
      <t>サツエイ</t>
    </rPh>
    <rPh sb="4" eb="5">
      <t>ダイ</t>
    </rPh>
    <phoneticPr fontId="3"/>
  </si>
  <si>
    <t>観光農園</t>
    <rPh sb="0" eb="4">
      <t>カンコウノウエン</t>
    </rPh>
    <phoneticPr fontId="3"/>
  </si>
  <si>
    <t>郵便</t>
    <rPh sb="0" eb="2">
      <t>ユウビン</t>
    </rPh>
    <phoneticPr fontId="6"/>
  </si>
  <si>
    <t>宅急便</t>
    <rPh sb="0" eb="3">
      <t>タッキュウビン</t>
    </rPh>
    <phoneticPr fontId="6"/>
  </si>
  <si>
    <t>通信料</t>
    <rPh sb="0" eb="3">
      <t>ツウシンリョウ</t>
    </rPh>
    <phoneticPr fontId="6"/>
  </si>
  <si>
    <t>お弁当、食料品</t>
    <rPh sb="1" eb="3">
      <t>ベントウ</t>
    </rPh>
    <rPh sb="4" eb="7">
      <t>ショクリョウヒン</t>
    </rPh>
    <phoneticPr fontId="2"/>
  </si>
  <si>
    <t>飲食費・
買物代</t>
    <rPh sb="0" eb="3">
      <t>インショクヒ</t>
    </rPh>
    <rPh sb="5" eb="7">
      <t>カイモノ</t>
    </rPh>
    <rPh sb="7" eb="8">
      <t>ダイ</t>
    </rPh>
    <phoneticPr fontId="2"/>
  </si>
  <si>
    <t>娯楽等
サービス費</t>
    <rPh sb="0" eb="2">
      <t>ゴラク</t>
    </rPh>
    <rPh sb="2" eb="3">
      <t>トウ</t>
    </rPh>
    <rPh sb="8" eb="9">
      <t>ヒ</t>
    </rPh>
    <phoneticPr fontId="2"/>
  </si>
  <si>
    <t>その他</t>
    <rPh sb="2" eb="3">
      <t>ホカ</t>
    </rPh>
    <phoneticPr fontId="2"/>
  </si>
  <si>
    <t>　埼玉県内の娯楽施設を利用するため、自給率は100%にしています。
　ガイド料、レンタル料等は、県内の業者を利用するとして、自給率を100%にしています。</t>
    <rPh sb="1" eb="3">
      <t>サイタマ</t>
    </rPh>
    <rPh sb="3" eb="5">
      <t>ケンナイ</t>
    </rPh>
    <rPh sb="6" eb="8">
      <t>ゴラク</t>
    </rPh>
    <rPh sb="8" eb="10">
      <t>シセツ</t>
    </rPh>
    <rPh sb="11" eb="13">
      <t>リヨウ</t>
    </rPh>
    <rPh sb="18" eb="21">
      <t>ジキュウリツ</t>
    </rPh>
    <phoneticPr fontId="2"/>
  </si>
  <si>
    <t>産業連関表Code</t>
    <rPh sb="0" eb="2">
      <t>サンギョウ</t>
    </rPh>
    <rPh sb="2" eb="4">
      <t>レンカン</t>
    </rPh>
    <rPh sb="4" eb="5">
      <t>ヒョウ</t>
    </rPh>
    <phoneticPr fontId="2"/>
  </si>
  <si>
    <t>娯楽サービス</t>
  </si>
  <si>
    <t>乗用車・その他の自動車</t>
    <phoneticPr fontId="6" alignment="distributed"/>
  </si>
  <si>
    <t>電気</t>
    <phoneticPr fontId="6" alignment="distributed"/>
  </si>
  <si>
    <t>水運・航空輸送</t>
    <phoneticPr fontId="6" alignment="distributed"/>
  </si>
  <si>
    <t>獣医業</t>
    <phoneticPr fontId="6" alignment="distributed"/>
  </si>
  <si>
    <t>耕種農業</t>
  </si>
  <si>
    <t>その他の鉱業</t>
  </si>
  <si>
    <t>食料品</t>
  </si>
  <si>
    <t>飼料・有機質肥料（別掲を除く。）</t>
  </si>
  <si>
    <t>衣服・その他の繊維既製品</t>
  </si>
  <si>
    <t>木材・木製品</t>
  </si>
  <si>
    <t>石油化学系基礎製品</t>
  </si>
  <si>
    <t>有機化学工業製品（石油化学系基礎製品・合成樹脂を除く。）</t>
  </si>
  <si>
    <t>化学最終製品（医薬品を除く。）</t>
  </si>
  <si>
    <t>なめし革・革製品・毛皮</t>
  </si>
  <si>
    <t>鋳鍛造品（鉄）</t>
  </si>
  <si>
    <t>建設用・建築用金属製品</t>
  </si>
  <si>
    <t>はん用機械</t>
  </si>
  <si>
    <t>生産用機械</t>
  </si>
  <si>
    <t>業務用機械</t>
  </si>
  <si>
    <t>電子デバイス</t>
  </si>
  <si>
    <t>その他の電子部品</t>
  </si>
  <si>
    <t>産業用電気機器</t>
  </si>
  <si>
    <t>民生用電気機器</t>
  </si>
  <si>
    <t>電子応用装置・電気計測器</t>
  </si>
  <si>
    <t>その他の電気機械</t>
  </si>
  <si>
    <t>通信・映像・音響機器</t>
  </si>
  <si>
    <t>電子計算機・同附属装置</t>
  </si>
  <si>
    <t>乗用車・その他の自動車</t>
  </si>
  <si>
    <t>自動車部品・同附属品</t>
  </si>
  <si>
    <t>船舶・同修理</t>
  </si>
  <si>
    <t>その他の輸送機械・同修理</t>
  </si>
  <si>
    <t>その他の製造工業製品</t>
  </si>
  <si>
    <t>再生資源回収・加工処理</t>
  </si>
  <si>
    <t>建築</t>
  </si>
  <si>
    <t>建設補修</t>
  </si>
  <si>
    <t>公共事業</t>
  </si>
  <si>
    <t>その他の土木建設</t>
  </si>
  <si>
    <t>電気</t>
  </si>
  <si>
    <t>ガス・熱供給</t>
  </si>
  <si>
    <t>水道</t>
  </si>
  <si>
    <t>廃棄物処理</t>
  </si>
  <si>
    <t>商業</t>
  </si>
  <si>
    <t>金融・保険</t>
  </si>
  <si>
    <t>鉄道輸送</t>
  </si>
  <si>
    <t>道路輸送（自家輸送を除く。）</t>
  </si>
  <si>
    <t>自家輸送</t>
  </si>
  <si>
    <t>水運・航空輸送</t>
  </si>
  <si>
    <t>貨物利用運送</t>
  </si>
  <si>
    <t>倉庫</t>
  </si>
  <si>
    <t>運輸附帯サービス</t>
  </si>
  <si>
    <t>郵便・信書便</t>
  </si>
  <si>
    <t>通信</t>
  </si>
  <si>
    <t>放送</t>
  </si>
  <si>
    <t>情報サービス</t>
  </si>
  <si>
    <t>インターネット附随サービス</t>
  </si>
  <si>
    <t>映像・音声・文字情報制作</t>
  </si>
  <si>
    <t>公務</t>
  </si>
  <si>
    <t>教育</t>
  </si>
  <si>
    <t>研究</t>
  </si>
  <si>
    <t>医療</t>
  </si>
  <si>
    <t>保健衛生</t>
  </si>
  <si>
    <t>社会保険・社会福祉</t>
  </si>
  <si>
    <t>物品賃貸サービス</t>
  </si>
  <si>
    <t>広告</t>
  </si>
  <si>
    <t>自動車整備・機械修理</t>
  </si>
  <si>
    <t>その他の対事業所サービス</t>
  </si>
  <si>
    <t>宿泊業</t>
  </si>
  <si>
    <t>飲食サービス</t>
  </si>
  <si>
    <t>獣医業</t>
  </si>
  <si>
    <t>内生部門計</t>
    <rPh sb="0" eb="2">
      <t>ナイセイ</t>
    </rPh>
    <rPh sb="2" eb="4">
      <t>ブモン</t>
    </rPh>
    <rPh sb="4" eb="5">
      <t>ケイ</t>
    </rPh>
    <phoneticPr fontId="4" alignment="distributed"/>
  </si>
  <si>
    <t>埼玉県
統合中分類 (106部門)</t>
    <rPh sb="0" eb="3">
      <t>サイタマケン</t>
    </rPh>
    <rPh sb="4" eb="6">
      <t>トウゴウ</t>
    </rPh>
    <rPh sb="6" eb="7">
      <t>ナカ</t>
    </rPh>
    <rPh sb="7" eb="9">
      <t>ブンルイ</t>
    </rPh>
    <rPh sb="14" eb="16">
      <t>ブモン</t>
    </rPh>
    <phoneticPr fontId="4"/>
  </si>
  <si>
    <t>埼玉県</t>
    <rPh sb="0" eb="3">
      <t>サイタマケン</t>
    </rPh>
    <phoneticPr fontId="3"/>
  </si>
  <si>
    <t>県民所得係数</t>
    <rPh sb="0" eb="2">
      <t>ケンミン</t>
    </rPh>
    <rPh sb="2" eb="4">
      <t>ショトク</t>
    </rPh>
    <rPh sb="4" eb="6">
      <t>ケイスウ</t>
    </rPh>
    <phoneticPr fontId="3"/>
  </si>
  <si>
    <t>消費転換係数</t>
    <rPh sb="0" eb="2">
      <t>ショウヒ</t>
    </rPh>
    <rPh sb="2" eb="4">
      <t>テンカン</t>
    </rPh>
    <rPh sb="4" eb="6">
      <t>ケイスウ</t>
    </rPh>
    <phoneticPr fontId="3"/>
  </si>
  <si>
    <t>家計消費支出
購入者価格
自給率</t>
    <rPh sb="0" eb="2">
      <t>カケイ</t>
    </rPh>
    <rPh sb="2" eb="4">
      <t>ショウヒ</t>
    </rPh>
    <rPh sb="4" eb="6">
      <t>シシュツ</t>
    </rPh>
    <rPh sb="7" eb="9">
      <t>コウニュウ</t>
    </rPh>
    <rPh sb="9" eb="10">
      <t>シャ</t>
    </rPh>
    <rPh sb="10" eb="12">
      <t>カカク</t>
    </rPh>
    <rPh sb="13" eb="15">
      <t>ジキュウ</t>
    </rPh>
    <rPh sb="15" eb="16">
      <t>リツ</t>
    </rPh>
    <phoneticPr fontId="3"/>
  </si>
  <si>
    <t>デフレータ</t>
  </si>
  <si>
    <t>中間投入率</t>
    <rPh sb="0" eb="2">
      <t>チュウカン</t>
    </rPh>
    <rPh sb="2" eb="4">
      <t>トウニュウ</t>
    </rPh>
    <rPh sb="4" eb="5">
      <t>リツ</t>
    </rPh>
    <phoneticPr fontId="3"/>
  </si>
  <si>
    <t>年設定</t>
    <rPh sb="0" eb="1">
      <t>ネン</t>
    </rPh>
    <rPh sb="1" eb="3">
      <t>セッテイ</t>
    </rPh>
    <phoneticPr fontId="2"/>
  </si>
  <si>
    <t>年</t>
    <rPh sb="0" eb="1">
      <t>ネン</t>
    </rPh>
    <phoneticPr fontId="2"/>
  </si>
  <si>
    <t>単位</t>
    <rPh sb="0" eb="2">
      <t>タンイ</t>
    </rPh>
    <phoneticPr fontId="2"/>
  </si>
  <si>
    <t>統合中分類 (106部門)</t>
    <rPh sb="0" eb="2">
      <t>トウゴウ</t>
    </rPh>
    <rPh sb="2" eb="3">
      <t>ナカ</t>
    </rPh>
    <rPh sb="3" eb="5">
      <t>ブンルイ</t>
    </rPh>
    <rPh sb="10" eb="12">
      <t>ブモン</t>
    </rPh>
    <phoneticPr fontId="4"/>
  </si>
  <si>
    <t>購入時期別内部観光消費及び国民観光消費（旅行中支出）
5年平均</t>
    <rPh sb="28" eb="29">
      <t>ネン</t>
    </rPh>
    <rPh sb="29" eb="31">
      <t>ヘイキン</t>
    </rPh>
    <phoneticPr fontId="2"/>
  </si>
  <si>
    <t>106部門分類</t>
    <rPh sb="3" eb="5">
      <t>ブモン</t>
    </rPh>
    <rPh sb="5" eb="7">
      <t>ブンルイ</t>
    </rPh>
    <phoneticPr fontId="4"/>
  </si>
  <si>
    <t>39部門分類</t>
    <rPh sb="2" eb="4">
      <t>ブモン</t>
    </rPh>
    <rPh sb="4" eb="6">
      <t>ブンルイ</t>
    </rPh>
    <phoneticPr fontId="4"/>
  </si>
  <si>
    <t>埼玉県部門分類（106部門）</t>
    <rPh sb="0" eb="3">
      <t>サイタマケン</t>
    </rPh>
    <rPh sb="3" eb="5">
      <t>ブモン</t>
    </rPh>
    <rPh sb="5" eb="7">
      <t>ブンルイ</t>
    </rPh>
    <rPh sb="11" eb="13">
      <t>ブモン</t>
    </rPh>
    <phoneticPr fontId="4"/>
  </si>
  <si>
    <t>県内分
生産者価格
(含県内ﾏｰｼﾞﾝ）</t>
    <rPh sb="0" eb="2">
      <t>ケンナイ</t>
    </rPh>
    <rPh sb="2" eb="3">
      <t>ブン</t>
    </rPh>
    <rPh sb="4" eb="7">
      <t>セイサンシャ</t>
    </rPh>
    <rPh sb="7" eb="9">
      <t>カカク</t>
    </rPh>
    <rPh sb="11" eb="12">
      <t>フク</t>
    </rPh>
    <rPh sb="12" eb="14">
      <t>ケンナイ</t>
    </rPh>
    <phoneticPr fontId="2"/>
  </si>
  <si>
    <t>当分析ツールの作成に当たっては、埼玉大学経済学部 李潔教授から有益な助言をいただきました。</t>
    <rPh sb="0" eb="1">
      <t>トウ</t>
    </rPh>
    <rPh sb="1" eb="3">
      <t>ブンセキ</t>
    </rPh>
    <rPh sb="7" eb="9">
      <t>サクセイ</t>
    </rPh>
    <rPh sb="10" eb="11">
      <t>ア</t>
    </rPh>
    <rPh sb="16" eb="18">
      <t>サイタマ</t>
    </rPh>
    <rPh sb="18" eb="20">
      <t>ダイガク</t>
    </rPh>
    <rPh sb="20" eb="22">
      <t>ケイザイ</t>
    </rPh>
    <rPh sb="22" eb="24">
      <t>ガクブ</t>
    </rPh>
    <rPh sb="25" eb="26">
      <t>リ</t>
    </rPh>
    <rPh sb="26" eb="27">
      <t>ケツ</t>
    </rPh>
    <rPh sb="27" eb="29">
      <t>キョウジュ</t>
    </rPh>
    <rPh sb="31" eb="33">
      <t>ユウエキ</t>
    </rPh>
    <rPh sb="34" eb="36">
      <t>ジョゲン</t>
    </rPh>
    <phoneticPr fontId="2"/>
  </si>
  <si>
    <r>
      <t>入力するシートは、</t>
    </r>
    <r>
      <rPr>
        <sz val="10"/>
        <color theme="9" tint="-0.249977111117893"/>
        <rFont val="游ゴシック Medium"/>
        <family val="3"/>
        <charset val="128"/>
      </rPr>
      <t>「入力消費」</t>
    </r>
    <r>
      <rPr>
        <sz val="10"/>
        <color rgb="FFFF0000"/>
        <rFont val="游ゴシック Medium"/>
        <family val="3"/>
        <charset val="128"/>
      </rPr>
      <t>「入力開催」</t>
    </r>
    <r>
      <rPr>
        <sz val="10"/>
        <color theme="1"/>
        <rFont val="游ゴシック Medium"/>
        <family val="3"/>
        <charset val="128"/>
      </rPr>
      <t>の２つのシートです。</t>
    </r>
    <rPh sb="0" eb="2">
      <t>ニュウリョク</t>
    </rPh>
    <rPh sb="10" eb="12">
      <t>ニュウリョク</t>
    </rPh>
    <rPh sb="12" eb="14">
      <t>ショウヒ</t>
    </rPh>
    <rPh sb="16" eb="18">
      <t>ニュウリョク</t>
    </rPh>
    <rPh sb="18" eb="20">
      <t>カイサイ</t>
    </rPh>
    <phoneticPr fontId="2"/>
  </si>
  <si>
    <r>
      <t>　</t>
    </r>
    <r>
      <rPr>
        <sz val="10"/>
        <color theme="9" tint="-0.249977111117893"/>
        <rFont val="游ゴシック Medium"/>
        <family val="3"/>
        <charset val="128"/>
      </rPr>
      <t>「入力消費」</t>
    </r>
    <r>
      <rPr>
        <sz val="10"/>
        <color theme="1"/>
        <rFont val="游ゴシック Medium"/>
        <family val="3"/>
        <charset val="128"/>
      </rPr>
      <t>････イベント参加者の消費に関するデータの入力</t>
    </r>
    <rPh sb="2" eb="4">
      <t>ニュウリョク</t>
    </rPh>
    <rPh sb="4" eb="6">
      <t>ショウヒ</t>
    </rPh>
    <rPh sb="15" eb="18">
      <t>サンカシャ</t>
    </rPh>
    <rPh sb="19" eb="21">
      <t>ショウヒ</t>
    </rPh>
    <rPh sb="22" eb="23">
      <t>カン</t>
    </rPh>
    <rPh sb="29" eb="31">
      <t>ニュウリョク</t>
    </rPh>
    <phoneticPr fontId="2"/>
  </si>
  <si>
    <r>
      <t>　</t>
    </r>
    <r>
      <rPr>
        <sz val="10"/>
        <color rgb="FFFF0000"/>
        <rFont val="游ゴシック Medium"/>
        <family val="3"/>
        <charset val="128"/>
      </rPr>
      <t>「入力開催」</t>
    </r>
    <r>
      <rPr>
        <sz val="10"/>
        <color theme="1"/>
        <rFont val="游ゴシック Medium"/>
        <family val="3"/>
        <charset val="128"/>
      </rPr>
      <t>････イベント開催者の経費に関するデータの入力</t>
    </r>
    <rPh sb="2" eb="4">
      <t>ニュウリョク</t>
    </rPh>
    <rPh sb="4" eb="6">
      <t>カイサイ</t>
    </rPh>
    <rPh sb="15" eb="17">
      <t>カイサイ</t>
    </rPh>
    <rPh sb="17" eb="18">
      <t>シャ</t>
    </rPh>
    <rPh sb="19" eb="21">
      <t>ケイヒ</t>
    </rPh>
    <rPh sb="22" eb="23">
      <t>カン</t>
    </rPh>
    <rPh sb="29" eb="31">
      <t>ニュウリョク</t>
    </rPh>
    <phoneticPr fontId="2"/>
  </si>
  <si>
    <r>
      <t>　（なお、観光旅行者の消費による経済波及効果については、</t>
    </r>
    <r>
      <rPr>
        <sz val="10"/>
        <color theme="9" tint="-0.249977111117893"/>
        <rFont val="游ゴシック Medium"/>
        <family val="3"/>
        <charset val="128"/>
      </rPr>
      <t>「入力消費」</t>
    </r>
    <r>
      <rPr>
        <sz val="10"/>
        <color theme="1"/>
        <rFont val="游ゴシック Medium"/>
        <family val="3"/>
        <charset val="128"/>
      </rPr>
      <t>のみの入力となります。）</t>
    </r>
    <rPh sb="5" eb="7">
      <t>カンコウ</t>
    </rPh>
    <rPh sb="7" eb="10">
      <t>リョコウシャ</t>
    </rPh>
    <rPh sb="11" eb="13">
      <t>ショウヒ</t>
    </rPh>
    <rPh sb="16" eb="18">
      <t>ケイザイ</t>
    </rPh>
    <rPh sb="18" eb="20">
      <t>ハキュウ</t>
    </rPh>
    <rPh sb="20" eb="22">
      <t>コウカ</t>
    </rPh>
    <rPh sb="29" eb="31">
      <t>ニュウリョク</t>
    </rPh>
    <rPh sb="31" eb="33">
      <t>ショウヒ</t>
    </rPh>
    <rPh sb="37" eb="39">
      <t>ニュウリョク</t>
    </rPh>
    <phoneticPr fontId="2"/>
  </si>
  <si>
    <r>
      <t>イベント参加者の消費は、</t>
    </r>
    <r>
      <rPr>
        <sz val="10"/>
        <color theme="5" tint="-0.499984740745262"/>
        <rFont val="游ゴシック Medium"/>
        <family val="3"/>
        <charset val="128"/>
      </rPr>
      <t>【イベント参加人数】×【一人当たり消費額】</t>
    </r>
    <r>
      <rPr>
        <sz val="10"/>
        <color theme="1"/>
        <rFont val="游ゴシック Medium"/>
        <family val="3"/>
        <charset val="128"/>
      </rPr>
      <t>で、全体の消費額を計算します。</t>
    </r>
    <rPh sb="4" eb="7">
      <t>サンカシャ</t>
    </rPh>
    <rPh sb="8" eb="10">
      <t>ショウヒ</t>
    </rPh>
    <rPh sb="17" eb="19">
      <t>サンカ</t>
    </rPh>
    <rPh sb="19" eb="21">
      <t>ニンズウ</t>
    </rPh>
    <rPh sb="24" eb="26">
      <t>ヒトリ</t>
    </rPh>
    <rPh sb="26" eb="27">
      <t>ア</t>
    </rPh>
    <rPh sb="29" eb="32">
      <t>ショウヒガク</t>
    </rPh>
    <rPh sb="35" eb="37">
      <t>ゼンタイ</t>
    </rPh>
    <rPh sb="38" eb="41">
      <t>ショウヒガク</t>
    </rPh>
    <rPh sb="42" eb="44">
      <t>ケイサン</t>
    </rPh>
    <phoneticPr fontId="2"/>
  </si>
  <si>
    <r>
      <rPr>
        <sz val="10"/>
        <color theme="9" tint="-0.249977111117893"/>
        <rFont val="游ゴシック Medium"/>
        <family val="3"/>
        <charset val="128"/>
      </rPr>
      <t>「イベント参加者の消費」、</t>
    </r>
    <r>
      <rPr>
        <sz val="10"/>
        <color rgb="FFFF0000"/>
        <rFont val="游ゴシック Medium"/>
        <family val="3"/>
        <charset val="128"/>
      </rPr>
      <t>「開催経費」</t>
    </r>
    <r>
      <rPr>
        <sz val="10"/>
        <color theme="1"/>
        <rFont val="游ゴシック Medium"/>
        <family val="3"/>
        <charset val="128"/>
      </rPr>
      <t>に分けて分析結果をまとめています。</t>
    </r>
    <rPh sb="5" eb="8">
      <t>サンカシャ</t>
    </rPh>
    <rPh sb="9" eb="11">
      <t>ショウヒ</t>
    </rPh>
    <rPh sb="14" eb="16">
      <t>カイサイ</t>
    </rPh>
    <rPh sb="16" eb="18">
      <t>ケイヒ</t>
    </rPh>
    <rPh sb="20" eb="21">
      <t>ワ</t>
    </rPh>
    <rPh sb="23" eb="25">
      <t>ブンセキ</t>
    </rPh>
    <rPh sb="25" eb="27">
      <t>ケッカ</t>
    </rPh>
    <phoneticPr fontId="2"/>
  </si>
  <si>
    <r>
      <rPr>
        <sz val="10"/>
        <color theme="9" tint="-0.249977111117893"/>
        <rFont val="游ゴシック Medium"/>
        <family val="3"/>
        <charset val="128"/>
      </rPr>
      <t>「イベント参加者の消費」、</t>
    </r>
    <r>
      <rPr>
        <sz val="10"/>
        <color rgb="FFFF0000"/>
        <rFont val="游ゴシック Medium"/>
        <family val="3"/>
        <charset val="128"/>
      </rPr>
      <t>「開催経費」</t>
    </r>
    <r>
      <rPr>
        <sz val="10"/>
        <color theme="1"/>
        <rFont val="游ゴシック Medium"/>
        <family val="3"/>
        <charset val="128"/>
      </rPr>
      <t>については、入力した内容を区分ごとに表示しています。</t>
    </r>
    <rPh sb="5" eb="8">
      <t>サンカシャ</t>
    </rPh>
    <rPh sb="9" eb="11">
      <t>ショウヒ</t>
    </rPh>
    <rPh sb="14" eb="16">
      <t>カイサイ</t>
    </rPh>
    <rPh sb="16" eb="18">
      <t>ケイヒ</t>
    </rPh>
    <rPh sb="25" eb="27">
      <t>ニュウリョク</t>
    </rPh>
    <rPh sb="29" eb="31">
      <t>ナイヨウ</t>
    </rPh>
    <rPh sb="32" eb="34">
      <t>クブン</t>
    </rPh>
    <rPh sb="37" eb="39">
      <t>ヒョウジ</t>
    </rPh>
    <phoneticPr fontId="2"/>
  </si>
  <si>
    <t>・分析ツールで使用している逆行列係数表は、2020年埼玉県産業連関表から求めています。</t>
    <phoneticPr fontId="10"/>
  </si>
  <si>
    <t>・分析部門分類は、統合中分類（106部門）で行っています。</t>
    <rPh sb="1" eb="3">
      <t>ブンセキ</t>
    </rPh>
    <rPh sb="3" eb="5">
      <t>ブモン</t>
    </rPh>
    <rPh sb="5" eb="7">
      <t>ブンルイ</t>
    </rPh>
    <rPh sb="9" eb="11">
      <t>トウゴウ</t>
    </rPh>
    <rPh sb="11" eb="14">
      <t>チュウブンルイ</t>
    </rPh>
    <rPh sb="18" eb="20">
      <t>ブモン</t>
    </rPh>
    <rPh sb="22" eb="23">
      <t>オコナ</t>
    </rPh>
    <phoneticPr fontId="10"/>
  </si>
  <si>
    <t>上位20部門については、106部門分類、39部門分類のどちらかが選べます。</t>
    <rPh sb="0" eb="2">
      <t>ジョウイ</t>
    </rPh>
    <rPh sb="4" eb="6">
      <t>ブモン</t>
    </rPh>
    <rPh sb="15" eb="17">
      <t>ブモン</t>
    </rPh>
    <rPh sb="17" eb="19">
      <t>ブンルイ</t>
    </rPh>
    <rPh sb="22" eb="24">
      <t>ブモン</t>
    </rPh>
    <rPh sb="24" eb="26">
      <t>ブンルイ</t>
    </rPh>
    <rPh sb="32" eb="33">
      <t>エラ</t>
    </rPh>
    <phoneticPr fontId="10"/>
  </si>
  <si>
    <t>合算した結果については、波及効果の大きい順に、上位20部門を表示し、グラフ化しています。</t>
    <rPh sb="0" eb="2">
      <t>ガッサン</t>
    </rPh>
    <rPh sb="4" eb="6">
      <t>ケッカ</t>
    </rPh>
    <rPh sb="12" eb="14">
      <t>ハキュウ</t>
    </rPh>
    <rPh sb="14" eb="16">
      <t>コウカ</t>
    </rPh>
    <rPh sb="17" eb="18">
      <t>オオ</t>
    </rPh>
    <rPh sb="20" eb="21">
      <t>ジュン</t>
    </rPh>
    <rPh sb="23" eb="25">
      <t>ジョウイ</t>
    </rPh>
    <rPh sb="27" eb="29">
      <t>ブモン</t>
    </rPh>
    <rPh sb="30" eb="32">
      <t>ヒョウジ</t>
    </rPh>
    <rPh sb="37" eb="38">
      <t>カ</t>
    </rPh>
    <phoneticPr fontId="2"/>
  </si>
  <si>
    <r>
      <t>消費額は、</t>
    </r>
    <r>
      <rPr>
        <sz val="10"/>
        <color theme="5" tint="-0.249977111117893"/>
        <rFont val="游ゴシック Medium"/>
        <family val="3"/>
        <charset val="128"/>
      </rPr>
      <t>【参加者人数】 ×【 一人当たり消費額】</t>
    </r>
    <r>
      <rPr>
        <sz val="10"/>
        <color theme="1"/>
        <rFont val="游ゴシック Medium"/>
        <family val="3"/>
        <charset val="128"/>
      </rPr>
      <t>で計算します。</t>
    </r>
    <rPh sb="0" eb="2">
      <t>ショウヒ</t>
    </rPh>
    <rPh sb="2" eb="3">
      <t>ガク</t>
    </rPh>
    <rPh sb="6" eb="9">
      <t>サンカシャ</t>
    </rPh>
    <rPh sb="9" eb="11">
      <t>ニンズウ</t>
    </rPh>
    <rPh sb="16" eb="18">
      <t>ヒトリ</t>
    </rPh>
    <rPh sb="18" eb="19">
      <t>ア</t>
    </rPh>
    <rPh sb="21" eb="24">
      <t>ショウヒガク</t>
    </rPh>
    <rPh sb="26" eb="28">
      <t>ケイサン</t>
    </rPh>
    <phoneticPr fontId="2"/>
  </si>
  <si>
    <t>消費額
（直接効果）</t>
    <rPh sb="0" eb="3">
      <t>ショウヒガク</t>
    </rPh>
    <rPh sb="5" eb="7">
      <t>チョクセツ</t>
    </rPh>
    <rPh sb="7" eb="9">
      <t>コウカ</t>
    </rPh>
    <phoneticPr fontId="2"/>
  </si>
  <si>
    <t>産業連関表Code
統合中分類（106部門）</t>
    <rPh sb="0" eb="2">
      <t>サンギョウ</t>
    </rPh>
    <rPh sb="2" eb="4">
      <t>レンカン</t>
    </rPh>
    <rPh sb="4" eb="5">
      <t>ヒョウ</t>
    </rPh>
    <rPh sb="10" eb="12">
      <t>トウゴウ</t>
    </rPh>
    <rPh sb="12" eb="15">
      <t>チュウブンルイ</t>
    </rPh>
    <rPh sb="19" eb="21">
      <t>ブモン</t>
    </rPh>
    <phoneticPr fontId="2"/>
  </si>
  <si>
    <t>開催経費
（直接効果）</t>
    <rPh sb="0" eb="2">
      <t>カイサイ</t>
    </rPh>
    <rPh sb="2" eb="4">
      <t>ケイヒ</t>
    </rPh>
    <rPh sb="6" eb="8">
      <t>チョクセツ</t>
    </rPh>
    <rPh sb="8" eb="10">
      <t>コウカ</t>
    </rPh>
    <phoneticPr fontId="2"/>
  </si>
  <si>
    <t>　　　産業連関表Code
統合中分類（106部門）</t>
    <rPh sb="3" eb="5">
      <t>サンギョウ</t>
    </rPh>
    <rPh sb="5" eb="7">
      <t>レンカン</t>
    </rPh>
    <rPh sb="7" eb="8">
      <t>ヒョウ</t>
    </rPh>
    <rPh sb="13" eb="15">
      <t>トウゴウ</t>
    </rPh>
    <rPh sb="15" eb="18">
      <t>チュウブンルイ</t>
    </rPh>
    <rPh sb="22" eb="24">
      <t>ブモン</t>
    </rPh>
    <phoneticPr fontId="2"/>
  </si>
  <si>
    <t>統合中分類（106部門）</t>
    <rPh sb="0" eb="2">
      <t>トウゴウ</t>
    </rPh>
    <rPh sb="2" eb="5">
      <t>チュウブンルイ</t>
    </rPh>
    <rPh sb="9" eb="11">
      <t>ブモン</t>
    </rPh>
    <phoneticPr fontId="2"/>
  </si>
  <si>
    <t>統合小分類
（183部門）</t>
    <rPh sb="0" eb="2">
      <t>トウゴウ</t>
    </rPh>
    <rPh sb="2" eb="5">
      <t>ショウブンルイ</t>
    </rPh>
    <rPh sb="10" eb="12">
      <t>ブモン</t>
    </rPh>
    <phoneticPr fontId="2"/>
  </si>
  <si>
    <t>消費額</t>
    <rPh sb="0" eb="2">
      <t>ショウヒ</t>
    </rPh>
    <rPh sb="2" eb="3">
      <t>ガク</t>
    </rPh>
    <phoneticPr fontId="4"/>
  </si>
  <si>
    <t>開催経費</t>
    <rPh sb="2" eb="4">
      <t>ケイヒ</t>
    </rPh>
    <phoneticPr fontId="4"/>
  </si>
  <si>
    <t xml:space="preserve"> × 県内自給率</t>
    <rPh sb="3" eb="5">
      <t>ケンナイ</t>
    </rPh>
    <rPh sb="5" eb="8">
      <t>ジキュウリツ</t>
    </rPh>
    <phoneticPr fontId="4"/>
  </si>
  <si>
    <t xml:space="preserve"> 　× 県内自給率</t>
    <rPh sb="4" eb="6">
      <t>ケンナイ</t>
    </rPh>
    <rPh sb="6" eb="9">
      <t>ジキュウリツ</t>
    </rPh>
    <phoneticPr fontId="4"/>
  </si>
  <si>
    <t>県内産</t>
    <rPh sb="0" eb="2">
      <t>ケンナイ</t>
    </rPh>
    <rPh sb="2" eb="3">
      <t>サン</t>
    </rPh>
    <phoneticPr fontId="2"/>
  </si>
  <si>
    <t>県外産</t>
    <rPh sb="0" eb="2">
      <t>ケンガイ</t>
    </rPh>
    <rPh sb="2" eb="3">
      <t>サン</t>
    </rPh>
    <phoneticPr fontId="2"/>
  </si>
  <si>
    <t>うち県内ﾏｰｼﾞﾝ</t>
    <rPh sb="2" eb="4">
      <t>ケンナイ</t>
    </rPh>
    <phoneticPr fontId="2"/>
  </si>
  <si>
    <t>　県内産＋県外産（うち県内ﾏｰｼﾞﾝ）</t>
    <rPh sb="1" eb="2">
      <t>ケン</t>
    </rPh>
    <rPh sb="2" eb="3">
      <t>ナイ</t>
    </rPh>
    <rPh sb="3" eb="4">
      <t>サン</t>
    </rPh>
    <rPh sb="5" eb="7">
      <t>ケンガイ</t>
    </rPh>
    <rPh sb="7" eb="8">
      <t>サン</t>
    </rPh>
    <rPh sb="11" eb="12">
      <t>ケン</t>
    </rPh>
    <rPh sb="12" eb="13">
      <t>ナイ</t>
    </rPh>
    <phoneticPr fontId="2"/>
  </si>
  <si>
    <t xml:space="preserve"> 　÷ ﾃﾞﾌﾚｰﾀ</t>
    <phoneticPr fontId="2"/>
  </si>
  <si>
    <t xml:space="preserve"> 　　　　　　÷ ﾃﾞﾌﾚｰﾀ</t>
    <phoneticPr fontId="2"/>
  </si>
  <si>
    <t>　物価調整</t>
    <rPh sb="1" eb="3">
      <t>ブッカ</t>
    </rPh>
    <rPh sb="3" eb="5">
      <t>チョウセイ</t>
    </rPh>
    <phoneticPr fontId="2"/>
  </si>
  <si>
    <t>物価調整</t>
    <rPh sb="0" eb="2">
      <t>ブッカ</t>
    </rPh>
    <rPh sb="2" eb="4">
      <t>チョウセイ</t>
    </rPh>
    <phoneticPr fontId="2"/>
  </si>
  <si>
    <t>雇用者所得以外の経費</t>
    <rPh sb="0" eb="3">
      <t>コヨウシャ</t>
    </rPh>
    <rPh sb="3" eb="5">
      <t>ショトク</t>
    </rPh>
    <rPh sb="5" eb="7">
      <t>イガイ</t>
    </rPh>
    <rPh sb="8" eb="10">
      <t>ケイヒ</t>
    </rPh>
    <phoneticPr fontId="2"/>
  </si>
  <si>
    <t>2020年価格に変換</t>
    <rPh sb="4" eb="5">
      <t>ネン</t>
    </rPh>
    <rPh sb="5" eb="7">
      <t>カカク</t>
    </rPh>
    <rPh sb="8" eb="10">
      <t>ヘンカン</t>
    </rPh>
    <phoneticPr fontId="2"/>
  </si>
  <si>
    <t>2020年</t>
    <rPh sb="4" eb="5">
      <t>ネン</t>
    </rPh>
    <phoneticPr fontId="2"/>
  </si>
  <si>
    <t xml:space="preserve"> 　× 逆行列係数</t>
    <rPh sb="4" eb="7">
      <t>ギャクギョウレツ</t>
    </rPh>
    <rPh sb="7" eb="9">
      <t>ケイスウ</t>
    </rPh>
    <phoneticPr fontId="4"/>
  </si>
  <si>
    <t>直接効果・第１次間接効果</t>
    <rPh sb="0" eb="2">
      <t>チョクセツ</t>
    </rPh>
    <rPh sb="2" eb="4">
      <t>コウカ</t>
    </rPh>
    <rPh sb="5" eb="6">
      <t>ダイ</t>
    </rPh>
    <rPh sb="7" eb="8">
      <t>ジ</t>
    </rPh>
    <rPh sb="8" eb="10">
      <t>カンセツ</t>
    </rPh>
    <rPh sb="10" eb="12">
      <t>コウカ</t>
    </rPh>
    <phoneticPr fontId="2"/>
  </si>
  <si>
    <t>うち第１次間接効果</t>
    <rPh sb="2" eb="3">
      <t>ダイ</t>
    </rPh>
    <rPh sb="4" eb="5">
      <t>ジ</t>
    </rPh>
    <rPh sb="5" eb="7">
      <t>カンセツ</t>
    </rPh>
    <rPh sb="7" eb="9">
      <t>コウカ</t>
    </rPh>
    <phoneticPr fontId="2"/>
  </si>
  <si>
    <t xml:space="preserve"> 　× 所得率</t>
    <rPh sb="4" eb="6">
      <t>ショトク</t>
    </rPh>
    <rPh sb="6" eb="7">
      <t>リツ</t>
    </rPh>
    <phoneticPr fontId="4"/>
  </si>
  <si>
    <t>　　　  　　× ﾃﾞﾌﾚｰﾀ</t>
    <phoneticPr fontId="2"/>
  </si>
  <si>
    <t>∩</t>
    <phoneticPr fontId="2"/>
  </si>
  <si>
    <t xml:space="preserve"> 　× 県民所得係数</t>
    <rPh sb="6" eb="8">
      <t>ショトク</t>
    </rPh>
    <rPh sb="8" eb="10">
      <t>ケイスウ</t>
    </rPh>
    <phoneticPr fontId="2"/>
  </si>
  <si>
    <t>所得増加額（県内在住者）</t>
    <rPh sb="0" eb="2">
      <t>ショトク</t>
    </rPh>
    <rPh sb="2" eb="4">
      <t>ゾウカ</t>
    </rPh>
    <rPh sb="4" eb="5">
      <t>ガク</t>
    </rPh>
    <rPh sb="8" eb="11">
      <t>ザイジュウシャ</t>
    </rPh>
    <phoneticPr fontId="2"/>
  </si>
  <si>
    <t xml:space="preserve"> 　× 消費転換係数</t>
    <rPh sb="4" eb="6">
      <t>ショウヒ</t>
    </rPh>
    <rPh sb="6" eb="8">
      <t>テンカン</t>
    </rPh>
    <rPh sb="8" eb="10">
      <t>ケイスウ</t>
    </rPh>
    <phoneticPr fontId="4"/>
  </si>
  <si>
    <t xml:space="preserve"> 　× 県内自給率</t>
    <rPh sb="6" eb="9">
      <t>ジキュウリツ</t>
    </rPh>
    <phoneticPr fontId="4"/>
  </si>
  <si>
    <t>消費増加額（県内産）</t>
    <rPh sb="0" eb="2">
      <t>ショウヒ</t>
    </rPh>
    <rPh sb="2" eb="4">
      <t>ゾウカ</t>
    </rPh>
    <rPh sb="4" eb="5">
      <t>ガク</t>
    </rPh>
    <rPh sb="8" eb="9">
      <t>サン</t>
    </rPh>
    <phoneticPr fontId="2"/>
  </si>
  <si>
    <t>　　　　  　× ﾃﾞﾌﾚｰﾀ</t>
    <phoneticPr fontId="2"/>
  </si>
  <si>
    <t>　　　 　 　× ﾃﾞﾌﾚｰﾀ</t>
    <phoneticPr fontId="2"/>
  </si>
  <si>
    <t>　　　　　　　　　直接効果</t>
    <rPh sb="9" eb="11">
      <t>チョクセツ</t>
    </rPh>
    <rPh sb="11" eb="13">
      <t>コウカ</t>
    </rPh>
    <phoneticPr fontId="2"/>
  </si>
  <si>
    <t>　　　　　＋第１次間接効果</t>
    <rPh sb="6" eb="7">
      <t>ダイ</t>
    </rPh>
    <rPh sb="8" eb="9">
      <t>ジ</t>
    </rPh>
    <rPh sb="9" eb="11">
      <t>カンセツ</t>
    </rPh>
    <rPh sb="11" eb="13">
      <t>コウカ</t>
    </rPh>
    <phoneticPr fontId="2"/>
  </si>
  <si>
    <t>　　　　　＋第２次間接効果</t>
    <rPh sb="6" eb="7">
      <t>ダイ</t>
    </rPh>
    <rPh sb="8" eb="9">
      <t>ジ</t>
    </rPh>
    <rPh sb="9" eb="11">
      <t>カンセツ</t>
    </rPh>
    <rPh sb="11" eb="13">
      <t>コウカ</t>
    </rPh>
    <phoneticPr fontId="2"/>
  </si>
  <si>
    <t>　　　　　　総合効果÷直接効果</t>
    <rPh sb="6" eb="8">
      <t>ソウゴウ</t>
    </rPh>
    <rPh sb="8" eb="10">
      <t>コウカ</t>
    </rPh>
    <rPh sb="11" eb="13">
      <t>チョクセツ</t>
    </rPh>
    <rPh sb="13" eb="15">
      <t>コウカ</t>
    </rPh>
    <phoneticPr fontId="2"/>
  </si>
  <si>
    <t>　雇用誘発人数</t>
    <rPh sb="1" eb="3">
      <t>コヨウ</t>
    </rPh>
    <rPh sb="3" eb="5">
      <t>ユウハツ</t>
    </rPh>
    <rPh sb="5" eb="7">
      <t>ニンズウ</t>
    </rPh>
    <phoneticPr fontId="2"/>
  </si>
  <si>
    <t>　労働誘発人数</t>
    <rPh sb="1" eb="3">
      <t>ロウドウ</t>
    </rPh>
    <rPh sb="3" eb="5">
      <t>ユウハツ</t>
    </rPh>
    <rPh sb="5" eb="7">
      <t>ニンズウ</t>
    </rPh>
    <phoneticPr fontId="2"/>
  </si>
  <si>
    <t>誘発倍率</t>
    <rPh sb="0" eb="2">
      <t>ユウハツ</t>
    </rPh>
    <rPh sb="2" eb="4">
      <t>バイリツ</t>
    </rPh>
    <phoneticPr fontId="2"/>
  </si>
  <si>
    <t>　対直接効果</t>
    <rPh sb="1" eb="2">
      <t>タイ</t>
    </rPh>
    <rPh sb="2" eb="4">
      <t>チョクセツ</t>
    </rPh>
    <rPh sb="4" eb="6">
      <t>コウカ</t>
    </rPh>
    <phoneticPr fontId="2"/>
  </si>
  <si>
    <t>●埼玉県産業連関表（令和2年表）　106部門</t>
    <rPh sb="1" eb="4">
      <t>サイタマケン</t>
    </rPh>
    <rPh sb="4" eb="6">
      <t>サンギョウ</t>
    </rPh>
    <rPh sb="6" eb="8">
      <t>レンカン</t>
    </rPh>
    <rPh sb="8" eb="9">
      <t>ヒョウ</t>
    </rPh>
    <rPh sb="10" eb="12">
      <t>レイワ</t>
    </rPh>
    <rPh sb="13" eb="14">
      <t>ネン</t>
    </rPh>
    <rPh sb="14" eb="15">
      <t>ヒョウ</t>
    </rPh>
    <rPh sb="20" eb="22">
      <t>ブモン</t>
    </rPh>
    <phoneticPr fontId="2"/>
  </si>
  <si>
    <t>106部門</t>
    <rPh sb="3" eb="5">
      <t>ブモン</t>
    </rPh>
    <phoneticPr fontId="10"/>
  </si>
  <si>
    <t>水運・航空輸送</t>
    <phoneticPr fontId="2"/>
  </si>
  <si>
    <t>電気</t>
    <rPh sb="0" eb="2">
      <t>デンキ</t>
    </rPh>
    <phoneticPr fontId="2"/>
  </si>
  <si>
    <t>穀類</t>
    <rPh sb="0" eb="2">
      <t>コクルイ</t>
    </rPh>
    <phoneticPr fontId="4"/>
  </si>
  <si>
    <t>いも・豆類</t>
    <rPh sb="3" eb="4">
      <t>マメ</t>
    </rPh>
    <rPh sb="4" eb="5">
      <t>ルイ</t>
    </rPh>
    <phoneticPr fontId="4"/>
  </si>
  <si>
    <t>野菜</t>
    <rPh sb="0" eb="2">
      <t>ヤサイ</t>
    </rPh>
    <phoneticPr fontId="4"/>
  </si>
  <si>
    <t>果実</t>
    <rPh sb="0" eb="2">
      <t>カジツ</t>
    </rPh>
    <phoneticPr fontId="4"/>
  </si>
  <si>
    <t>その他の食用作物</t>
    <rPh sb="2" eb="3">
      <t>ホカ</t>
    </rPh>
    <rPh sb="4" eb="6">
      <t>ショクヨウ</t>
    </rPh>
    <rPh sb="6" eb="8">
      <t>サクモツ</t>
    </rPh>
    <phoneticPr fontId="4"/>
  </si>
  <si>
    <t>非食用作物</t>
    <rPh sb="0" eb="1">
      <t>ヒ</t>
    </rPh>
    <rPh sb="1" eb="3">
      <t>ショクヨウ</t>
    </rPh>
    <rPh sb="3" eb="5">
      <t>サクモツ</t>
    </rPh>
    <phoneticPr fontId="4"/>
  </si>
  <si>
    <t>畜産</t>
    <rPh sb="0" eb="2">
      <t>チクサン</t>
    </rPh>
    <phoneticPr fontId="4"/>
  </si>
  <si>
    <t>農業サービス</t>
    <rPh sb="0" eb="2">
      <t>ノウギョウ</t>
    </rPh>
    <phoneticPr fontId="4"/>
  </si>
  <si>
    <t>育林</t>
    <rPh sb="0" eb="1">
      <t>イク</t>
    </rPh>
    <rPh sb="1" eb="2">
      <t>リン</t>
    </rPh>
    <phoneticPr fontId="4"/>
  </si>
  <si>
    <t>素材</t>
    <rPh sb="0" eb="2">
      <t>ソザイ</t>
    </rPh>
    <phoneticPr fontId="4"/>
  </si>
  <si>
    <t>特用林産物</t>
    <rPh sb="0" eb="2">
      <t>トクヨウ</t>
    </rPh>
    <rPh sb="2" eb="3">
      <t>リン</t>
    </rPh>
    <rPh sb="3" eb="5">
      <t>サンブツ</t>
    </rPh>
    <phoneticPr fontId="4"/>
  </si>
  <si>
    <t>海面漁業</t>
    <rPh sb="0" eb="2">
      <t>カイメン</t>
    </rPh>
    <rPh sb="2" eb="4">
      <t>ギョギョウ</t>
    </rPh>
    <phoneticPr fontId="4"/>
  </si>
  <si>
    <t>内水面漁業</t>
    <rPh sb="0" eb="3">
      <t>ナイスイメン</t>
    </rPh>
    <rPh sb="3" eb="5">
      <t>ギョギョウ</t>
    </rPh>
    <phoneticPr fontId="4"/>
  </si>
  <si>
    <t>砂利・採石</t>
  </si>
  <si>
    <t>その他の鉱物</t>
    <rPh sb="2" eb="3">
      <t>ホカ</t>
    </rPh>
    <rPh sb="4" eb="6">
      <t>コウブツ</t>
    </rPh>
    <phoneticPr fontId="4"/>
  </si>
  <si>
    <t>畜産食料品</t>
    <rPh sb="0" eb="2">
      <t>チクサン</t>
    </rPh>
    <rPh sb="2" eb="5">
      <t>ショクリョウヒン</t>
    </rPh>
    <phoneticPr fontId="4"/>
  </si>
  <si>
    <t>水産食料品</t>
    <rPh sb="0" eb="2">
      <t>スイサン</t>
    </rPh>
    <rPh sb="2" eb="5">
      <t>ショクリョウヒン</t>
    </rPh>
    <phoneticPr fontId="4"/>
  </si>
  <si>
    <t>精穀・製粉</t>
    <rPh sb="0" eb="1">
      <t>セイ</t>
    </rPh>
    <rPh sb="1" eb="2">
      <t>コク</t>
    </rPh>
    <rPh sb="3" eb="5">
      <t>セイフン</t>
    </rPh>
    <phoneticPr fontId="4"/>
  </si>
  <si>
    <t>めん・パン・菓子類</t>
    <rPh sb="6" eb="9">
      <t>カシルイ</t>
    </rPh>
    <phoneticPr fontId="4"/>
  </si>
  <si>
    <t>農産保存食料品</t>
    <rPh sb="0" eb="2">
      <t>ノウサン</t>
    </rPh>
    <rPh sb="2" eb="4">
      <t>ホゾン</t>
    </rPh>
    <rPh sb="4" eb="7">
      <t>ショクリョウヒン</t>
    </rPh>
    <phoneticPr fontId="4"/>
  </si>
  <si>
    <t>砂糖・油脂・調味料類</t>
    <rPh sb="0" eb="2">
      <t>サトウ</t>
    </rPh>
    <rPh sb="3" eb="5">
      <t>ユシ</t>
    </rPh>
    <rPh sb="6" eb="9">
      <t>チョウミリョウ</t>
    </rPh>
    <rPh sb="9" eb="10">
      <t>ルイ</t>
    </rPh>
    <phoneticPr fontId="4"/>
  </si>
  <si>
    <t>その他の食料品</t>
    <rPh sb="2" eb="3">
      <t>ホカ</t>
    </rPh>
    <rPh sb="4" eb="7">
      <t>ショクリョウヒン</t>
    </rPh>
    <phoneticPr fontId="4"/>
  </si>
  <si>
    <t>酒類</t>
    <rPh sb="0" eb="1">
      <t>サケ</t>
    </rPh>
    <rPh sb="1" eb="2">
      <t>ルイ</t>
    </rPh>
    <phoneticPr fontId="4"/>
  </si>
  <si>
    <t>その他の飲料</t>
    <rPh sb="2" eb="3">
      <t>ホカ</t>
    </rPh>
    <rPh sb="4" eb="6">
      <t>インリョウ</t>
    </rPh>
    <phoneticPr fontId="4"/>
  </si>
  <si>
    <t>紡績糸</t>
    <rPh sb="0" eb="2">
      <t>ボウセキ</t>
    </rPh>
    <rPh sb="2" eb="3">
      <t>イト</t>
    </rPh>
    <phoneticPr fontId="4"/>
  </si>
  <si>
    <t>織物</t>
    <rPh sb="0" eb="2">
      <t>オリモノ</t>
    </rPh>
    <phoneticPr fontId="4"/>
  </si>
  <si>
    <t>ニット生地</t>
    <rPh sb="3" eb="5">
      <t>キジ</t>
    </rPh>
    <phoneticPr fontId="4"/>
  </si>
  <si>
    <t>染色整理</t>
    <rPh sb="0" eb="2">
      <t>センショク</t>
    </rPh>
    <rPh sb="2" eb="4">
      <t>セイリ</t>
    </rPh>
    <phoneticPr fontId="4"/>
  </si>
  <si>
    <t>その他の繊維工業製品</t>
    <rPh sb="2" eb="3">
      <t>ホカ</t>
    </rPh>
    <rPh sb="4" eb="6">
      <t>センイ</t>
    </rPh>
    <rPh sb="6" eb="8">
      <t>コウギョウ</t>
    </rPh>
    <rPh sb="8" eb="10">
      <t>セイヒン</t>
    </rPh>
    <phoneticPr fontId="4"/>
  </si>
  <si>
    <t>織物製・ニット製衣服</t>
    <rPh sb="0" eb="2">
      <t>オリモノ</t>
    </rPh>
    <rPh sb="2" eb="3">
      <t>セイ</t>
    </rPh>
    <rPh sb="7" eb="8">
      <t>セイ</t>
    </rPh>
    <rPh sb="8" eb="10">
      <t>イフク</t>
    </rPh>
    <phoneticPr fontId="4"/>
  </si>
  <si>
    <t>その他の衣服・身の回り品</t>
    <rPh sb="2" eb="3">
      <t>ホカ</t>
    </rPh>
    <rPh sb="4" eb="6">
      <t>イフク</t>
    </rPh>
    <rPh sb="7" eb="8">
      <t>ミ</t>
    </rPh>
    <rPh sb="9" eb="10">
      <t>マワ</t>
    </rPh>
    <rPh sb="11" eb="12">
      <t>ヒン</t>
    </rPh>
    <phoneticPr fontId="4"/>
  </si>
  <si>
    <t>その他の繊維既製品</t>
    <rPh sb="2" eb="3">
      <t>ホカ</t>
    </rPh>
    <rPh sb="4" eb="6">
      <t>センイ</t>
    </rPh>
    <rPh sb="6" eb="9">
      <t>キセイヒン</t>
    </rPh>
    <phoneticPr fontId="4"/>
  </si>
  <si>
    <t>木材</t>
    <rPh sb="0" eb="2">
      <t>モクザイ</t>
    </rPh>
    <phoneticPr fontId="4"/>
  </si>
  <si>
    <t>その他の木製品</t>
    <rPh sb="2" eb="3">
      <t>ホカ</t>
    </rPh>
    <rPh sb="4" eb="7">
      <t>モクセイヒン</t>
    </rPh>
    <phoneticPr fontId="4"/>
  </si>
  <si>
    <t>パルプ</t>
  </si>
  <si>
    <t>紙・板紙</t>
    <rPh sb="0" eb="1">
      <t>カミ</t>
    </rPh>
    <rPh sb="2" eb="3">
      <t>イタ</t>
    </rPh>
    <rPh sb="3" eb="4">
      <t>カミ</t>
    </rPh>
    <phoneticPr fontId="4"/>
  </si>
  <si>
    <t>加工紙</t>
    <rPh sb="0" eb="2">
      <t>カコウ</t>
    </rPh>
    <rPh sb="2" eb="3">
      <t>シ</t>
    </rPh>
    <phoneticPr fontId="4"/>
  </si>
  <si>
    <t>紙製容器</t>
    <rPh sb="0" eb="1">
      <t>カミ</t>
    </rPh>
    <rPh sb="1" eb="2">
      <t>セイ</t>
    </rPh>
    <rPh sb="2" eb="4">
      <t>ヨウキ</t>
    </rPh>
    <phoneticPr fontId="4"/>
  </si>
  <si>
    <t>その他の紙加工品</t>
    <rPh sb="2" eb="3">
      <t>ホカ</t>
    </rPh>
    <rPh sb="4" eb="5">
      <t>カミ</t>
    </rPh>
    <rPh sb="5" eb="7">
      <t>カコウ</t>
    </rPh>
    <rPh sb="7" eb="8">
      <t>ヒン</t>
    </rPh>
    <phoneticPr fontId="4"/>
  </si>
  <si>
    <t>ソーダ工業製品</t>
    <rPh sb="3" eb="5">
      <t>コウギョウ</t>
    </rPh>
    <rPh sb="5" eb="7">
      <t>セイヒン</t>
    </rPh>
    <phoneticPr fontId="4"/>
  </si>
  <si>
    <t>その他の無機化学工業製品</t>
    <rPh sb="2" eb="3">
      <t>ホカ</t>
    </rPh>
    <rPh sb="4" eb="6">
      <t>ムキ</t>
    </rPh>
    <rPh sb="6" eb="8">
      <t>カガク</t>
    </rPh>
    <rPh sb="8" eb="10">
      <t>コウギョウ</t>
    </rPh>
    <rPh sb="10" eb="12">
      <t>セイヒン</t>
    </rPh>
    <phoneticPr fontId="4"/>
  </si>
  <si>
    <t>石油化学系基礎製品</t>
    <rPh sb="4" eb="5">
      <t>ケイ</t>
    </rPh>
    <phoneticPr fontId="3"/>
  </si>
  <si>
    <t>脂肪族中間物・環式中間物・合成染料・有機顔料</t>
    <rPh sb="0" eb="2">
      <t>シボウ</t>
    </rPh>
    <rPh sb="2" eb="3">
      <t>ゾク</t>
    </rPh>
    <rPh sb="3" eb="5">
      <t>チュウカン</t>
    </rPh>
    <rPh sb="5" eb="6">
      <t>ブツ</t>
    </rPh>
    <rPh sb="7" eb="8">
      <t>カン</t>
    </rPh>
    <rPh sb="8" eb="9">
      <t>シキ</t>
    </rPh>
    <rPh sb="9" eb="11">
      <t>チュウカン</t>
    </rPh>
    <rPh sb="11" eb="12">
      <t>ブツ</t>
    </rPh>
    <rPh sb="13" eb="15">
      <t>ゴウセイ</t>
    </rPh>
    <rPh sb="15" eb="17">
      <t>センリョウ</t>
    </rPh>
    <rPh sb="18" eb="20">
      <t>ユウキ</t>
    </rPh>
    <rPh sb="20" eb="22">
      <t>ガンリョウ</t>
    </rPh>
    <phoneticPr fontId="4"/>
  </si>
  <si>
    <t>合成ゴム</t>
    <rPh sb="0" eb="2">
      <t>ゴウセイ</t>
    </rPh>
    <phoneticPr fontId="4"/>
  </si>
  <si>
    <t>その他の有機化学工業製品</t>
    <rPh sb="2" eb="3">
      <t>ホカ</t>
    </rPh>
    <rPh sb="4" eb="6">
      <t>ユウキ</t>
    </rPh>
    <rPh sb="6" eb="8">
      <t>カガク</t>
    </rPh>
    <rPh sb="8" eb="10">
      <t>コウギョウ</t>
    </rPh>
    <rPh sb="10" eb="12">
      <t>セイヒン</t>
    </rPh>
    <phoneticPr fontId="4"/>
  </si>
  <si>
    <t>油脂加工製品・界面活性剤</t>
    <rPh sb="0" eb="2">
      <t>ユシ</t>
    </rPh>
    <rPh sb="2" eb="4">
      <t>カコウ</t>
    </rPh>
    <rPh sb="4" eb="6">
      <t>セイヒン</t>
    </rPh>
    <rPh sb="7" eb="9">
      <t>カイメン</t>
    </rPh>
    <rPh sb="9" eb="12">
      <t>カッセイザイ</t>
    </rPh>
    <phoneticPr fontId="4"/>
  </si>
  <si>
    <t>化粧品・歯磨</t>
    <rPh sb="0" eb="3">
      <t>ケショウヒン</t>
    </rPh>
    <rPh sb="4" eb="6">
      <t>ハミガ</t>
    </rPh>
    <phoneticPr fontId="3"/>
  </si>
  <si>
    <t>塗料・印刷インキ</t>
    <rPh sb="0" eb="2">
      <t>トリョウ</t>
    </rPh>
    <rPh sb="3" eb="5">
      <t>インサツ</t>
    </rPh>
    <phoneticPr fontId="4"/>
  </si>
  <si>
    <t>農薬</t>
    <rPh sb="0" eb="2">
      <t>ノウヤク</t>
    </rPh>
    <phoneticPr fontId="4"/>
  </si>
  <si>
    <t>その他の化学最終製品</t>
    <rPh sb="2" eb="3">
      <t>ホカ</t>
    </rPh>
    <rPh sb="4" eb="6">
      <t>カガク</t>
    </rPh>
    <rPh sb="6" eb="8">
      <t>サイシュウ</t>
    </rPh>
    <rPh sb="8" eb="10">
      <t>セイヒン</t>
    </rPh>
    <phoneticPr fontId="4"/>
  </si>
  <si>
    <t>タイヤ・チューブ</t>
  </si>
  <si>
    <t>その他のゴム製品</t>
    <rPh sb="2" eb="3">
      <t>ホカ</t>
    </rPh>
    <rPh sb="6" eb="8">
      <t>セイヒン</t>
    </rPh>
    <phoneticPr fontId="4"/>
  </si>
  <si>
    <t>革製履物</t>
    <rPh sb="0" eb="2">
      <t>カワセイ</t>
    </rPh>
    <rPh sb="2" eb="4">
      <t>ハキモノ</t>
    </rPh>
    <phoneticPr fontId="4"/>
  </si>
  <si>
    <t>なめし革・革製品・毛皮（革製履物を除く。）</t>
  </si>
  <si>
    <t>ガラス・ガラス製品</t>
    <rPh sb="7" eb="9">
      <t>セイヒン</t>
    </rPh>
    <phoneticPr fontId="4"/>
  </si>
  <si>
    <t>セメント・セメント製品</t>
    <rPh sb="9" eb="11">
      <t>セイヒン</t>
    </rPh>
    <phoneticPr fontId="4"/>
  </si>
  <si>
    <t>建設用土石製品</t>
    <rPh sb="0" eb="3">
      <t>ケンセツヨウ</t>
    </rPh>
    <rPh sb="3" eb="5">
      <t>ドセキ</t>
    </rPh>
    <rPh sb="5" eb="7">
      <t>セイヒン</t>
    </rPh>
    <phoneticPr fontId="4"/>
  </si>
  <si>
    <t>その他の窯業・土石製品</t>
    <rPh sb="2" eb="3">
      <t>ホカ</t>
    </rPh>
    <rPh sb="4" eb="6">
      <t>ヨウギョウ</t>
    </rPh>
    <rPh sb="7" eb="9">
      <t>ドセキ</t>
    </rPh>
    <rPh sb="9" eb="11">
      <t>セイヒン</t>
    </rPh>
    <phoneticPr fontId="4"/>
  </si>
  <si>
    <t>銑鉄・粗鋼</t>
    <rPh sb="0" eb="2">
      <t>センテツ</t>
    </rPh>
    <rPh sb="3" eb="5">
      <t>ソコウ</t>
    </rPh>
    <phoneticPr fontId="4"/>
  </si>
  <si>
    <t>鉄屑</t>
    <rPh sb="0" eb="2">
      <t>テツクズ</t>
    </rPh>
    <phoneticPr fontId="4"/>
  </si>
  <si>
    <t>熱間圧延鋼材</t>
    <rPh sb="0" eb="1">
      <t>ネッ</t>
    </rPh>
    <rPh sb="1" eb="2">
      <t>カン</t>
    </rPh>
    <rPh sb="2" eb="3">
      <t>アツ</t>
    </rPh>
    <rPh sb="3" eb="4">
      <t>ノ</t>
    </rPh>
    <rPh sb="4" eb="6">
      <t>コウザイ</t>
    </rPh>
    <phoneticPr fontId="4"/>
  </si>
  <si>
    <t>鋼管</t>
    <rPh sb="0" eb="2">
      <t>コウカン</t>
    </rPh>
    <phoneticPr fontId="4"/>
  </si>
  <si>
    <t>冷延・めっき鋼材</t>
    <rPh sb="0" eb="1">
      <t>レイ</t>
    </rPh>
    <rPh sb="1" eb="2">
      <t>ノ</t>
    </rPh>
    <rPh sb="6" eb="8">
      <t>コウザイ</t>
    </rPh>
    <phoneticPr fontId="4"/>
  </si>
  <si>
    <t>非鉄金属屑</t>
    <rPh sb="0" eb="2">
      <t>ヒテツ</t>
    </rPh>
    <rPh sb="2" eb="4">
      <t>キンゾク</t>
    </rPh>
    <rPh sb="4" eb="5">
      <t>クズ</t>
    </rPh>
    <phoneticPr fontId="4"/>
  </si>
  <si>
    <t>電線・ケーブル</t>
    <rPh sb="0" eb="2">
      <t>デンセン</t>
    </rPh>
    <phoneticPr fontId="4"/>
  </si>
  <si>
    <t>その他の非鉄金属製品</t>
    <rPh sb="2" eb="3">
      <t>ホカ</t>
    </rPh>
    <rPh sb="4" eb="6">
      <t>ヒテツ</t>
    </rPh>
    <rPh sb="6" eb="8">
      <t>キンゾク</t>
    </rPh>
    <rPh sb="8" eb="10">
      <t>セイヒン</t>
    </rPh>
    <phoneticPr fontId="4"/>
  </si>
  <si>
    <t>建設用金属製品</t>
    <rPh sb="0" eb="2">
      <t>ケンセツ</t>
    </rPh>
    <rPh sb="2" eb="3">
      <t>ヨウ</t>
    </rPh>
    <rPh sb="3" eb="5">
      <t>キンゾク</t>
    </rPh>
    <rPh sb="5" eb="7">
      <t>セイヒン</t>
    </rPh>
    <phoneticPr fontId="4"/>
  </si>
  <si>
    <t>建築用金属製品</t>
    <rPh sb="0" eb="3">
      <t>ケンチクヨウ</t>
    </rPh>
    <rPh sb="3" eb="5">
      <t>キンゾク</t>
    </rPh>
    <rPh sb="5" eb="7">
      <t>セイヒン</t>
    </rPh>
    <phoneticPr fontId="4"/>
  </si>
  <si>
    <t>ガス・石油機器・暖房・調理装置</t>
    <rPh sb="3" eb="5">
      <t>セキユ</t>
    </rPh>
    <rPh sb="5" eb="7">
      <t>キキ</t>
    </rPh>
    <rPh sb="8" eb="10">
      <t>ダンボウ</t>
    </rPh>
    <rPh sb="11" eb="13">
      <t>チョウリ</t>
    </rPh>
    <rPh sb="13" eb="15">
      <t>ソウチ</t>
    </rPh>
    <phoneticPr fontId="4"/>
  </si>
  <si>
    <t>その他の金属製品</t>
    <rPh sb="2" eb="3">
      <t>ホカ</t>
    </rPh>
    <rPh sb="4" eb="6">
      <t>キンゾク</t>
    </rPh>
    <rPh sb="6" eb="8">
      <t>セイヒン</t>
    </rPh>
    <phoneticPr fontId="4"/>
  </si>
  <si>
    <t>ボイラ・原動機</t>
    <rPh sb="4" eb="7">
      <t>ゲンドウキ</t>
    </rPh>
    <phoneticPr fontId="4"/>
  </si>
  <si>
    <t>ポンプ・圧縮機</t>
    <rPh sb="4" eb="7">
      <t>アッシュクキ</t>
    </rPh>
    <phoneticPr fontId="4"/>
  </si>
  <si>
    <t>運搬機械</t>
    <rPh sb="0" eb="2">
      <t>ウンパン</t>
    </rPh>
    <rPh sb="2" eb="4">
      <t>キカイ</t>
    </rPh>
    <phoneticPr fontId="4"/>
  </si>
  <si>
    <t>冷凍機・温湿調整装置</t>
    <rPh sb="0" eb="3">
      <t>レイトウキ</t>
    </rPh>
    <rPh sb="4" eb="5">
      <t>アツシ</t>
    </rPh>
    <rPh sb="5" eb="6">
      <t>シメ</t>
    </rPh>
    <rPh sb="6" eb="8">
      <t>チョウセイ</t>
    </rPh>
    <rPh sb="8" eb="10">
      <t>ソウチ</t>
    </rPh>
    <phoneticPr fontId="4"/>
  </si>
  <si>
    <t>その他のはん用機械</t>
    <rPh sb="2" eb="3">
      <t>ホカ</t>
    </rPh>
    <rPh sb="6" eb="7">
      <t>ヨウ</t>
    </rPh>
    <rPh sb="7" eb="9">
      <t>キカイ</t>
    </rPh>
    <phoneticPr fontId="4"/>
  </si>
  <si>
    <t>農業用機械</t>
    <rPh sb="0" eb="2">
      <t>ノウギョウ</t>
    </rPh>
    <rPh sb="2" eb="3">
      <t>ヨウ</t>
    </rPh>
    <rPh sb="3" eb="5">
      <t>キカイ</t>
    </rPh>
    <phoneticPr fontId="4"/>
  </si>
  <si>
    <t>建設・鉱山機械</t>
    <rPh sb="0" eb="2">
      <t>ケンセツ</t>
    </rPh>
    <rPh sb="3" eb="5">
      <t>コウザン</t>
    </rPh>
    <rPh sb="5" eb="7">
      <t>キカイ</t>
    </rPh>
    <phoneticPr fontId="4"/>
  </si>
  <si>
    <t>繊維機械</t>
    <rPh sb="0" eb="2">
      <t>センイ</t>
    </rPh>
    <rPh sb="2" eb="4">
      <t>キカイ</t>
    </rPh>
    <phoneticPr fontId="4"/>
  </si>
  <si>
    <t>生活関連産業用機械</t>
    <rPh sb="0" eb="2">
      <t>セイカツ</t>
    </rPh>
    <rPh sb="2" eb="4">
      <t>カンレン</t>
    </rPh>
    <rPh sb="4" eb="7">
      <t>サンギョウヨウ</t>
    </rPh>
    <rPh sb="7" eb="9">
      <t>キカイ</t>
    </rPh>
    <phoneticPr fontId="4"/>
  </si>
  <si>
    <t>基礎素材産業用機械</t>
    <rPh sb="0" eb="2">
      <t>キソ</t>
    </rPh>
    <rPh sb="2" eb="4">
      <t>ソザイ</t>
    </rPh>
    <rPh sb="4" eb="7">
      <t>サンギョウヨウ</t>
    </rPh>
    <rPh sb="7" eb="9">
      <t>キカイ</t>
    </rPh>
    <phoneticPr fontId="4"/>
  </si>
  <si>
    <t>金属加工機械</t>
    <rPh sb="0" eb="2">
      <t>キンゾク</t>
    </rPh>
    <rPh sb="2" eb="4">
      <t>カコウ</t>
    </rPh>
    <rPh sb="4" eb="6">
      <t>キカイ</t>
    </rPh>
    <rPh sb="5" eb="6">
      <t>コウサク</t>
    </rPh>
    <phoneticPr fontId="4"/>
  </si>
  <si>
    <t>半導体製造装置</t>
    <rPh sb="0" eb="3">
      <t>ハンドウタイ</t>
    </rPh>
    <rPh sb="3" eb="5">
      <t>セイゾウ</t>
    </rPh>
    <rPh sb="5" eb="7">
      <t>ソウチ</t>
    </rPh>
    <phoneticPr fontId="4"/>
  </si>
  <si>
    <t>その他の生産用機械</t>
    <rPh sb="2" eb="3">
      <t>ホカ</t>
    </rPh>
    <rPh sb="4" eb="6">
      <t>セイサン</t>
    </rPh>
    <rPh sb="6" eb="7">
      <t>ヨウ</t>
    </rPh>
    <rPh sb="7" eb="9">
      <t>キカイ</t>
    </rPh>
    <phoneticPr fontId="4"/>
  </si>
  <si>
    <t>事務用機械</t>
    <rPh sb="0" eb="3">
      <t>ジムヨウ</t>
    </rPh>
    <rPh sb="3" eb="5">
      <t>キカイ</t>
    </rPh>
    <phoneticPr fontId="4"/>
  </si>
  <si>
    <t>サービス用・娯楽用機器</t>
  </si>
  <si>
    <t>計測機器</t>
    <rPh sb="0" eb="2">
      <t>ケイソク</t>
    </rPh>
    <rPh sb="2" eb="4">
      <t>キキ</t>
    </rPh>
    <phoneticPr fontId="4"/>
  </si>
  <si>
    <t>医療用機械器具</t>
    <rPh sb="0" eb="3">
      <t>イリョウヨウ</t>
    </rPh>
    <rPh sb="3" eb="5">
      <t>キカイ</t>
    </rPh>
    <rPh sb="5" eb="7">
      <t>キグ</t>
    </rPh>
    <phoneticPr fontId="4"/>
  </si>
  <si>
    <t>光学機械・レンズ</t>
    <rPh sb="0" eb="2">
      <t>コウガク</t>
    </rPh>
    <rPh sb="2" eb="4">
      <t>キカイ</t>
    </rPh>
    <phoneticPr fontId="4"/>
  </si>
  <si>
    <t>武器</t>
    <rPh sb="0" eb="2">
      <t>ブキ</t>
    </rPh>
    <phoneticPr fontId="4"/>
  </si>
  <si>
    <t>電子デバイス</t>
    <rPh sb="0" eb="2">
      <t>デンシ</t>
    </rPh>
    <phoneticPr fontId="4"/>
  </si>
  <si>
    <t>その他の電子部品</t>
    <rPh sb="2" eb="3">
      <t>ホカ</t>
    </rPh>
    <phoneticPr fontId="4"/>
  </si>
  <si>
    <t>産業用電気機器</t>
    <rPh sb="0" eb="3">
      <t>サンギョウヨウ</t>
    </rPh>
    <rPh sb="3" eb="5">
      <t>デンキ</t>
    </rPh>
    <rPh sb="5" eb="7">
      <t>キキ</t>
    </rPh>
    <phoneticPr fontId="4"/>
  </si>
  <si>
    <t>民生用電気機器</t>
    <rPh sb="0" eb="3">
      <t>ミンセイヨウ</t>
    </rPh>
    <phoneticPr fontId="4"/>
  </si>
  <si>
    <t>電子応用装置</t>
    <rPh sb="0" eb="2">
      <t>デンシ</t>
    </rPh>
    <rPh sb="2" eb="4">
      <t>オウヨウ</t>
    </rPh>
    <rPh sb="4" eb="6">
      <t>ソウチ</t>
    </rPh>
    <phoneticPr fontId="4"/>
  </si>
  <si>
    <t>電気計測器</t>
    <rPh sb="0" eb="2">
      <t>デンキ</t>
    </rPh>
    <rPh sb="2" eb="5">
      <t>ケイソクキ</t>
    </rPh>
    <phoneticPr fontId="4"/>
  </si>
  <si>
    <t>その他の電気機械</t>
    <rPh sb="2" eb="3">
      <t>ホカ</t>
    </rPh>
    <rPh sb="4" eb="6">
      <t>デンキ</t>
    </rPh>
    <rPh sb="6" eb="8">
      <t>キカイ</t>
    </rPh>
    <phoneticPr fontId="4"/>
  </si>
  <si>
    <t>通信機器</t>
  </si>
  <si>
    <t>映像・音響機器</t>
    <rPh sb="0" eb="2">
      <t>エイゾウ</t>
    </rPh>
    <rPh sb="3" eb="5">
      <t>オンキョウ</t>
    </rPh>
    <rPh sb="5" eb="7">
      <t>キキ</t>
    </rPh>
    <phoneticPr fontId="4"/>
  </si>
  <si>
    <t>電子計算機・同附属装置</t>
    <rPh sb="0" eb="2">
      <t>デンシ</t>
    </rPh>
    <rPh sb="2" eb="5">
      <t>ケイサンキ</t>
    </rPh>
    <rPh sb="6" eb="7">
      <t>ドウ</t>
    </rPh>
    <rPh sb="7" eb="9">
      <t>フゾク</t>
    </rPh>
    <rPh sb="9" eb="11">
      <t>ソウチ</t>
    </rPh>
    <phoneticPr fontId="4"/>
  </si>
  <si>
    <t>二輪自動車</t>
    <rPh sb="0" eb="2">
      <t>ニリン</t>
    </rPh>
    <rPh sb="2" eb="5">
      <t>ジドウシャ</t>
    </rPh>
    <phoneticPr fontId="4"/>
  </si>
  <si>
    <t>自動車部品・同附属品</t>
    <rPh sb="7" eb="8">
      <t>フ</t>
    </rPh>
    <phoneticPr fontId="4"/>
  </si>
  <si>
    <t>鉄道車両・同修理</t>
    <rPh sb="0" eb="2">
      <t>テツドウ</t>
    </rPh>
    <rPh sb="2" eb="4">
      <t>シャリョウ</t>
    </rPh>
    <rPh sb="5" eb="6">
      <t>ドウ</t>
    </rPh>
    <rPh sb="6" eb="8">
      <t>シュウリ</t>
    </rPh>
    <phoneticPr fontId="4"/>
  </si>
  <si>
    <t>航空機・同修理</t>
    <rPh sb="0" eb="3">
      <t>コウクウキ</t>
    </rPh>
    <rPh sb="4" eb="5">
      <t>ドウ</t>
    </rPh>
    <rPh sb="5" eb="7">
      <t>シュウリ</t>
    </rPh>
    <phoneticPr fontId="4"/>
  </si>
  <si>
    <t>その他の輸送機械</t>
    <rPh sb="2" eb="3">
      <t>ホカ</t>
    </rPh>
    <rPh sb="4" eb="6">
      <t>ユソウ</t>
    </rPh>
    <rPh sb="6" eb="8">
      <t>キカイ</t>
    </rPh>
    <phoneticPr fontId="4"/>
  </si>
  <si>
    <t>がん具・運動用品</t>
    <rPh sb="2" eb="3">
      <t>グ</t>
    </rPh>
    <rPh sb="4" eb="6">
      <t>ウンドウ</t>
    </rPh>
    <rPh sb="6" eb="8">
      <t>ヨウヒン</t>
    </rPh>
    <phoneticPr fontId="4"/>
  </si>
  <si>
    <t>その他の製造工業製品</t>
    <rPh sb="2" eb="3">
      <t>ホカ</t>
    </rPh>
    <rPh sb="4" eb="6">
      <t>セイゾウ</t>
    </rPh>
    <rPh sb="6" eb="8">
      <t>コウギョウ</t>
    </rPh>
    <rPh sb="8" eb="10">
      <t>セイヒン</t>
    </rPh>
    <phoneticPr fontId="4"/>
  </si>
  <si>
    <t>住宅建築</t>
    <rPh sb="0" eb="2">
      <t>ジュウタク</t>
    </rPh>
    <rPh sb="2" eb="4">
      <t>ケンチク</t>
    </rPh>
    <phoneticPr fontId="4"/>
  </si>
  <si>
    <t>非住宅建築</t>
    <rPh sb="0" eb="1">
      <t>ヒ</t>
    </rPh>
    <rPh sb="1" eb="3">
      <t>ジュウタク</t>
    </rPh>
    <rPh sb="3" eb="5">
      <t>ケンチク</t>
    </rPh>
    <phoneticPr fontId="4"/>
  </si>
  <si>
    <t>建設補修</t>
    <rPh sb="0" eb="2">
      <t>ケンセツ</t>
    </rPh>
    <rPh sb="2" eb="4">
      <t>ホシュウ</t>
    </rPh>
    <phoneticPr fontId="4"/>
  </si>
  <si>
    <t>公共事業</t>
    <rPh sb="0" eb="2">
      <t>コウキョウ</t>
    </rPh>
    <rPh sb="2" eb="4">
      <t>ジギョウ</t>
    </rPh>
    <phoneticPr fontId="4"/>
  </si>
  <si>
    <t>電気</t>
    <rPh sb="0" eb="2">
      <t>デンキ</t>
    </rPh>
    <phoneticPr fontId="4"/>
  </si>
  <si>
    <t>水道</t>
    <rPh sb="0" eb="2">
      <t>スイドウ</t>
    </rPh>
    <phoneticPr fontId="4"/>
  </si>
  <si>
    <t>廃棄物処理</t>
    <rPh sb="0" eb="3">
      <t>ハイキブツ</t>
    </rPh>
    <rPh sb="3" eb="5">
      <t>ショリ</t>
    </rPh>
    <phoneticPr fontId="4"/>
  </si>
  <si>
    <t>卸売</t>
    <rPh sb="0" eb="2">
      <t>オロシウリ</t>
    </rPh>
    <phoneticPr fontId="4"/>
  </si>
  <si>
    <t>小売</t>
    <rPh sb="0" eb="2">
      <t>コウリ</t>
    </rPh>
    <phoneticPr fontId="4"/>
  </si>
  <si>
    <t>金融</t>
    <rPh sb="0" eb="2">
      <t>キンユウ</t>
    </rPh>
    <phoneticPr fontId="4"/>
  </si>
  <si>
    <t>保険</t>
    <rPh sb="0" eb="2">
      <t>ホケン</t>
    </rPh>
    <phoneticPr fontId="4"/>
  </si>
  <si>
    <t>鉄道旅客輸送</t>
    <rPh sb="0" eb="2">
      <t>テツドウ</t>
    </rPh>
    <rPh sb="2" eb="4">
      <t>リョキャク</t>
    </rPh>
    <rPh sb="4" eb="6">
      <t>ユソウ</t>
    </rPh>
    <phoneticPr fontId="4"/>
  </si>
  <si>
    <t>鉄道貨物輸送</t>
    <rPh sb="0" eb="2">
      <t>テツドウ</t>
    </rPh>
    <rPh sb="2" eb="4">
      <t>カモツ</t>
    </rPh>
    <rPh sb="4" eb="6">
      <t>ユソウ</t>
    </rPh>
    <phoneticPr fontId="4"/>
  </si>
  <si>
    <t>道路旅客輸送</t>
    <rPh sb="0" eb="2">
      <t>ドウロ</t>
    </rPh>
    <rPh sb="2" eb="4">
      <t>リョキャク</t>
    </rPh>
    <rPh sb="4" eb="6">
      <t>ユソウ</t>
    </rPh>
    <phoneticPr fontId="4"/>
  </si>
  <si>
    <t>道路貨物輸送（自家輸送を除く。）</t>
  </si>
  <si>
    <t>自家輸送（旅客自動車）</t>
    <rPh sb="0" eb="2">
      <t>ジカ</t>
    </rPh>
    <rPh sb="2" eb="4">
      <t>ユソウ</t>
    </rPh>
    <rPh sb="5" eb="7">
      <t>リョカク</t>
    </rPh>
    <rPh sb="7" eb="10">
      <t>ジドウシャ</t>
    </rPh>
    <phoneticPr fontId="4"/>
  </si>
  <si>
    <t>自家輸送（貨物自動車）</t>
    <rPh sb="0" eb="2">
      <t>ジカ</t>
    </rPh>
    <rPh sb="2" eb="4">
      <t>ユソウ</t>
    </rPh>
    <rPh sb="5" eb="7">
      <t>カモツ</t>
    </rPh>
    <rPh sb="7" eb="10">
      <t>ジドウシャ</t>
    </rPh>
    <phoneticPr fontId="4"/>
  </si>
  <si>
    <t>貨物利用運送</t>
    <rPh sb="0" eb="2">
      <t>カモツ</t>
    </rPh>
    <rPh sb="2" eb="4">
      <t>リヨウ</t>
    </rPh>
    <rPh sb="4" eb="6">
      <t>ウンソウ</t>
    </rPh>
    <phoneticPr fontId="4"/>
  </si>
  <si>
    <t>倉庫</t>
    <rPh sb="0" eb="2">
      <t>ソウコ</t>
    </rPh>
    <phoneticPr fontId="4"/>
  </si>
  <si>
    <t>こん包</t>
    <rPh sb="2" eb="3">
      <t>ポウ</t>
    </rPh>
    <phoneticPr fontId="4"/>
  </si>
  <si>
    <t>その他の運輸附帯サービス</t>
    <rPh sb="2" eb="3">
      <t>ホカ</t>
    </rPh>
    <rPh sb="4" eb="6">
      <t>ウンユ</t>
    </rPh>
    <rPh sb="6" eb="7">
      <t>フ</t>
    </rPh>
    <phoneticPr fontId="4"/>
  </si>
  <si>
    <t>郵便・信書便</t>
    <rPh sb="0" eb="2">
      <t>ユウビン</t>
    </rPh>
    <rPh sb="3" eb="5">
      <t>シンショ</t>
    </rPh>
    <rPh sb="5" eb="6">
      <t>ビン</t>
    </rPh>
    <phoneticPr fontId="4"/>
  </si>
  <si>
    <t>通信</t>
    <rPh sb="0" eb="2">
      <t>ツウシンデンツウ</t>
    </rPh>
    <phoneticPr fontId="4"/>
  </si>
  <si>
    <t>放送</t>
    <rPh sb="0" eb="2">
      <t>ホウソウ</t>
    </rPh>
    <phoneticPr fontId="4"/>
  </si>
  <si>
    <t>情報サービス</t>
    <rPh sb="0" eb="2">
      <t>ジョウホウ</t>
    </rPh>
    <phoneticPr fontId="4"/>
  </si>
  <si>
    <t>インターネット附随サービス</t>
    <rPh sb="7" eb="8">
      <t>フ</t>
    </rPh>
    <phoneticPr fontId="4"/>
  </si>
  <si>
    <t>映像・音声・文字情報制作</t>
    <rPh sb="3" eb="5">
      <t>オンセイ</t>
    </rPh>
    <phoneticPr fontId="4"/>
  </si>
  <si>
    <t>公務（中央）</t>
    <rPh sb="0" eb="2">
      <t>コウム</t>
    </rPh>
    <rPh sb="3" eb="5">
      <t>チュウオウ</t>
    </rPh>
    <phoneticPr fontId="4"/>
  </si>
  <si>
    <t>公務（地方）</t>
    <rPh sb="0" eb="2">
      <t>コウム</t>
    </rPh>
    <rPh sb="3" eb="5">
      <t>チホウ</t>
    </rPh>
    <phoneticPr fontId="4"/>
  </si>
  <si>
    <t>学校教育</t>
    <rPh sb="0" eb="2">
      <t>ガッコウ</t>
    </rPh>
    <rPh sb="2" eb="4">
      <t>キョウイク</t>
    </rPh>
    <phoneticPr fontId="4"/>
  </si>
  <si>
    <t>社会教育・その他の教育</t>
    <rPh sb="0" eb="2">
      <t>シャカイ</t>
    </rPh>
    <rPh sb="2" eb="4">
      <t>キョウイク</t>
    </rPh>
    <rPh sb="7" eb="8">
      <t>ホカ</t>
    </rPh>
    <rPh sb="9" eb="11">
      <t>キョウイク</t>
    </rPh>
    <phoneticPr fontId="4"/>
  </si>
  <si>
    <t>学術研究機関</t>
    <rPh sb="0" eb="2">
      <t>ガクジュツ</t>
    </rPh>
    <rPh sb="2" eb="4">
      <t>ケンキュウ</t>
    </rPh>
    <rPh sb="4" eb="6">
      <t>キカン</t>
    </rPh>
    <phoneticPr fontId="4"/>
  </si>
  <si>
    <t>企業内研究開発</t>
    <rPh sb="0" eb="2">
      <t>キギョウ</t>
    </rPh>
    <rPh sb="2" eb="3">
      <t>ナイ</t>
    </rPh>
    <rPh sb="3" eb="5">
      <t>ケンキュウ</t>
    </rPh>
    <rPh sb="5" eb="7">
      <t>カイハツ</t>
    </rPh>
    <phoneticPr fontId="4"/>
  </si>
  <si>
    <t>医療</t>
    <rPh sb="0" eb="2">
      <t>イリョウ</t>
    </rPh>
    <phoneticPr fontId="4"/>
  </si>
  <si>
    <t>保健衛生</t>
    <rPh sb="0" eb="2">
      <t>ホケン</t>
    </rPh>
    <rPh sb="2" eb="4">
      <t>エイセイ</t>
    </rPh>
    <phoneticPr fontId="4"/>
  </si>
  <si>
    <t>社会保険・社会福祉</t>
    <rPh sb="0" eb="2">
      <t>シャカイ</t>
    </rPh>
    <rPh sb="2" eb="4">
      <t>ホケン</t>
    </rPh>
    <rPh sb="5" eb="7">
      <t>シャカイ</t>
    </rPh>
    <rPh sb="7" eb="9">
      <t>フクシ</t>
    </rPh>
    <phoneticPr fontId="4"/>
  </si>
  <si>
    <t>介護</t>
    <rPh sb="0" eb="2">
      <t>カイゴ</t>
    </rPh>
    <phoneticPr fontId="4"/>
  </si>
  <si>
    <t>他に分類されない会員制団体</t>
    <rPh sb="0" eb="1">
      <t>タ</t>
    </rPh>
    <rPh sb="2" eb="4">
      <t>ブンルイ</t>
    </rPh>
    <rPh sb="8" eb="11">
      <t>カイインセイ</t>
    </rPh>
    <rPh sb="11" eb="13">
      <t>ダンタイ</t>
    </rPh>
    <phoneticPr fontId="4"/>
  </si>
  <si>
    <t>物品賃貸業（貸自動車業を除く。）</t>
  </si>
  <si>
    <t>貸自動車業</t>
    <rPh sb="0" eb="1">
      <t>カシ</t>
    </rPh>
    <rPh sb="1" eb="4">
      <t>ジドウシャ</t>
    </rPh>
    <rPh sb="4" eb="5">
      <t>ギョウ</t>
    </rPh>
    <phoneticPr fontId="4"/>
  </si>
  <si>
    <t>広告</t>
    <rPh sb="0" eb="2">
      <t>コウコク</t>
    </rPh>
    <phoneticPr fontId="4"/>
  </si>
  <si>
    <t>自動車整備</t>
    <rPh sb="0" eb="3">
      <t>ジドウシャ</t>
    </rPh>
    <rPh sb="3" eb="5">
      <t>セイビ</t>
    </rPh>
    <phoneticPr fontId="4"/>
  </si>
  <si>
    <t>機械修理</t>
    <rPh sb="0" eb="2">
      <t>キカイ</t>
    </rPh>
    <rPh sb="2" eb="4">
      <t>シュウリ</t>
    </rPh>
    <phoneticPr fontId="4"/>
  </si>
  <si>
    <t>その他の対事業所サービス</t>
    <rPh sb="2" eb="3">
      <t>ホカ</t>
    </rPh>
    <rPh sb="4" eb="5">
      <t>タイ</t>
    </rPh>
    <rPh sb="5" eb="8">
      <t>ジギョウショ</t>
    </rPh>
    <phoneticPr fontId="4"/>
  </si>
  <si>
    <t>宿泊業</t>
    <rPh sb="0" eb="2">
      <t>シュクハク</t>
    </rPh>
    <rPh sb="2" eb="3">
      <t>ギョウ</t>
    </rPh>
    <phoneticPr fontId="4"/>
  </si>
  <si>
    <t>飲食サービス</t>
    <rPh sb="0" eb="2">
      <t>インショク</t>
    </rPh>
    <phoneticPr fontId="4"/>
  </si>
  <si>
    <t>娯楽サービス</t>
    <rPh sb="0" eb="2">
      <t>ゴラク</t>
    </rPh>
    <phoneticPr fontId="4"/>
  </si>
  <si>
    <t>部門名</t>
    <rPh sb="0" eb="2">
      <t>ブモン</t>
    </rPh>
    <rPh sb="2" eb="3">
      <t>メイ</t>
    </rPh>
    <phoneticPr fontId="10"/>
  </si>
  <si>
    <t>その他の鉱業</t>
    <phoneticPr fontId="10"/>
  </si>
  <si>
    <t>乗用車・その他の自動車</t>
    <phoneticPr fontId="2"/>
  </si>
  <si>
    <t>ガス・熱供給</t>
    <phoneticPr fontId="2"/>
  </si>
  <si>
    <t>道路輸送（自家輸送を除く。）</t>
    <phoneticPr fontId="2"/>
  </si>
  <si>
    <t>獣医業</t>
    <rPh sb="0" eb="3">
      <t>ジュウイギョウ</t>
    </rPh>
    <phoneticPr fontId="10"/>
  </si>
  <si>
    <t/>
  </si>
  <si>
    <t>物価調整等で、毎年、二重線で囲まれた係数(イベントシート)を更新します。</t>
    <rPh sb="0" eb="2">
      <t>ブッカ</t>
    </rPh>
    <rPh sb="2" eb="4">
      <t>チョウセイ</t>
    </rPh>
    <rPh sb="4" eb="5">
      <t>トウ</t>
    </rPh>
    <rPh sb="7" eb="9">
      <t>マイトシ</t>
    </rPh>
    <rPh sb="10" eb="13">
      <t>ニジュウセン</t>
    </rPh>
    <rPh sb="14" eb="15">
      <t>カコ</t>
    </rPh>
    <rPh sb="18" eb="20">
      <t>ケイスウ</t>
    </rPh>
    <rPh sb="30" eb="32">
      <t>コウシン</t>
    </rPh>
    <phoneticPr fontId="2"/>
  </si>
  <si>
    <t>埼玉県</t>
    <rPh sb="0" eb="3">
      <t>サイタマケン</t>
    </rPh>
    <phoneticPr fontId="2"/>
  </si>
  <si>
    <t>農林漁業</t>
  </si>
  <si>
    <t>鉱業</t>
  </si>
  <si>
    <t>飲食料品</t>
  </si>
  <si>
    <t>繊維製品</t>
  </si>
  <si>
    <t>パルプ・紙・木製品</t>
  </si>
  <si>
    <t>化学製品</t>
  </si>
  <si>
    <t>石油・石炭製品</t>
  </si>
  <si>
    <t>プラスチック・ゴム製品</t>
  </si>
  <si>
    <t>窯業・土石製品</t>
  </si>
  <si>
    <t>鉄鋼</t>
  </si>
  <si>
    <t>非鉄金属</t>
  </si>
  <si>
    <t>金属製品</t>
  </si>
  <si>
    <t>電子部品</t>
  </si>
  <si>
    <t>電気機械</t>
  </si>
  <si>
    <t>情報通信機器</t>
  </si>
  <si>
    <t>輸送機械</t>
  </si>
  <si>
    <t>建設</t>
  </si>
  <si>
    <t>電気・ガス・熱供給</t>
  </si>
  <si>
    <t>不動産</t>
  </si>
  <si>
    <t>運輸・郵便</t>
  </si>
  <si>
    <t>情報通信</t>
  </si>
  <si>
    <t>教育・研究</t>
  </si>
  <si>
    <t>医療・福祉</t>
  </si>
  <si>
    <t>対事業所サービス</t>
  </si>
  <si>
    <t>対個人サービス</t>
  </si>
  <si>
    <t>物価調整は、毎年行っており、８月末頃に更新する予定です。</t>
    <rPh sb="0" eb="2">
      <t>ブッカ</t>
    </rPh>
    <rPh sb="2" eb="4">
      <t>チョウセイ</t>
    </rPh>
    <rPh sb="6" eb="8">
      <t>マイトシ</t>
    </rPh>
    <rPh sb="8" eb="9">
      <t>オコナ</t>
    </rPh>
    <rPh sb="15" eb="16">
      <t>ガツ</t>
    </rPh>
    <rPh sb="16" eb="17">
      <t>マツ</t>
    </rPh>
    <rPh sb="17" eb="18">
      <t>ゴロ</t>
    </rPh>
    <rPh sb="19" eb="21">
      <t>コウシン</t>
    </rPh>
    <rPh sb="23" eb="25">
      <t>ヨテイ</t>
    </rPh>
    <phoneticPr fontId="2"/>
  </si>
  <si>
    <t>・「入力消費」シートの「一人当たり消費額（全国平均）」は、「旅行・観光消費動向調査」の「旅行・観光産業の経済効果に関する調査研究」の参考表のデータを基に計算しました。</t>
    <rPh sb="2" eb="4">
      <t>ニュウリョク</t>
    </rPh>
    <rPh sb="4" eb="6">
      <t>ショウヒ</t>
    </rPh>
    <rPh sb="12" eb="14">
      <t>ヒトリ</t>
    </rPh>
    <rPh sb="21" eb="23">
      <t>ゼンコク</t>
    </rPh>
    <rPh sb="23" eb="25">
      <t>ヘイキン</t>
    </rPh>
    <rPh sb="44" eb="46">
      <t>リョコウ</t>
    </rPh>
    <rPh sb="47" eb="49">
      <t>カンコウ</t>
    </rPh>
    <rPh sb="49" eb="51">
      <t>サンギョウ</t>
    </rPh>
    <rPh sb="52" eb="54">
      <t>ケイザイ</t>
    </rPh>
    <rPh sb="54" eb="56">
      <t>コウカ</t>
    </rPh>
    <rPh sb="57" eb="58">
      <t>カン</t>
    </rPh>
    <rPh sb="60" eb="62">
      <t>チョウサ</t>
    </rPh>
    <rPh sb="62" eb="64">
      <t>ケンキュウ</t>
    </rPh>
    <rPh sb="66" eb="68">
      <t>サンコウ</t>
    </rPh>
    <rPh sb="68" eb="69">
      <t>ヒョウ</t>
    </rPh>
    <phoneticPr fontId="2"/>
  </si>
  <si>
    <t>米、稲わら、小麦、大麦、裸麦</t>
    <rPh sb="0" eb="1">
      <t>コメ</t>
    </rPh>
    <rPh sb="2" eb="3">
      <t>イネ</t>
    </rPh>
    <rPh sb="6" eb="8">
      <t>コムギ</t>
    </rPh>
    <rPh sb="9" eb="11">
      <t>オオムギ</t>
    </rPh>
    <rPh sb="12" eb="13">
      <t>ハダカ</t>
    </rPh>
    <rPh sb="13" eb="14">
      <t>ムギ</t>
    </rPh>
    <phoneticPr fontId="4"/>
  </si>
  <si>
    <t>さつまいも、じゃがいも、大豆、らっかせい</t>
    <rPh sb="12" eb="14">
      <t>ダイズ</t>
    </rPh>
    <phoneticPr fontId="4"/>
  </si>
  <si>
    <t>かぼちゃ、ピーマン、トマト、なす、はくさい、ねぎ、きゅうり、いちご、メロン、すいか、さといも、だいこん、キャベツ、ほうれん草、みつば、しゅんぎく、にんにく、たけのこ、れんこん、ごぼう、にんじん、もやし</t>
    <rPh sb="61" eb="62">
      <t>ソウ</t>
    </rPh>
    <phoneticPr fontId="4"/>
  </si>
  <si>
    <t>みかん、りんご、もも、パイン、バナナ、レモン、グレープフルーツ、キウイフルーツ、ぶどう、はっさく、梨、栗</t>
    <rPh sb="49" eb="50">
      <t>ナシ</t>
    </rPh>
    <rPh sb="51" eb="52">
      <t>クリ</t>
    </rPh>
    <phoneticPr fontId="4"/>
  </si>
  <si>
    <r>
      <t>さとうきび、コーヒー豆、ホップ、茶（生葉）、そば、あわ、きび、菜種、ごま　</t>
    </r>
    <r>
      <rPr>
        <sz val="9"/>
        <color theme="9" tint="-0.249977111117893"/>
        <rFont val="游ゴシック Medium"/>
        <family val="3"/>
        <charset val="128"/>
      </rPr>
      <t>※きのこは「015 林業」</t>
    </r>
    <rPh sb="10" eb="11">
      <t>マメ</t>
    </rPh>
    <rPh sb="16" eb="17">
      <t>チャ</t>
    </rPh>
    <rPh sb="18" eb="19">
      <t>ナマ</t>
    </rPh>
    <rPh sb="19" eb="20">
      <t>ハ</t>
    </rPh>
    <rPh sb="31" eb="33">
      <t>ナタネ</t>
    </rPh>
    <phoneticPr fontId="4"/>
  </si>
  <si>
    <t>牧草、種苗、花、芝、桑、葉たばこ、綿花、こうぞ、みつまた</t>
    <rPh sb="0" eb="2">
      <t>ボクソウ</t>
    </rPh>
    <rPh sb="3" eb="5">
      <t>シュビョウ</t>
    </rPh>
    <rPh sb="6" eb="7">
      <t>ハナ</t>
    </rPh>
    <rPh sb="8" eb="9">
      <t>シバ</t>
    </rPh>
    <rPh sb="10" eb="11">
      <t>クワ</t>
    </rPh>
    <rPh sb="12" eb="13">
      <t>ハ</t>
    </rPh>
    <rPh sb="17" eb="19">
      <t>メンカ</t>
    </rPh>
    <phoneticPr fontId="4"/>
  </si>
  <si>
    <t>酪農（生乳を生産し、出荷する）、肉用牛・豚・食鶏・蜜蜂・蚕・カブト虫の飼育、鶏卵・羊毛の生産</t>
    <rPh sb="0" eb="2">
      <t>ラクノウ</t>
    </rPh>
    <rPh sb="3" eb="5">
      <t>セイニュウ</t>
    </rPh>
    <rPh sb="6" eb="8">
      <t>セイサン</t>
    </rPh>
    <rPh sb="10" eb="12">
      <t>シュッカ</t>
    </rPh>
    <rPh sb="16" eb="18">
      <t>ニクヨウ</t>
    </rPh>
    <rPh sb="18" eb="19">
      <t>ウシ</t>
    </rPh>
    <rPh sb="20" eb="21">
      <t>ブタ</t>
    </rPh>
    <rPh sb="22" eb="23">
      <t>ショク</t>
    </rPh>
    <rPh sb="23" eb="24">
      <t>ニワトリ</t>
    </rPh>
    <rPh sb="25" eb="27">
      <t>ミツバチ</t>
    </rPh>
    <rPh sb="28" eb="29">
      <t>カイコ</t>
    </rPh>
    <rPh sb="33" eb="34">
      <t>ムシ</t>
    </rPh>
    <rPh sb="35" eb="37">
      <t>シイク</t>
    </rPh>
    <rPh sb="38" eb="40">
      <t>ケイラン</t>
    </rPh>
    <rPh sb="41" eb="42">
      <t>ヒツジ</t>
    </rPh>
    <rPh sb="42" eb="43">
      <t>ケ</t>
    </rPh>
    <rPh sb="44" eb="46">
      <t>セイサン</t>
    </rPh>
    <phoneticPr fontId="4"/>
  </si>
  <si>
    <r>
      <rPr>
        <sz val="9"/>
        <rFont val="游ゴシック Medium"/>
        <family val="3"/>
        <charset val="128"/>
      </rPr>
      <t>カントリーエレベーター、ライスセンター、種付け　</t>
    </r>
    <r>
      <rPr>
        <sz val="9"/>
        <color theme="9" tint="-0.249977111117893"/>
        <rFont val="游ゴシック Medium"/>
        <family val="3"/>
        <charset val="128"/>
      </rPr>
      <t>※造園業・植木業は「679 その他の対個人サービス」</t>
    </r>
    <r>
      <rPr>
        <sz val="9"/>
        <color rgb="FFFF0000"/>
        <rFont val="游ゴシック Medium"/>
        <family val="3"/>
        <charset val="128"/>
      </rPr>
      <t>、</t>
    </r>
    <r>
      <rPr>
        <sz val="9"/>
        <color theme="9" tint="-0.249977111117893"/>
        <rFont val="游ゴシック Medium"/>
        <family val="3"/>
        <charset val="128"/>
      </rPr>
      <t>獣医業は「675 獣医業」</t>
    </r>
    <rPh sb="25" eb="28">
      <t>ゾウエンギョウ</t>
    </rPh>
    <rPh sb="26" eb="28">
      <t>ウエキ</t>
    </rPh>
    <rPh sb="28" eb="29">
      <t>ギョウ</t>
    </rPh>
    <rPh sb="37" eb="38">
      <t>タ</t>
    </rPh>
    <rPh sb="39" eb="40">
      <t>タイ</t>
    </rPh>
    <rPh sb="40" eb="42">
      <t>コジン</t>
    </rPh>
    <phoneticPr fontId="4"/>
  </si>
  <si>
    <t>苗木、立木の成長</t>
    <rPh sb="0" eb="2">
      <t>ナエギ</t>
    </rPh>
    <rPh sb="3" eb="5">
      <t>リュウボク</t>
    </rPh>
    <rPh sb="6" eb="8">
      <t>セイチョウ</t>
    </rPh>
    <phoneticPr fontId="4"/>
  </si>
  <si>
    <t>丸太、立木を購入し、素材にして販売</t>
    <rPh sb="0" eb="2">
      <t>マルタ</t>
    </rPh>
    <rPh sb="3" eb="4">
      <t>セイリツ</t>
    </rPh>
    <rPh sb="4" eb="5">
      <t>キ</t>
    </rPh>
    <rPh sb="6" eb="8">
      <t>コウニュウ</t>
    </rPh>
    <rPh sb="10" eb="12">
      <t>ソザイ</t>
    </rPh>
    <rPh sb="15" eb="17">
      <t>ハンバイ</t>
    </rPh>
    <phoneticPr fontId="4"/>
  </si>
  <si>
    <t>きのこ、木炭、薪、食用鳥・昆虫・蛇の採取、炭焼、山番、種実（栗、くるみ）</t>
    <rPh sb="4" eb="6">
      <t>モクタン</t>
    </rPh>
    <rPh sb="7" eb="8">
      <t>マキ</t>
    </rPh>
    <rPh sb="9" eb="11">
      <t>ショクヨウ</t>
    </rPh>
    <rPh sb="10" eb="11">
      <t>リッショク</t>
    </rPh>
    <rPh sb="11" eb="12">
      <t>トリ</t>
    </rPh>
    <rPh sb="13" eb="15">
      <t>コンチュウ</t>
    </rPh>
    <rPh sb="16" eb="17">
      <t>ヘビ</t>
    </rPh>
    <rPh sb="18" eb="20">
      <t>サイシュ</t>
    </rPh>
    <rPh sb="21" eb="23">
      <t>スミヤ</t>
    </rPh>
    <rPh sb="24" eb="25">
      <t>ヤマ</t>
    </rPh>
    <rPh sb="25" eb="26">
      <t>バン</t>
    </rPh>
    <rPh sb="27" eb="28">
      <t>シュ</t>
    </rPh>
    <rPh sb="28" eb="29">
      <t>ミ</t>
    </rPh>
    <rPh sb="30" eb="31">
      <t>クリ</t>
    </rPh>
    <phoneticPr fontId="4"/>
  </si>
  <si>
    <t>沿岸・沖合・遠洋漁業（魚類、えび、かに、貝、海藻、真珠）</t>
    <rPh sb="0" eb="2">
      <t>エンガン</t>
    </rPh>
    <rPh sb="3" eb="5">
      <t>オキアイ</t>
    </rPh>
    <rPh sb="6" eb="8">
      <t>エンヨウ</t>
    </rPh>
    <rPh sb="8" eb="10">
      <t>ギョギョウ</t>
    </rPh>
    <rPh sb="11" eb="13">
      <t>ギョルイ</t>
    </rPh>
    <rPh sb="20" eb="21">
      <t>カイ</t>
    </rPh>
    <rPh sb="22" eb="24">
      <t>カイソウ</t>
    </rPh>
    <rPh sb="25" eb="27">
      <t>シンジュ</t>
    </rPh>
    <phoneticPr fontId="4"/>
  </si>
  <si>
    <t>河川漁業（魚類・錦ごい）、こい・ふな・金魚・すっぽん・どじょう養殖業</t>
    <rPh sb="0" eb="2">
      <t>カセン</t>
    </rPh>
    <rPh sb="2" eb="4">
      <t>ギョギョウ</t>
    </rPh>
    <rPh sb="5" eb="7">
      <t>ギョルイ</t>
    </rPh>
    <rPh sb="8" eb="9">
      <t>ニシキ</t>
    </rPh>
    <rPh sb="19" eb="21">
      <t>キンギョ</t>
    </rPh>
    <rPh sb="31" eb="34">
      <t>ヨウショクギョウ</t>
    </rPh>
    <phoneticPr fontId="4"/>
  </si>
  <si>
    <t>石炭・亜炭・原油・天然ガスの掘採</t>
    <rPh sb="0" eb="2">
      <t>セキタン</t>
    </rPh>
    <rPh sb="3" eb="4">
      <t>ア</t>
    </rPh>
    <rPh sb="4" eb="5">
      <t>タン</t>
    </rPh>
    <rPh sb="6" eb="8">
      <t>ゲンユ</t>
    </rPh>
    <rPh sb="9" eb="11">
      <t>テンネン</t>
    </rPh>
    <rPh sb="14" eb="15">
      <t>クツ</t>
    </rPh>
    <rPh sb="15" eb="16">
      <t>サイ</t>
    </rPh>
    <phoneticPr fontId="4"/>
  </si>
  <si>
    <t>砂・砂利・玉石の掘採</t>
    <rPh sb="0" eb="1">
      <t>スナ</t>
    </rPh>
    <rPh sb="2" eb="4">
      <t>ジャリ</t>
    </rPh>
    <rPh sb="5" eb="7">
      <t>タマイシ</t>
    </rPh>
    <rPh sb="8" eb="9">
      <t>ホ</t>
    </rPh>
    <rPh sb="9" eb="10">
      <t>サイ</t>
    </rPh>
    <phoneticPr fontId="4"/>
  </si>
  <si>
    <t>鉄鉱石、非鉄金属鉱物、石灰石、けい石、けい砂、ドロマイト、ろう石、粘土、長石、カオリン、重晶石、ベントナイト、けいそう土の掘採</t>
    <rPh sb="0" eb="3">
      <t>テッコウセキ</t>
    </rPh>
    <rPh sb="4" eb="6">
      <t>ヒテツ</t>
    </rPh>
    <rPh sb="6" eb="8">
      <t>キンゾク</t>
    </rPh>
    <rPh sb="8" eb="10">
      <t>コウブツ</t>
    </rPh>
    <rPh sb="11" eb="14">
      <t>セッカイセキ</t>
    </rPh>
    <rPh sb="17" eb="18">
      <t>イシ</t>
    </rPh>
    <rPh sb="21" eb="22">
      <t>スナ</t>
    </rPh>
    <rPh sb="31" eb="32">
      <t>イシ</t>
    </rPh>
    <rPh sb="33" eb="35">
      <t>ネンド</t>
    </rPh>
    <rPh sb="36" eb="38">
      <t>チョウセキ</t>
    </rPh>
    <phoneticPr fontId="4"/>
  </si>
  <si>
    <t>牛肉、豚肉、鶏肉、羊肉、馬肉等、肉加工品（ハム、焼豚、ベーコン）、びん缶詰（コンビーフ、うずら）、飲用牛乳、チーズ、バター、アイスクリーム、乳酸菌飲料、れん乳、発酵乳、精製はちみつ、乾燥卵</t>
    <rPh sb="0" eb="1">
      <t>ウシ</t>
    </rPh>
    <rPh sb="1" eb="2">
      <t>ニク</t>
    </rPh>
    <rPh sb="3" eb="5">
      <t>ブタニク</t>
    </rPh>
    <rPh sb="6" eb="7">
      <t>ニワトリ</t>
    </rPh>
    <rPh sb="7" eb="8">
      <t>ニク</t>
    </rPh>
    <rPh sb="9" eb="10">
      <t>ヒツジ</t>
    </rPh>
    <rPh sb="10" eb="11">
      <t>ニク</t>
    </rPh>
    <rPh sb="12" eb="14">
      <t>バニク</t>
    </rPh>
    <rPh sb="14" eb="15">
      <t>トウ</t>
    </rPh>
    <rPh sb="84" eb="86">
      <t>セイセイ</t>
    </rPh>
    <rPh sb="91" eb="93">
      <t>カンソウ</t>
    </rPh>
    <rPh sb="93" eb="94">
      <t>タマゴ</t>
    </rPh>
    <phoneticPr fontId="4"/>
  </si>
  <si>
    <t>冷凍魚介、かまぼこ、刺身、わかめ、あじの開き、びん缶詰（かに、さけ、さば）、ちくわ、水産物佃煮、寒天、のり</t>
    <rPh sb="0" eb="2">
      <t>レイトウ</t>
    </rPh>
    <rPh sb="2" eb="4">
      <t>ギョカイ</t>
    </rPh>
    <rPh sb="10" eb="12">
      <t>サシミ</t>
    </rPh>
    <rPh sb="20" eb="21">
      <t>ヒラ</t>
    </rPh>
    <rPh sb="25" eb="27">
      <t>カンヅメ</t>
    </rPh>
    <rPh sb="42" eb="45">
      <t>スイサンブツ</t>
    </rPh>
    <rPh sb="45" eb="47">
      <t>ツクダニ</t>
    </rPh>
    <rPh sb="48" eb="50">
      <t>カンテン</t>
    </rPh>
    <phoneticPr fontId="4"/>
  </si>
  <si>
    <t>精米、小麦粉、米ぬか、そば粉、こんにゃく粉</t>
    <rPh sb="0" eb="2">
      <t>セイマイ</t>
    </rPh>
    <rPh sb="3" eb="6">
      <t>コムギコ</t>
    </rPh>
    <rPh sb="7" eb="8">
      <t>コメ</t>
    </rPh>
    <rPh sb="13" eb="14">
      <t>コ</t>
    </rPh>
    <rPh sb="20" eb="21">
      <t>コ</t>
    </rPh>
    <phoneticPr fontId="4"/>
  </si>
  <si>
    <t>めん、パン、マカロニ、サンドイッチ、キャラメル、ドロップ、チョコ、和菓子、スナック菓子、ガム、ケーキ</t>
    <rPh sb="33" eb="36">
      <t>ワガシ</t>
    </rPh>
    <rPh sb="41" eb="43">
      <t>カシ</t>
    </rPh>
    <phoneticPr fontId="4"/>
  </si>
  <si>
    <t>漬物、冷凍野菜、ジャム、切干だいこん、かんぴょう、干し柿、乾燥野菜、干しいたけ、マッシュポテト、野菜びん・缶詰、果実びん・缶詰、濃縮果汁・天然果汁</t>
    <rPh sb="0" eb="2">
      <t>ツケモノ</t>
    </rPh>
    <rPh sb="3" eb="5">
      <t>レイトウ</t>
    </rPh>
    <rPh sb="5" eb="7">
      <t>ヤサイ</t>
    </rPh>
    <rPh sb="12" eb="14">
      <t>キリボシ</t>
    </rPh>
    <rPh sb="25" eb="26">
      <t>ホ</t>
    </rPh>
    <rPh sb="27" eb="28">
      <t>ガキ</t>
    </rPh>
    <rPh sb="29" eb="31">
      <t>カンソウ</t>
    </rPh>
    <rPh sb="31" eb="33">
      <t>ヤサイ</t>
    </rPh>
    <rPh sb="34" eb="35">
      <t>ホ</t>
    </rPh>
    <rPh sb="48" eb="50">
      <t>ヤサイ</t>
    </rPh>
    <rPh sb="53" eb="55">
      <t>カンヅメ</t>
    </rPh>
    <rPh sb="56" eb="58">
      <t>カジツ</t>
    </rPh>
    <rPh sb="61" eb="63">
      <t>カンヅメ</t>
    </rPh>
    <rPh sb="64" eb="66">
      <t>ノウシュク</t>
    </rPh>
    <rPh sb="66" eb="68">
      <t>カジュウ</t>
    </rPh>
    <rPh sb="69" eb="71">
      <t>テンネン</t>
    </rPh>
    <rPh sb="71" eb="73">
      <t>カジュウ</t>
    </rPh>
    <phoneticPr fontId="4"/>
  </si>
  <si>
    <r>
      <t>砂糖、でん粉、サラダ油、マーガリン、水あめ、マヨネーズ、味噌、めんつゆ、酢、ケチャップ、香辛料、即席カレー、お茶漬け、ふりかけ類　</t>
    </r>
    <r>
      <rPr>
        <sz val="9"/>
        <color theme="9" tint="-0.249977111117893"/>
        <rFont val="游ゴシック Medium"/>
        <family val="3"/>
        <charset val="128"/>
      </rPr>
      <t>※塩は「202 無機化学工業製品」</t>
    </r>
    <rPh sb="0" eb="2">
      <t>サトウ</t>
    </rPh>
    <rPh sb="5" eb="6">
      <t>プン</t>
    </rPh>
    <rPh sb="10" eb="11">
      <t>アブラ</t>
    </rPh>
    <rPh sb="18" eb="19">
      <t>ミズ</t>
    </rPh>
    <rPh sb="28" eb="30">
      <t>ミソ</t>
    </rPh>
    <rPh sb="36" eb="37">
      <t>ス</t>
    </rPh>
    <rPh sb="44" eb="47">
      <t>コウシンリョウ</t>
    </rPh>
    <rPh sb="48" eb="50">
      <t>ソクセキ</t>
    </rPh>
    <rPh sb="55" eb="57">
      <t>チャヅ</t>
    </rPh>
    <rPh sb="63" eb="64">
      <t>ルイ</t>
    </rPh>
    <rPh sb="66" eb="67">
      <t>シオ</t>
    </rPh>
    <rPh sb="73" eb="75">
      <t>ムキ</t>
    </rPh>
    <rPh sb="75" eb="77">
      <t>カガク</t>
    </rPh>
    <rPh sb="77" eb="79">
      <t>コウギョウ</t>
    </rPh>
    <rPh sb="79" eb="81">
      <t>セイヒン</t>
    </rPh>
    <phoneticPr fontId="4"/>
  </si>
  <si>
    <r>
      <t>冷凍調理食品、レトルト食品、インスタント食品、惣菜、弁当製造小売、がんもどき、納豆、豆腐、粉末ジュース、ゆば、春雨、こぶ茶、麦茶　</t>
    </r>
    <r>
      <rPr>
        <sz val="9"/>
        <color theme="9" tint="-0.249977111117893"/>
        <rFont val="游ゴシック Medium"/>
        <family val="3"/>
        <charset val="128"/>
      </rPr>
      <t>※B級グルメの出店は「672 飲食サービス」</t>
    </r>
    <rPh sb="0" eb="2">
      <t>レイトウ</t>
    </rPh>
    <rPh sb="2" eb="4">
      <t>チョウリ</t>
    </rPh>
    <rPh sb="4" eb="6">
      <t>ショクヒン</t>
    </rPh>
    <rPh sb="11" eb="13">
      <t>ショクヒン</t>
    </rPh>
    <rPh sb="20" eb="22">
      <t>ショクヒン</t>
    </rPh>
    <rPh sb="23" eb="25">
      <t>ソウザイ</t>
    </rPh>
    <rPh sb="26" eb="28">
      <t>ベントウ</t>
    </rPh>
    <rPh sb="28" eb="30">
      <t>セイゾウ</t>
    </rPh>
    <rPh sb="30" eb="32">
      <t>コウ</t>
    </rPh>
    <rPh sb="39" eb="41">
      <t>ナットウ</t>
    </rPh>
    <rPh sb="42" eb="44">
      <t>トウフ</t>
    </rPh>
    <rPh sb="45" eb="47">
      <t>フンマツ</t>
    </rPh>
    <rPh sb="55" eb="57">
      <t>ハルサメ</t>
    </rPh>
    <rPh sb="60" eb="61">
      <t>チャ</t>
    </rPh>
    <rPh sb="62" eb="64">
      <t>ムギチャ</t>
    </rPh>
    <rPh sb="67" eb="68">
      <t>キュウ</t>
    </rPh>
    <rPh sb="72" eb="74">
      <t>シュッテン</t>
    </rPh>
    <rPh sb="80" eb="82">
      <t>インショク</t>
    </rPh>
    <phoneticPr fontId="4"/>
  </si>
  <si>
    <r>
      <rPr>
        <sz val="9"/>
        <rFont val="游ゴシック Medium"/>
        <family val="3"/>
        <charset val="128"/>
      </rPr>
      <t>清酒、ビール、ウィスキー、ワイン、ブランデー、焼酎、果実酒　</t>
    </r>
    <r>
      <rPr>
        <sz val="9"/>
        <color theme="9" tint="-0.249977111117893"/>
        <rFont val="游ゴシック Medium"/>
        <family val="3"/>
        <charset val="128"/>
      </rPr>
      <t>※甘酒は「111 食料品」</t>
    </r>
    <rPh sb="0" eb="2">
      <t>セイシュ</t>
    </rPh>
    <rPh sb="23" eb="25">
      <t>ショウチュウ</t>
    </rPh>
    <rPh sb="26" eb="28">
      <t>カジツ</t>
    </rPh>
    <rPh sb="28" eb="29">
      <t>シュ</t>
    </rPh>
    <rPh sb="31" eb="32">
      <t>アマ</t>
    </rPh>
    <rPh sb="32" eb="33">
      <t>サケ</t>
    </rPh>
    <rPh sb="39" eb="42">
      <t>ショクリョウヒン</t>
    </rPh>
    <phoneticPr fontId="4"/>
  </si>
  <si>
    <r>
      <rPr>
        <sz val="9"/>
        <rFont val="游ゴシック Medium"/>
        <family val="3"/>
        <charset val="128"/>
      </rPr>
      <t>緑茶飲料、麦茶飲料、コーヒー、清涼飲料、製氷、ミネラルウォーター、野菜ジュース　</t>
    </r>
    <r>
      <rPr>
        <sz val="9"/>
        <color theme="9" tint="-0.249977111117893"/>
        <rFont val="游ゴシック Medium"/>
        <family val="3"/>
        <charset val="128"/>
      </rPr>
      <t>※ココア、濃縮果汁・天然果汁は「111 食料品」</t>
    </r>
    <rPh sb="0" eb="2">
      <t>リョクチャ</t>
    </rPh>
    <rPh sb="2" eb="4">
      <t>インリョウ</t>
    </rPh>
    <rPh sb="5" eb="7">
      <t>ムギチャ</t>
    </rPh>
    <rPh sb="7" eb="9">
      <t>インリョウ</t>
    </rPh>
    <rPh sb="15" eb="17">
      <t>セイリョウ</t>
    </rPh>
    <rPh sb="17" eb="19">
      <t>インリョウ</t>
    </rPh>
    <rPh sb="20" eb="22">
      <t>セイヒョウ</t>
    </rPh>
    <rPh sb="33" eb="35">
      <t>ヤサイ</t>
    </rPh>
    <rPh sb="45" eb="47">
      <t>ノウシュク</t>
    </rPh>
    <rPh sb="47" eb="49">
      <t>カジュウ</t>
    </rPh>
    <rPh sb="50" eb="52">
      <t>テンネン</t>
    </rPh>
    <rPh sb="52" eb="54">
      <t>カジュウ</t>
    </rPh>
    <rPh sb="60" eb="63">
      <t>ショクリョウヒン</t>
    </rPh>
    <phoneticPr fontId="4"/>
  </si>
  <si>
    <t>家畜・養魚用飼料、ペットフード、魚かす、動物性有機質肥料、植物性有機質肥料、たい肥</t>
    <rPh sb="0" eb="2">
      <t>カチク</t>
    </rPh>
    <rPh sb="3" eb="5">
      <t>ヨウギョ</t>
    </rPh>
    <rPh sb="5" eb="6">
      <t>ヨウ</t>
    </rPh>
    <rPh sb="6" eb="8">
      <t>シリョウ</t>
    </rPh>
    <rPh sb="16" eb="17">
      <t>サカナ</t>
    </rPh>
    <rPh sb="20" eb="23">
      <t>ドウブツセイ</t>
    </rPh>
    <rPh sb="23" eb="26">
      <t>ユウキシツ</t>
    </rPh>
    <rPh sb="26" eb="28">
      <t>ヒリョウ</t>
    </rPh>
    <rPh sb="29" eb="32">
      <t>ショクブツセイ</t>
    </rPh>
    <rPh sb="32" eb="35">
      <t>ユウキシツ</t>
    </rPh>
    <rPh sb="35" eb="37">
      <t>ヒリョウ</t>
    </rPh>
    <rPh sb="40" eb="41">
      <t>ヒ</t>
    </rPh>
    <phoneticPr fontId="4"/>
  </si>
  <si>
    <t>製糸（生糸、副蚕糸）、綿紡績糸、化学繊維紡績糸（ビスコース・スフ糸、キュプラ・スフ糸、アセテート、ナイロン、アクリル、ポリエステル）、毛紡績糸、ねん糸</t>
    <rPh sb="0" eb="2">
      <t>セイシ</t>
    </rPh>
    <rPh sb="3" eb="5">
      <t>キイト</t>
    </rPh>
    <rPh sb="6" eb="7">
      <t>フク</t>
    </rPh>
    <rPh sb="7" eb="8">
      <t>カイコ</t>
    </rPh>
    <rPh sb="8" eb="9">
      <t>イト</t>
    </rPh>
    <rPh sb="11" eb="12">
      <t>メン</t>
    </rPh>
    <rPh sb="12" eb="14">
      <t>ボウセキ</t>
    </rPh>
    <rPh sb="14" eb="15">
      <t>イト</t>
    </rPh>
    <rPh sb="16" eb="18">
      <t>カガク</t>
    </rPh>
    <rPh sb="18" eb="20">
      <t>センイ</t>
    </rPh>
    <rPh sb="20" eb="22">
      <t>ボウセキ</t>
    </rPh>
    <rPh sb="22" eb="23">
      <t>シ</t>
    </rPh>
    <rPh sb="32" eb="33">
      <t>イト</t>
    </rPh>
    <rPh sb="41" eb="42">
      <t>イト</t>
    </rPh>
    <rPh sb="67" eb="68">
      <t>ケ</t>
    </rPh>
    <rPh sb="68" eb="70">
      <t>ボウセキ</t>
    </rPh>
    <rPh sb="70" eb="71">
      <t>イト</t>
    </rPh>
    <rPh sb="74" eb="75">
      <t>シ</t>
    </rPh>
    <phoneticPr fontId="4"/>
  </si>
  <si>
    <t>綿織物、スフ織物、絹織物、毛織物</t>
    <rPh sb="0" eb="3">
      <t>メンオリモノ</t>
    </rPh>
    <rPh sb="6" eb="8">
      <t>オリモノ</t>
    </rPh>
    <rPh sb="9" eb="10">
      <t>キヌ</t>
    </rPh>
    <rPh sb="10" eb="12">
      <t>オリモノ</t>
    </rPh>
    <rPh sb="13" eb="14">
      <t>ケ</t>
    </rPh>
    <rPh sb="14" eb="16">
      <t>オリモノ</t>
    </rPh>
    <phoneticPr fontId="4"/>
  </si>
  <si>
    <t>綱・網、ロープ、漁網、組ひも</t>
    <rPh sb="0" eb="1">
      <t>ツナ</t>
    </rPh>
    <rPh sb="2" eb="3">
      <t>アミ</t>
    </rPh>
    <rPh sb="8" eb="9">
      <t>ギョ</t>
    </rPh>
    <rPh sb="9" eb="10">
      <t>アミ</t>
    </rPh>
    <rPh sb="11" eb="12">
      <t>クミ</t>
    </rPh>
    <phoneticPr fontId="4"/>
  </si>
  <si>
    <t>成人男子・少年服、成人女子・少女服、乳幼児服、シャツ、事務用・作業用・衛生用衣服、スポーツ用衣服、学生服、下着、寝着類、帯、和服、ショール、セーター、足袋類等</t>
    <rPh sb="0" eb="2">
      <t>セイジン</t>
    </rPh>
    <rPh sb="2" eb="4">
      <t>ダンシ</t>
    </rPh>
    <rPh sb="5" eb="7">
      <t>ショウネン</t>
    </rPh>
    <rPh sb="7" eb="8">
      <t>フク</t>
    </rPh>
    <rPh sb="9" eb="11">
      <t>セイジン</t>
    </rPh>
    <rPh sb="11" eb="13">
      <t>ジョシ</t>
    </rPh>
    <rPh sb="14" eb="16">
      <t>ショウジョ</t>
    </rPh>
    <rPh sb="16" eb="17">
      <t>フク</t>
    </rPh>
    <rPh sb="18" eb="21">
      <t>ニュウヨウジ</t>
    </rPh>
    <rPh sb="21" eb="22">
      <t>フク</t>
    </rPh>
    <rPh sb="27" eb="30">
      <t>ジムヨウ</t>
    </rPh>
    <rPh sb="31" eb="33">
      <t>サギョウ</t>
    </rPh>
    <rPh sb="33" eb="34">
      <t>ヨウ</t>
    </rPh>
    <rPh sb="35" eb="37">
      <t>エイセイ</t>
    </rPh>
    <rPh sb="37" eb="38">
      <t>ヨウ</t>
    </rPh>
    <rPh sb="38" eb="40">
      <t>イフク</t>
    </rPh>
    <rPh sb="45" eb="46">
      <t>ヨウ</t>
    </rPh>
    <rPh sb="46" eb="48">
      <t>イフク</t>
    </rPh>
    <rPh sb="49" eb="52">
      <t>ガクセイフク</t>
    </rPh>
    <rPh sb="53" eb="55">
      <t>シタギ</t>
    </rPh>
    <rPh sb="56" eb="57">
      <t>シン</t>
    </rPh>
    <rPh sb="57" eb="58">
      <t>チャク</t>
    </rPh>
    <rPh sb="58" eb="59">
      <t>ルイ</t>
    </rPh>
    <rPh sb="60" eb="61">
      <t>オビ</t>
    </rPh>
    <rPh sb="62" eb="64">
      <t>ワフク</t>
    </rPh>
    <rPh sb="75" eb="77">
      <t>タビ</t>
    </rPh>
    <rPh sb="77" eb="78">
      <t>ルイ</t>
    </rPh>
    <rPh sb="78" eb="79">
      <t>トウ</t>
    </rPh>
    <phoneticPr fontId="4"/>
  </si>
  <si>
    <t>帽子、ネクタイ、ハンカチ、スカーフ、マフラー、繊維製履物、毛皮製衣服、なめし革製衣服</t>
    <rPh sb="0" eb="2">
      <t>ボウシ</t>
    </rPh>
    <rPh sb="23" eb="25">
      <t>センイ</t>
    </rPh>
    <rPh sb="25" eb="26">
      <t>セイ</t>
    </rPh>
    <rPh sb="26" eb="28">
      <t>ハキモノ</t>
    </rPh>
    <rPh sb="29" eb="31">
      <t>ケガワ</t>
    </rPh>
    <rPh sb="31" eb="32">
      <t>セイ</t>
    </rPh>
    <rPh sb="32" eb="34">
      <t>イフク</t>
    </rPh>
    <rPh sb="38" eb="39">
      <t>カワ</t>
    </rPh>
    <rPh sb="39" eb="40">
      <t>セイ</t>
    </rPh>
    <rPh sb="40" eb="42">
      <t>イフク</t>
    </rPh>
    <phoneticPr fontId="4"/>
  </si>
  <si>
    <r>
      <rPr>
        <sz val="9"/>
        <rFont val="游ゴシック Medium"/>
        <family val="3"/>
        <charset val="128"/>
      </rPr>
      <t>シーツ、タオルケット、じゅうたん、タフテッドカーペット、床マット（繊維製）、毛布、帆布製品（テント）、カーテン、テーブルクロス、ふとん、まくら、クッション、ガーゼ、包帯、脱脂綿、ばんそうこう（布製）、衛生マスク、三角きん、眼帯、綿棒</t>
    </r>
    <r>
      <rPr>
        <sz val="9"/>
        <color rgb="FFFF0000"/>
        <rFont val="游ゴシック Medium"/>
        <family val="3"/>
        <charset val="128"/>
      </rPr>
      <t>　</t>
    </r>
    <r>
      <rPr>
        <sz val="9"/>
        <color theme="9" tint="-0.249977111117893"/>
        <rFont val="游ゴシック Medium"/>
        <family val="3"/>
        <charset val="128"/>
      </rPr>
      <t>※縫いぐるみは「391 その他の製造工業製品」</t>
    </r>
    <rPh sb="28" eb="29">
      <t>ユカ</t>
    </rPh>
    <rPh sb="33" eb="35">
      <t>センイ</t>
    </rPh>
    <rPh sb="35" eb="36">
      <t>セイ</t>
    </rPh>
    <rPh sb="38" eb="40">
      <t>モウフ</t>
    </rPh>
    <rPh sb="41" eb="42">
      <t>ホ</t>
    </rPh>
    <rPh sb="42" eb="43">
      <t>ヌノ</t>
    </rPh>
    <rPh sb="43" eb="45">
      <t>セイヒン</t>
    </rPh>
    <rPh sb="82" eb="84">
      <t>ホウタイ</t>
    </rPh>
    <rPh sb="85" eb="88">
      <t>ダッシメン</t>
    </rPh>
    <rPh sb="96" eb="98">
      <t>ヌノセイ</t>
    </rPh>
    <rPh sb="100" eb="102">
      <t>エイセイ</t>
    </rPh>
    <rPh sb="106" eb="108">
      <t>サンカク</t>
    </rPh>
    <rPh sb="111" eb="113">
      <t>ガンタイ</t>
    </rPh>
    <rPh sb="114" eb="116">
      <t>メンボウ</t>
    </rPh>
    <rPh sb="118" eb="119">
      <t>ヌ</t>
    </rPh>
    <rPh sb="131" eb="132">
      <t>ホカ</t>
    </rPh>
    <rPh sb="133" eb="135">
      <t>セイゾウ</t>
    </rPh>
    <rPh sb="135" eb="137">
      <t>コウギョウ</t>
    </rPh>
    <rPh sb="137" eb="139">
      <t>セイヒン</t>
    </rPh>
    <phoneticPr fontId="4"/>
  </si>
  <si>
    <t>製材、合板・集成材、木材チップ</t>
    <rPh sb="0" eb="2">
      <t>セイザイ</t>
    </rPh>
    <rPh sb="3" eb="5">
      <t>ゴウハン</t>
    </rPh>
    <rPh sb="6" eb="9">
      <t>シュウセイザイ</t>
    </rPh>
    <rPh sb="10" eb="12">
      <t>モクザイ</t>
    </rPh>
    <phoneticPr fontId="4"/>
  </si>
  <si>
    <t>造作材、パーティクルボード、床柱、木箱、酒たる、おけ、コルク製品、げた、床板、せいろ</t>
    <rPh sb="0" eb="2">
      <t>ゾウサク</t>
    </rPh>
    <rPh sb="2" eb="3">
      <t>ザイ</t>
    </rPh>
    <rPh sb="14" eb="15">
      <t>ユカ</t>
    </rPh>
    <rPh sb="15" eb="16">
      <t>ハシラ</t>
    </rPh>
    <rPh sb="17" eb="18">
      <t>キ</t>
    </rPh>
    <rPh sb="18" eb="19">
      <t>ハコ</t>
    </rPh>
    <rPh sb="20" eb="21">
      <t>サケ</t>
    </rPh>
    <rPh sb="30" eb="32">
      <t>セイヒン</t>
    </rPh>
    <rPh sb="36" eb="38">
      <t>ユカイタ</t>
    </rPh>
    <phoneticPr fontId="4"/>
  </si>
  <si>
    <t>木製・金属製（机、テーブル、いす、流し台、調理台、ガス台、たんす、音響機器用キャビネット、すだれ、額縁、雨戸、ふすま）</t>
    <rPh sb="0" eb="2">
      <t>モクセイ</t>
    </rPh>
    <rPh sb="3" eb="6">
      <t>キンゾクセイ</t>
    </rPh>
    <rPh sb="7" eb="8">
      <t>ツクエ</t>
    </rPh>
    <rPh sb="17" eb="18">
      <t>ナガ</t>
    </rPh>
    <rPh sb="19" eb="20">
      <t>ダイ</t>
    </rPh>
    <rPh sb="21" eb="23">
      <t>チョウリ</t>
    </rPh>
    <rPh sb="23" eb="24">
      <t>ダイ</t>
    </rPh>
    <rPh sb="27" eb="28">
      <t>ダイ</t>
    </rPh>
    <rPh sb="33" eb="35">
      <t>オンキョウ</t>
    </rPh>
    <rPh sb="35" eb="37">
      <t>キキ</t>
    </rPh>
    <rPh sb="37" eb="38">
      <t>ヨウ</t>
    </rPh>
    <rPh sb="49" eb="51">
      <t>ガクブチ</t>
    </rPh>
    <rPh sb="52" eb="54">
      <t>アマド</t>
    </rPh>
    <phoneticPr fontId="4"/>
  </si>
  <si>
    <t>パルプ、古紙</t>
    <rPh sb="4" eb="6">
      <t>コシ</t>
    </rPh>
    <phoneticPr fontId="4"/>
  </si>
  <si>
    <t>洋紙、和紙、コピー用紙、包装用紙、段ボール</t>
    <rPh sb="0" eb="2">
      <t>ヨウシ</t>
    </rPh>
    <rPh sb="3" eb="5">
      <t>ワシ</t>
    </rPh>
    <rPh sb="9" eb="11">
      <t>ヨウシ</t>
    </rPh>
    <rPh sb="12" eb="14">
      <t>ホウソウ</t>
    </rPh>
    <rPh sb="14" eb="16">
      <t>ヨウシ</t>
    </rPh>
    <rPh sb="17" eb="18">
      <t>ダン</t>
    </rPh>
    <phoneticPr fontId="4"/>
  </si>
  <si>
    <t>ふすま紙、段ボール（シート）、壁紙、絶縁テープ</t>
    <rPh sb="3" eb="4">
      <t>シ</t>
    </rPh>
    <rPh sb="5" eb="6">
      <t>ダン</t>
    </rPh>
    <rPh sb="15" eb="17">
      <t>カベガミ</t>
    </rPh>
    <rPh sb="18" eb="20">
      <t>ゼツエン</t>
    </rPh>
    <phoneticPr fontId="4"/>
  </si>
  <si>
    <t>段ボール箱、紙コップ、紙皿、セメント袋、ショッピングバッグ</t>
    <rPh sb="11" eb="12">
      <t>カミ</t>
    </rPh>
    <rPh sb="12" eb="13">
      <t>サラ</t>
    </rPh>
    <rPh sb="18" eb="19">
      <t>フクロ</t>
    </rPh>
    <phoneticPr fontId="4"/>
  </si>
  <si>
    <t>ティッシュペーパー、トイレットペーパー、紙タオル、生理用品、紙おむつ、封筒、ノート、手帳、原稿用紙、便箋、名札台紙、ガムテープ（紙）</t>
    <rPh sb="35" eb="37">
      <t>フウトウ</t>
    </rPh>
    <rPh sb="42" eb="44">
      <t>テチョウ</t>
    </rPh>
    <rPh sb="45" eb="47">
      <t>ゲンコウ</t>
    </rPh>
    <rPh sb="47" eb="49">
      <t>ヨウシ</t>
    </rPh>
    <rPh sb="50" eb="52">
      <t>ビンセン</t>
    </rPh>
    <rPh sb="53" eb="55">
      <t>ナフダ</t>
    </rPh>
    <rPh sb="55" eb="56">
      <t>ダイ</t>
    </rPh>
    <rPh sb="56" eb="57">
      <t>シ</t>
    </rPh>
    <rPh sb="64" eb="65">
      <t>カミ</t>
    </rPh>
    <phoneticPr fontId="4"/>
  </si>
  <si>
    <r>
      <rPr>
        <sz val="9"/>
        <rFont val="游ゴシック Medium"/>
        <family val="3"/>
        <charset val="128"/>
      </rPr>
      <t>カレンダー・缶詰ラベル・広告・紙幣等の印刷、製版、製本　</t>
    </r>
    <r>
      <rPr>
        <sz val="9"/>
        <color theme="9" tint="-0.249977111117893"/>
        <rFont val="游ゴシック Medium"/>
        <family val="3"/>
        <charset val="128"/>
      </rPr>
      <t>※書籍・雑誌・新聞の出版は「595 映像・音声・文字情報制作」</t>
    </r>
    <rPh sb="6" eb="8">
      <t>カンヅメ</t>
    </rPh>
    <rPh sb="12" eb="14">
      <t>コウコク</t>
    </rPh>
    <rPh sb="15" eb="17">
      <t>シヘイ</t>
    </rPh>
    <rPh sb="17" eb="18">
      <t>トウ</t>
    </rPh>
    <rPh sb="19" eb="21">
      <t>インサツ</t>
    </rPh>
    <rPh sb="22" eb="24">
      <t>セイハン</t>
    </rPh>
    <rPh sb="25" eb="27">
      <t>セイホン</t>
    </rPh>
    <rPh sb="29" eb="31">
      <t>ショセキ</t>
    </rPh>
    <rPh sb="32" eb="34">
      <t>ザッシ</t>
    </rPh>
    <rPh sb="35" eb="37">
      <t>シンブン</t>
    </rPh>
    <rPh sb="38" eb="40">
      <t>シュッパン</t>
    </rPh>
    <rPh sb="46" eb="48">
      <t>エイゾウ</t>
    </rPh>
    <rPh sb="49" eb="51">
      <t>オンセイ</t>
    </rPh>
    <rPh sb="52" eb="54">
      <t>モジ</t>
    </rPh>
    <rPh sb="54" eb="56">
      <t>ジョウホウ</t>
    </rPh>
    <rPh sb="56" eb="58">
      <t>セイサク</t>
    </rPh>
    <phoneticPr fontId="4"/>
  </si>
  <si>
    <t>アンモニア、アンモニア水、窒素質・りん酸質肥料、複合肥料</t>
    <rPh sb="11" eb="12">
      <t>スイ</t>
    </rPh>
    <rPh sb="13" eb="15">
      <t>チッソ</t>
    </rPh>
    <rPh sb="15" eb="16">
      <t>シツ</t>
    </rPh>
    <rPh sb="19" eb="20">
      <t>サン</t>
    </rPh>
    <rPh sb="20" eb="21">
      <t>シツ</t>
    </rPh>
    <rPh sb="21" eb="23">
      <t>ヒリョウ</t>
    </rPh>
    <rPh sb="24" eb="26">
      <t>フクゴウ</t>
    </rPh>
    <rPh sb="26" eb="28">
      <t>ヒリョウ</t>
    </rPh>
    <phoneticPr fontId="4"/>
  </si>
  <si>
    <t>ソーダ灰、か性ソーダ、液体塩素、さらし液</t>
    <rPh sb="3" eb="4">
      <t>ハイ</t>
    </rPh>
    <rPh sb="6" eb="7">
      <t>セイ</t>
    </rPh>
    <rPh sb="11" eb="13">
      <t>エキタイ</t>
    </rPh>
    <rPh sb="13" eb="15">
      <t>エンソ</t>
    </rPh>
    <rPh sb="19" eb="20">
      <t>エキ</t>
    </rPh>
    <phoneticPr fontId="4"/>
  </si>
  <si>
    <t>塩、食卓塩、にがり、無機顔料、酸素ガス、窒素、アルゴン、水素、炭酸ガス、アセチレン、亜硫酸塩、硫化物、活性炭</t>
    <rPh sb="0" eb="1">
      <t>シオ</t>
    </rPh>
    <rPh sb="2" eb="4">
      <t>ショクタク</t>
    </rPh>
    <rPh sb="4" eb="5">
      <t>エン</t>
    </rPh>
    <rPh sb="10" eb="12">
      <t>ムキ</t>
    </rPh>
    <rPh sb="12" eb="14">
      <t>ガンリョウ</t>
    </rPh>
    <rPh sb="15" eb="17">
      <t>サンソ</t>
    </rPh>
    <rPh sb="20" eb="22">
      <t>チッソ</t>
    </rPh>
    <rPh sb="28" eb="30">
      <t>スイソ</t>
    </rPh>
    <rPh sb="31" eb="33">
      <t>タンサン</t>
    </rPh>
    <rPh sb="42" eb="45">
      <t>アリュウサン</t>
    </rPh>
    <rPh sb="45" eb="46">
      <t>シオ</t>
    </rPh>
    <rPh sb="47" eb="50">
      <t>リュウカブツ</t>
    </rPh>
    <rPh sb="51" eb="54">
      <t>カッセイタン</t>
    </rPh>
    <phoneticPr fontId="4"/>
  </si>
  <si>
    <t>エチレン、プロピレン、ブタン、純ベンゼン、純トルエン、キシレン</t>
    <rPh sb="15" eb="16">
      <t>ジュン</t>
    </rPh>
    <rPh sb="21" eb="22">
      <t>ジュン</t>
    </rPh>
    <phoneticPr fontId="4"/>
  </si>
  <si>
    <t>合成オクタノール・ブタノール、酢酸、二塩化エチレン、アクリロニトリル、エチレングリコール、合成石炭酸、合成染料・有機顔料、テレフタル酸</t>
    <rPh sb="0" eb="2">
      <t>ゴウセイ</t>
    </rPh>
    <rPh sb="15" eb="17">
      <t>サクサン</t>
    </rPh>
    <rPh sb="18" eb="19">
      <t>ニ</t>
    </rPh>
    <rPh sb="19" eb="21">
      <t>エンカ</t>
    </rPh>
    <rPh sb="45" eb="47">
      <t>ゴウセイ</t>
    </rPh>
    <rPh sb="47" eb="50">
      <t>セキタンサン</t>
    </rPh>
    <rPh sb="51" eb="53">
      <t>ゴウセイ</t>
    </rPh>
    <rPh sb="53" eb="55">
      <t>センリョウ</t>
    </rPh>
    <rPh sb="56" eb="58">
      <t>ユウキ</t>
    </rPh>
    <rPh sb="58" eb="60">
      <t>ガンリョウ</t>
    </rPh>
    <rPh sb="66" eb="67">
      <t>サン</t>
    </rPh>
    <phoneticPr fontId="4"/>
  </si>
  <si>
    <t>精製メタノール、ホルマリン、塩化メチル、フロンガス、可塑剤、純ベンゼン、ナフタリン、エチルアルコール、ゴム老化防止剤</t>
    <rPh sb="0" eb="2">
      <t>セイセイ</t>
    </rPh>
    <rPh sb="14" eb="16">
      <t>エンカ</t>
    </rPh>
    <rPh sb="26" eb="27">
      <t>カ</t>
    </rPh>
    <rPh sb="28" eb="29">
      <t>ザイ</t>
    </rPh>
    <rPh sb="30" eb="31">
      <t>ジュン</t>
    </rPh>
    <rPh sb="53" eb="55">
      <t>ロウカ</t>
    </rPh>
    <rPh sb="55" eb="57">
      <t>ボウシ</t>
    </rPh>
    <rPh sb="57" eb="58">
      <t>ザイ</t>
    </rPh>
    <phoneticPr fontId="4"/>
  </si>
  <si>
    <t>フェノール樹脂、ユリア樹脂、メラミン樹脂、ポリエチレン、塩化ビニル樹脂、ポリアミド系樹脂、石油系樹脂</t>
    <rPh sb="5" eb="7">
      <t>ジュシ</t>
    </rPh>
    <rPh sb="11" eb="13">
      <t>ジュシ</t>
    </rPh>
    <rPh sb="18" eb="20">
      <t>ジュシ</t>
    </rPh>
    <rPh sb="28" eb="30">
      <t>エンカ</t>
    </rPh>
    <rPh sb="33" eb="35">
      <t>ジュシ</t>
    </rPh>
    <rPh sb="41" eb="42">
      <t>ケイ</t>
    </rPh>
    <rPh sb="42" eb="44">
      <t>ジュシ</t>
    </rPh>
    <rPh sb="45" eb="48">
      <t>セキユケイ</t>
    </rPh>
    <rPh sb="48" eb="50">
      <t>ジュシ</t>
    </rPh>
    <phoneticPr fontId="4"/>
  </si>
  <si>
    <t>レーヨン、アセテート、ナイロン・ポリエステル・アクリル・ビニロン・ポリプロピレン長繊維糸・短繊維</t>
    <rPh sb="40" eb="41">
      <t>チョウ</t>
    </rPh>
    <rPh sb="41" eb="43">
      <t>センイ</t>
    </rPh>
    <rPh sb="43" eb="44">
      <t>イト</t>
    </rPh>
    <rPh sb="45" eb="46">
      <t>タン</t>
    </rPh>
    <rPh sb="46" eb="48">
      <t>センイ</t>
    </rPh>
    <phoneticPr fontId="4"/>
  </si>
  <si>
    <t>内服薬、注射剤、外用薬、殺虫剤（農薬除く）、蚊取り線香、ワクチン、血清、漢方薬、動物用医薬品</t>
    <rPh sb="0" eb="3">
      <t>ナイフクヤク</t>
    </rPh>
    <rPh sb="4" eb="6">
      <t>チュウシャ</t>
    </rPh>
    <rPh sb="6" eb="7">
      <t>ザイ</t>
    </rPh>
    <rPh sb="8" eb="11">
      <t>ガイヨウヤク</t>
    </rPh>
    <rPh sb="12" eb="15">
      <t>サッチュウザイ</t>
    </rPh>
    <rPh sb="16" eb="18">
      <t>ノウヤク</t>
    </rPh>
    <rPh sb="18" eb="19">
      <t>ノゾ</t>
    </rPh>
    <rPh sb="22" eb="24">
      <t>カト</t>
    </rPh>
    <rPh sb="25" eb="27">
      <t>センコウ</t>
    </rPh>
    <rPh sb="33" eb="35">
      <t>ケッセイ</t>
    </rPh>
    <rPh sb="36" eb="39">
      <t>カンポウヤク</t>
    </rPh>
    <rPh sb="40" eb="43">
      <t>ドウブツヨウ</t>
    </rPh>
    <rPh sb="43" eb="46">
      <t>イヤクヒン</t>
    </rPh>
    <phoneticPr fontId="4"/>
  </si>
  <si>
    <t>石鹸、合成洗剤、界面活性剤</t>
    <rPh sb="0" eb="2">
      <t>セッケン</t>
    </rPh>
    <rPh sb="3" eb="5">
      <t>ゴウセイ</t>
    </rPh>
    <rPh sb="5" eb="7">
      <t>センザイ</t>
    </rPh>
    <rPh sb="8" eb="10">
      <t>カイメン</t>
    </rPh>
    <rPh sb="10" eb="13">
      <t>カッセイザイ</t>
    </rPh>
    <phoneticPr fontId="4"/>
  </si>
  <si>
    <t>化粧品、歯磨、香水、オーデコロン、シャンプー、リンス、養毛剤、クリーム、パック、口紅、髭そりクリーム、おしろい、日焼止め</t>
  </si>
  <si>
    <t>塗料、印刷インキ、シンナー</t>
    <rPh sb="0" eb="2">
      <t>トリョウ</t>
    </rPh>
    <rPh sb="3" eb="5">
      <t>インサツ</t>
    </rPh>
    <phoneticPr fontId="4"/>
  </si>
  <si>
    <r>
      <t>農薬、除草剤、殺虫剤　</t>
    </r>
    <r>
      <rPr>
        <sz val="9"/>
        <color theme="9" tint="-0.249977111117893"/>
        <rFont val="游ゴシック Medium"/>
        <family val="3"/>
        <charset val="128"/>
      </rPr>
      <t>※家庭用の殺虫剤等は「207 医薬品」</t>
    </r>
    <rPh sb="0" eb="2">
      <t>ノウヤク</t>
    </rPh>
    <rPh sb="3" eb="6">
      <t>ジョソウザイ</t>
    </rPh>
    <rPh sb="7" eb="9">
      <t>サッチュウ</t>
    </rPh>
    <rPh sb="9" eb="10">
      <t>ザイ</t>
    </rPh>
    <rPh sb="12" eb="15">
      <t>カテイヨウ</t>
    </rPh>
    <rPh sb="16" eb="19">
      <t>サッチュウザイ</t>
    </rPh>
    <rPh sb="19" eb="20">
      <t>トウ</t>
    </rPh>
    <rPh sb="26" eb="29">
      <t>イヤクヒン</t>
    </rPh>
    <phoneticPr fontId="4"/>
  </si>
  <si>
    <t>フィルム（写真、X線）、感光紙、ゼラチン、接着剤、クレンザー、ろうそく、ワックス、合成香料、修正液、ダイナマイト、導火線</t>
    <rPh sb="21" eb="23">
      <t>セッチャク</t>
    </rPh>
    <rPh sb="23" eb="24">
      <t>ザイ</t>
    </rPh>
    <rPh sb="41" eb="43">
      <t>ゴウセイ</t>
    </rPh>
    <rPh sb="43" eb="45">
      <t>コウリョウ</t>
    </rPh>
    <rPh sb="46" eb="49">
      <t>シュウセイエキ</t>
    </rPh>
    <rPh sb="57" eb="60">
      <t>ドウカセン</t>
    </rPh>
    <phoneticPr fontId="4"/>
  </si>
  <si>
    <t>ガソリン、ジェット燃料油、灯油、軽油、A重油、B重油、C重油、ナフサ、液化石油ガス、グリース、潤滑油、アスファルト、パラフィン、石油ガス</t>
    <rPh sb="9" eb="11">
      <t>ネンリョウ</t>
    </rPh>
    <rPh sb="11" eb="12">
      <t>ユ</t>
    </rPh>
    <rPh sb="13" eb="15">
      <t>トウユ</t>
    </rPh>
    <rPh sb="16" eb="18">
      <t>ケイユ</t>
    </rPh>
    <rPh sb="20" eb="22">
      <t>ジュウユ</t>
    </rPh>
    <rPh sb="24" eb="26">
      <t>ジュウユ</t>
    </rPh>
    <rPh sb="28" eb="30">
      <t>ジュウユ</t>
    </rPh>
    <rPh sb="35" eb="37">
      <t>エキカ</t>
    </rPh>
    <rPh sb="37" eb="39">
      <t>セキユ</t>
    </rPh>
    <rPh sb="47" eb="50">
      <t>ジュンカツユ</t>
    </rPh>
    <rPh sb="64" eb="66">
      <t>セキユ</t>
    </rPh>
    <phoneticPr fontId="4"/>
  </si>
  <si>
    <t>コークス、練炭、豆炭、コールタール、舗装材料</t>
    <rPh sb="5" eb="7">
      <t>レンタン</t>
    </rPh>
    <rPh sb="8" eb="10">
      <t>マメタン</t>
    </rPh>
    <rPh sb="18" eb="20">
      <t>ホソウ</t>
    </rPh>
    <rPh sb="20" eb="22">
      <t>ザイリョウ</t>
    </rPh>
    <phoneticPr fontId="4"/>
  </si>
  <si>
    <r>
      <t>プラスチック製（ビニル袋、シート、IDカード、いすカバー、カーテン、自動車カバー、テーブルカバー、テント、粘着テープ、風呂敷、帽子、レインコート、ワッペン、板、棒、管、ホース、雨とい、スポンジ、断熱材（発泡製品）、発泡スチロール、カップラーメン容器、畳床、自動車ダッシュボード、ホイールキャップ、プッシュボタン、ネジ、家庭用風呂、浄化槽、パイプ、コンテナ、安全帽、海上用ブイ、カラーコーン、ヘルメット、納豆容器、薬瓶、水筒、洗剤・シャンプー容器、灯油缶、哺乳瓶、飲料容器、マヨネーズ容器、かご、箱、おけ、植木鉢、コップ、皿、食器、蠅たたき、洗濯ばさみ、風呂ふた、ようじ、レモン絞り器、キャッシュカード、消しゴム、人工芝、つり革、トイレ、歯ブラシ柄、ビニルテープ、湯たんぽ、まな板、ゴミ箱、ラッピングフィルム）　</t>
    </r>
    <r>
      <rPr>
        <sz val="9"/>
        <color theme="9" tint="-0.249977111117893"/>
        <rFont val="游ゴシック Medium"/>
        <family val="3"/>
        <charset val="128"/>
      </rPr>
      <t>※プラスチック製履物は「222 ゴム製品」</t>
    </r>
    <rPh sb="6" eb="7">
      <t>セイ</t>
    </rPh>
    <rPh sb="11" eb="12">
      <t>フクロ</t>
    </rPh>
    <rPh sb="34" eb="37">
      <t>ジドウシャ</t>
    </rPh>
    <rPh sb="53" eb="55">
      <t>ネンチャク</t>
    </rPh>
    <rPh sb="59" eb="62">
      <t>フロシキ</t>
    </rPh>
    <rPh sb="63" eb="65">
      <t>ボウシ</t>
    </rPh>
    <rPh sb="78" eb="79">
      <t>イタ</t>
    </rPh>
    <rPh sb="80" eb="81">
      <t>ボウ</t>
    </rPh>
    <rPh sb="82" eb="83">
      <t>カン</t>
    </rPh>
    <rPh sb="88" eb="89">
      <t>アメ</t>
    </rPh>
    <rPh sb="97" eb="100">
      <t>ダンネツザイ</t>
    </rPh>
    <rPh sb="101" eb="103">
      <t>ハッポウ</t>
    </rPh>
    <rPh sb="103" eb="105">
      <t>セイヒン</t>
    </rPh>
    <rPh sb="107" eb="109">
      <t>ハッポウ</t>
    </rPh>
    <rPh sb="122" eb="124">
      <t>ヨウキ</t>
    </rPh>
    <rPh sb="125" eb="126">
      <t>タタミ</t>
    </rPh>
    <rPh sb="126" eb="127">
      <t>ユカ</t>
    </rPh>
    <rPh sb="128" eb="131">
      <t>ジドウシャ</t>
    </rPh>
    <rPh sb="159" eb="162">
      <t>カテイヨウ</t>
    </rPh>
    <rPh sb="162" eb="164">
      <t>フロ</t>
    </rPh>
    <rPh sb="165" eb="168">
      <t>ジョウカソウ</t>
    </rPh>
    <rPh sb="178" eb="180">
      <t>アンゼン</t>
    </rPh>
    <rPh sb="180" eb="181">
      <t>ボウ</t>
    </rPh>
    <rPh sb="182" eb="185">
      <t>カイジョウヨウ</t>
    </rPh>
    <rPh sb="201" eb="203">
      <t>ナットウ</t>
    </rPh>
    <rPh sb="203" eb="205">
      <t>ヨウキ</t>
    </rPh>
    <rPh sb="206" eb="207">
      <t>クスリ</t>
    </rPh>
    <rPh sb="207" eb="208">
      <t>ビン</t>
    </rPh>
    <rPh sb="209" eb="211">
      <t>スイトウ</t>
    </rPh>
    <rPh sb="212" eb="214">
      <t>センザイ</t>
    </rPh>
    <rPh sb="220" eb="222">
      <t>ヨウキ</t>
    </rPh>
    <rPh sb="223" eb="225">
      <t>トウユ</t>
    </rPh>
    <rPh sb="225" eb="226">
      <t>カン</t>
    </rPh>
    <rPh sb="227" eb="229">
      <t>ホニュウ</t>
    </rPh>
    <rPh sb="229" eb="230">
      <t>ビン</t>
    </rPh>
    <rPh sb="231" eb="233">
      <t>インリョウ</t>
    </rPh>
    <rPh sb="233" eb="235">
      <t>ヨウキ</t>
    </rPh>
    <rPh sb="241" eb="243">
      <t>ヨウキ</t>
    </rPh>
    <rPh sb="247" eb="248">
      <t>ハコ</t>
    </rPh>
    <rPh sb="252" eb="255">
      <t>ウエキバチ</t>
    </rPh>
    <rPh sb="260" eb="261">
      <t>サラ</t>
    </rPh>
    <rPh sb="262" eb="264">
      <t>ショッキ</t>
    </rPh>
    <rPh sb="265" eb="266">
      <t>ハエ</t>
    </rPh>
    <rPh sb="270" eb="272">
      <t>センタク</t>
    </rPh>
    <rPh sb="276" eb="278">
      <t>フロ</t>
    </rPh>
    <rPh sb="288" eb="289">
      <t>シボ</t>
    </rPh>
    <rPh sb="290" eb="291">
      <t>キ</t>
    </rPh>
    <rPh sb="301" eb="302">
      <t>ケ</t>
    </rPh>
    <rPh sb="306" eb="308">
      <t>ジンコウ</t>
    </rPh>
    <rPh sb="308" eb="309">
      <t>シバ</t>
    </rPh>
    <rPh sb="312" eb="313">
      <t>カワ</t>
    </rPh>
    <rPh sb="318" eb="319">
      <t>ハ</t>
    </rPh>
    <rPh sb="322" eb="323">
      <t>エ</t>
    </rPh>
    <rPh sb="331" eb="332">
      <t>ユ</t>
    </rPh>
    <rPh sb="338" eb="339">
      <t>イタ</t>
    </rPh>
    <rPh sb="342" eb="343">
      <t>バコ</t>
    </rPh>
    <rPh sb="362" eb="363">
      <t>セイ</t>
    </rPh>
    <rPh sb="363" eb="365">
      <t>ハキモノ</t>
    </rPh>
    <rPh sb="373" eb="375">
      <t>セイヒン</t>
    </rPh>
    <phoneticPr fontId="4"/>
  </si>
  <si>
    <t>タイヤ、チューブ</t>
  </si>
  <si>
    <t>地下足袋、ゴム底布靴、スリッパ、総ゴム靴、プラスチック製履物（サンダル、草履、運動靴）、コンベヤゴムベルト、ゴムホース、水まくら、手術用手袋、消しゴム、ゴムバンド、ゴムガス管、ゴムテープ、エアマットレス、サック、吸着盤、ふた、栓、潜水服、卓球用ラバー、TVゴム足</t>
  </si>
  <si>
    <t>紳士用・婦人用・子供用革靴、登山靴、スケート靴、ゴルフ靴、作業用革靴</t>
    <rPh sb="0" eb="3">
      <t>シンシヨウ</t>
    </rPh>
    <rPh sb="4" eb="7">
      <t>フジンヨウ</t>
    </rPh>
    <rPh sb="8" eb="11">
      <t>コドモヨウ</t>
    </rPh>
    <rPh sb="11" eb="12">
      <t>カワ</t>
    </rPh>
    <rPh sb="12" eb="13">
      <t>クツ</t>
    </rPh>
    <rPh sb="14" eb="16">
      <t>トザン</t>
    </rPh>
    <rPh sb="16" eb="17">
      <t>クツ</t>
    </rPh>
    <rPh sb="22" eb="23">
      <t>クツ</t>
    </rPh>
    <rPh sb="27" eb="28">
      <t>クツ</t>
    </rPh>
    <rPh sb="29" eb="32">
      <t>サギョウヨウ</t>
    </rPh>
    <rPh sb="32" eb="33">
      <t>カワ</t>
    </rPh>
    <rPh sb="33" eb="34">
      <t>クツ</t>
    </rPh>
    <phoneticPr fontId="4"/>
  </si>
  <si>
    <r>
      <t>なめし革、ベルト、ランドセル、財布、ハンドバッグ、馬具、むち、腕時計革バンド　</t>
    </r>
    <r>
      <rPr>
        <sz val="9"/>
        <color theme="9" tint="-0.249977111117893"/>
        <rFont val="游ゴシック Medium"/>
        <family val="3"/>
        <charset val="128"/>
      </rPr>
      <t>※革製のグローブは「391 その他の製造工業製品」</t>
    </r>
    <rPh sb="3" eb="4">
      <t>カワ</t>
    </rPh>
    <rPh sb="15" eb="17">
      <t>サイフ</t>
    </rPh>
    <rPh sb="25" eb="27">
      <t>バグ</t>
    </rPh>
    <rPh sb="31" eb="32">
      <t>ウデ</t>
    </rPh>
    <rPh sb="32" eb="34">
      <t>ドケイ</t>
    </rPh>
    <rPh sb="34" eb="35">
      <t>カワ</t>
    </rPh>
    <rPh sb="40" eb="42">
      <t>カワセイ</t>
    </rPh>
    <rPh sb="55" eb="56">
      <t>ホカ</t>
    </rPh>
    <rPh sb="57" eb="59">
      <t>セイゾウ</t>
    </rPh>
    <rPh sb="59" eb="61">
      <t>コウギョウ</t>
    </rPh>
    <rPh sb="61" eb="63">
      <t>セイヒン</t>
    </rPh>
    <phoneticPr fontId="4"/>
  </si>
  <si>
    <t>板ガラス、安全ガラス、複層ガラス、ガラス短繊維フェルト、ガラス短繊維ボード、ガラス長繊維ロービング、光ファイバ（素線）、カーブミラー、自動車ガラス、鏡、フラスコ、ビーカー、試験管、薬瓶、シリンダ、シャーレ、花瓶、金魚鉢、灰皿、文鎮、グラス、醤油差し、果物皿、紅茶ポット、レンズ、信号用ガラス、タイル、風鈴、ネームプレート</t>
    <rPh sb="0" eb="1">
      <t>イタ</t>
    </rPh>
    <rPh sb="5" eb="7">
      <t>アンゼン</t>
    </rPh>
    <rPh sb="11" eb="13">
      <t>フクソウ</t>
    </rPh>
    <phoneticPr fontId="4"/>
  </si>
  <si>
    <t>セメント、生コンクリート、電柱、杭、雨水ます、漁礁、水槽、タイル風呂、マンホールふた、板、浄化槽、テトラポッド、とうろう、土台、橋げた、まくら木、U字溝、遠心力鉄筋コンクリート管、ヒューム管、積ブロック、法止めブロック、ボックスカルバート、L字溝、点字ブロック、人造大理石、煙突、石綿スレートかわら、セメントかわら</t>
  </si>
  <si>
    <t>タイル、便器、水槽、浴槽、電気絶縁材料、管、耐熱製品、ビーカー、置物、玩具、急す、皿、コップ、食器、瀬戸物、茶碗、とっくり、土瓶、はしおき、植木鉢、すりばち、壺、かめ、花器、灰皿、たこつぼ、とうろう、湯たんぽ、ネームプレート、がい子</t>
    <rPh sb="4" eb="6">
      <t>ベンキ</t>
    </rPh>
    <rPh sb="7" eb="9">
      <t>スイソウ</t>
    </rPh>
    <rPh sb="10" eb="12">
      <t>ヨクソウ</t>
    </rPh>
    <rPh sb="13" eb="15">
      <t>デンキ</t>
    </rPh>
    <rPh sb="15" eb="17">
      <t>ゼツエン</t>
    </rPh>
    <rPh sb="17" eb="19">
      <t>ザイリョウ</t>
    </rPh>
    <rPh sb="20" eb="21">
      <t>カン</t>
    </rPh>
    <rPh sb="22" eb="24">
      <t>タイネツ</t>
    </rPh>
    <rPh sb="24" eb="26">
      <t>セイヒン</t>
    </rPh>
    <rPh sb="32" eb="34">
      <t>オキモノ</t>
    </rPh>
    <rPh sb="35" eb="37">
      <t>ガング</t>
    </rPh>
    <rPh sb="38" eb="39">
      <t>キュウ</t>
    </rPh>
    <rPh sb="41" eb="42">
      <t>サラ</t>
    </rPh>
    <rPh sb="46" eb="47">
      <t>ショッキ</t>
    </rPh>
    <rPh sb="47" eb="49">
      <t>ショッキ</t>
    </rPh>
    <rPh sb="50" eb="53">
      <t>セトモノ</t>
    </rPh>
    <rPh sb="54" eb="56">
      <t>チャワン</t>
    </rPh>
    <rPh sb="62" eb="64">
      <t>ドビン</t>
    </rPh>
    <rPh sb="70" eb="72">
      <t>ウエキ</t>
    </rPh>
    <rPh sb="72" eb="73">
      <t>ハチ</t>
    </rPh>
    <rPh sb="79" eb="80">
      <t>ツボ</t>
    </rPh>
    <rPh sb="84" eb="86">
      <t>カキ</t>
    </rPh>
    <rPh sb="87" eb="89">
      <t>ハイザラ</t>
    </rPh>
    <rPh sb="100" eb="101">
      <t>ユ</t>
    </rPh>
    <rPh sb="115" eb="116">
      <t>シ</t>
    </rPh>
    <phoneticPr fontId="4"/>
  </si>
  <si>
    <t>耐火れんが、耐火モルタル、人造耐火材、石膏ボード、粘土瓦、普通れんが</t>
    <rPh sb="0" eb="2">
      <t>タイカ</t>
    </rPh>
    <rPh sb="6" eb="8">
      <t>タイカ</t>
    </rPh>
    <rPh sb="13" eb="15">
      <t>ジンゾウ</t>
    </rPh>
    <rPh sb="15" eb="17">
      <t>タイカ</t>
    </rPh>
    <rPh sb="17" eb="18">
      <t>ザイ</t>
    </rPh>
    <rPh sb="19" eb="21">
      <t>セッコウ</t>
    </rPh>
    <rPh sb="25" eb="27">
      <t>ネンド</t>
    </rPh>
    <rPh sb="27" eb="28">
      <t>カワラ</t>
    </rPh>
    <rPh sb="29" eb="31">
      <t>フツウ</t>
    </rPh>
    <phoneticPr fontId="4"/>
  </si>
  <si>
    <t>砕石、石材、電解板、炭素繊維、炭素棒、黒鉛るつぼ、特殊炭素製品、研磨材、ほうろう鉄器、人造宝石、ロックウール、電極、と石、研磨布紙、再生骨材、石工品、七宝製品</t>
    <rPh sb="12" eb="14">
      <t>センイ</t>
    </rPh>
    <rPh sb="15" eb="18">
      <t>タンソボウ</t>
    </rPh>
    <rPh sb="19" eb="21">
      <t>コクエン</t>
    </rPh>
    <rPh sb="63" eb="64">
      <t>ヌノ</t>
    </rPh>
    <rPh sb="66" eb="68">
      <t>サイセイ</t>
    </rPh>
    <rPh sb="68" eb="70">
      <t>コツザイ</t>
    </rPh>
    <rPh sb="71" eb="73">
      <t>セッコウ</t>
    </rPh>
    <rPh sb="73" eb="74">
      <t>ヒン</t>
    </rPh>
    <phoneticPr fontId="4"/>
  </si>
  <si>
    <t>銑鉄（電気炉銑、高炉銑）、フェロアロイ、粗鋼（普通鋼粗鋼、特殊鋼粗鋼）</t>
    <rPh sb="0" eb="2">
      <t>センテツ</t>
    </rPh>
    <rPh sb="3" eb="5">
      <t>デンキ</t>
    </rPh>
    <rPh sb="5" eb="6">
      <t>ロ</t>
    </rPh>
    <rPh sb="6" eb="7">
      <t>セン</t>
    </rPh>
    <rPh sb="8" eb="10">
      <t>コウロ</t>
    </rPh>
    <rPh sb="10" eb="11">
      <t>セン</t>
    </rPh>
    <rPh sb="20" eb="22">
      <t>ソコウ</t>
    </rPh>
    <rPh sb="23" eb="25">
      <t>フツウ</t>
    </rPh>
    <rPh sb="25" eb="26">
      <t>コウ</t>
    </rPh>
    <rPh sb="26" eb="28">
      <t>ソコウ</t>
    </rPh>
    <rPh sb="29" eb="31">
      <t>トクシュ</t>
    </rPh>
    <rPh sb="31" eb="32">
      <t>コウ</t>
    </rPh>
    <rPh sb="32" eb="34">
      <t>ソコウ</t>
    </rPh>
    <phoneticPr fontId="4"/>
  </si>
  <si>
    <t>普通鋼形鋼、普通鋼鋼板、普通鋼鋼帯、普通鋼小棒</t>
    <rPh sb="0" eb="2">
      <t>フツウ</t>
    </rPh>
    <rPh sb="2" eb="3">
      <t>コウ</t>
    </rPh>
    <rPh sb="3" eb="4">
      <t>カタチ</t>
    </rPh>
    <rPh sb="4" eb="5">
      <t>コウ</t>
    </rPh>
    <rPh sb="6" eb="8">
      <t>フツウ</t>
    </rPh>
    <phoneticPr fontId="4"/>
  </si>
  <si>
    <t>普通鋼鋼管、特殊鋼鋼管</t>
  </si>
  <si>
    <t>冷間仕上鋼材（ピアノ線、ステンレス線）、めっき鋼材（ブリキ、カラートタン、針金）</t>
    <rPh sb="10" eb="11">
      <t>セン</t>
    </rPh>
    <rPh sb="17" eb="18">
      <t>セン</t>
    </rPh>
    <phoneticPr fontId="4"/>
  </si>
  <si>
    <t>鋳鍜鋼、鋳鉄管（排水管）、鋳鉄品・鍜工品（いかり、アンカー、コンベヤ部品、シリンダ、なべ、かま、茶釜、天ぷら鍋、キャタピラ、プロペラ、マンホールふた）</t>
  </si>
  <si>
    <t>鉄鋼シャースリット、鉄粉、ペレット</t>
  </si>
  <si>
    <t>金、銀、銅、鉛、亜鉛、アルミニウム、イリジウム、ウラン、オスミウム、カドミウム、クロム、ゲルマニウム、すず、マグネシウム、ニッケル、マンガン、ベリリウム、チタン</t>
    <rPh sb="0" eb="1">
      <t>キン</t>
    </rPh>
    <rPh sb="2" eb="3">
      <t>ギン</t>
    </rPh>
    <rPh sb="4" eb="5">
      <t>ドウ</t>
    </rPh>
    <rPh sb="6" eb="7">
      <t>ナマリ</t>
    </rPh>
    <rPh sb="8" eb="10">
      <t>アエン</t>
    </rPh>
    <phoneticPr fontId="4"/>
  </si>
  <si>
    <t>通信用電線・ケーブル、電力用電線・ケーブル、光ファイバーケーブル</t>
    <rPh sb="0" eb="3">
      <t>ツウシンヨウ</t>
    </rPh>
    <rPh sb="3" eb="5">
      <t>デンセン</t>
    </rPh>
    <rPh sb="11" eb="14">
      <t>デンリョクヨウ</t>
    </rPh>
    <rPh sb="14" eb="16">
      <t>デンセン</t>
    </rPh>
    <rPh sb="22" eb="23">
      <t>ヒカリ</t>
    </rPh>
    <phoneticPr fontId="4"/>
  </si>
  <si>
    <t>伸銅品、アルミニウム板、アルミニウム管、アルミニウム製品、核燃料、鉛管、鉛板、アルミホイル</t>
    <rPh sb="0" eb="2">
      <t>シンドウ</t>
    </rPh>
    <rPh sb="2" eb="3">
      <t>ヒン</t>
    </rPh>
    <rPh sb="10" eb="11">
      <t>イタ</t>
    </rPh>
    <rPh sb="18" eb="19">
      <t>カン</t>
    </rPh>
    <rPh sb="26" eb="28">
      <t>セイヒン</t>
    </rPh>
    <rPh sb="29" eb="30">
      <t>カク</t>
    </rPh>
    <rPh sb="30" eb="32">
      <t>ネンリョウ</t>
    </rPh>
    <rPh sb="33" eb="34">
      <t>ナマリ</t>
    </rPh>
    <rPh sb="34" eb="35">
      <t>カン</t>
    </rPh>
    <rPh sb="36" eb="37">
      <t>ナマリ</t>
    </rPh>
    <rPh sb="37" eb="38">
      <t>イタ</t>
    </rPh>
    <phoneticPr fontId="4"/>
  </si>
  <si>
    <t>鉄骨、軽量鉄骨、橋りょう、鉄塔、水門、はしご、ガードレール歩道橋</t>
    <rPh sb="0" eb="2">
      <t>テッコツ</t>
    </rPh>
    <rPh sb="3" eb="5">
      <t>ケイリョウ</t>
    </rPh>
    <rPh sb="5" eb="7">
      <t>テッコツ</t>
    </rPh>
    <rPh sb="8" eb="9">
      <t>キョウ</t>
    </rPh>
    <rPh sb="13" eb="15">
      <t>テットウ</t>
    </rPh>
    <rPh sb="16" eb="18">
      <t>スイモン</t>
    </rPh>
    <rPh sb="29" eb="32">
      <t>ホドウキョウ</t>
    </rPh>
    <phoneticPr fontId="4"/>
  </si>
  <si>
    <t>アルミニウム製サッシ・ドア、金属製サッシ・ドア・シャッタ、ユニットハウス、階段、ベランダ、手すり、防護さく、バリケード、金属製建具、ガレージ</t>
    <rPh sb="6" eb="7">
      <t>セイ</t>
    </rPh>
    <rPh sb="14" eb="17">
      <t>キンゾクセイ</t>
    </rPh>
    <rPh sb="37" eb="39">
      <t>カイダン</t>
    </rPh>
    <rPh sb="45" eb="46">
      <t>テ</t>
    </rPh>
    <rPh sb="49" eb="51">
      <t>ボウゴ</t>
    </rPh>
    <rPh sb="60" eb="63">
      <t>キンゾクセイ</t>
    </rPh>
    <rPh sb="63" eb="65">
      <t>タテグ</t>
    </rPh>
    <phoneticPr fontId="4"/>
  </si>
  <si>
    <t>ガスこんろ、風呂釜、湯沸し器、石油ストーブ、暖房器、太陽熱温水器、ガス冷蔵庫、ガスストーブ、温水ボイラ、スチームヒーター、温水器、石炭ストーブ、暖炉、こたつ</t>
    <rPh sb="6" eb="8">
      <t>フロ</t>
    </rPh>
    <rPh sb="8" eb="9">
      <t>ガマ</t>
    </rPh>
    <rPh sb="10" eb="12">
      <t>ユワカ</t>
    </rPh>
    <rPh sb="13" eb="14">
      <t>キ</t>
    </rPh>
    <rPh sb="15" eb="17">
      <t>セキユ</t>
    </rPh>
    <rPh sb="22" eb="24">
      <t>ダンボウ</t>
    </rPh>
    <rPh sb="24" eb="25">
      <t>キ</t>
    </rPh>
    <rPh sb="26" eb="29">
      <t>タイヨウネツ</t>
    </rPh>
    <rPh sb="29" eb="32">
      <t>オンスイキ</t>
    </rPh>
    <rPh sb="35" eb="38">
      <t>レイゾウコ</t>
    </rPh>
    <rPh sb="46" eb="48">
      <t>オンスイ</t>
    </rPh>
    <rPh sb="61" eb="64">
      <t>オンスイキ</t>
    </rPh>
    <rPh sb="65" eb="67">
      <t>セキタン</t>
    </rPh>
    <rPh sb="72" eb="74">
      <t>ダンロ</t>
    </rPh>
    <phoneticPr fontId="4"/>
  </si>
  <si>
    <t>ボルト、ナット、リベット、小ねじ、スパイク、ピン、びょう、ターンバックル、犬くぎ、ファスナー、ばね、ぜんまい、ドラム缶、石油缶、食缶、高圧容器、菓子缶、ジュース缶、茶筒、塗料缶、ドロップ缶、ビール缶、バケツ、湯たんぽ、ＬＰガス容器、ボンベ、煙突、集塵ダクト、冷暖房ダクト、エルボー、ソケット、プラグ、給水器、浄水器、シャワー、水栓器具、水道排水器具、ノズル、排水管、のこぎり、やすり、刃物、安全かみそり、替刃、はさみ、バリカン、包丁、出刃包丁、ナイフ、斧、金づち、彫刻刀、まさかり、ショベル、つるはし、栓抜き、爪切り、ピンセット、スパナ、ドライバー、ドリル、ヤットコ、農器具、フライパン</t>
    <rPh sb="13" eb="14">
      <t>コ</t>
    </rPh>
    <rPh sb="37" eb="38">
      <t>イヌ</t>
    </rPh>
    <rPh sb="58" eb="59">
      <t>カン</t>
    </rPh>
    <rPh sb="60" eb="62">
      <t>セキユ</t>
    </rPh>
    <rPh sb="62" eb="63">
      <t>カン</t>
    </rPh>
    <rPh sb="72" eb="74">
      <t>カシ</t>
    </rPh>
    <rPh sb="74" eb="75">
      <t>カン</t>
    </rPh>
    <rPh sb="80" eb="81">
      <t>カン</t>
    </rPh>
    <rPh sb="82" eb="83">
      <t>チャ</t>
    </rPh>
    <rPh sb="83" eb="84">
      <t>トウ</t>
    </rPh>
    <rPh sb="85" eb="87">
      <t>トリョウ</t>
    </rPh>
    <rPh sb="87" eb="88">
      <t>カン</t>
    </rPh>
    <rPh sb="93" eb="94">
      <t>カン</t>
    </rPh>
    <rPh sb="98" eb="99">
      <t>カン</t>
    </rPh>
    <rPh sb="104" eb="105">
      <t>ユ</t>
    </rPh>
    <rPh sb="113" eb="115">
      <t>ヨウキ</t>
    </rPh>
    <rPh sb="120" eb="122">
      <t>エントツ</t>
    </rPh>
    <rPh sb="150" eb="152">
      <t>キュウスイ</t>
    </rPh>
    <rPh sb="152" eb="153">
      <t>キ</t>
    </rPh>
    <rPh sb="154" eb="157">
      <t>ジョウスイキ</t>
    </rPh>
    <phoneticPr fontId="4"/>
  </si>
  <si>
    <t>ボイラ、タービン、原動機（はん用ガソリン機関、原子動力炉、発電用水車、風力機関）</t>
    <rPh sb="9" eb="12">
      <t>ゲンドウキ</t>
    </rPh>
    <rPh sb="15" eb="16">
      <t>ヨウ</t>
    </rPh>
    <rPh sb="20" eb="22">
      <t>キカン</t>
    </rPh>
    <rPh sb="23" eb="25">
      <t>ゲンシ</t>
    </rPh>
    <rPh sb="25" eb="28">
      <t>ドウリョクロ</t>
    </rPh>
    <rPh sb="29" eb="32">
      <t>ハツデンヨウ</t>
    </rPh>
    <rPh sb="32" eb="34">
      <t>スイシャ</t>
    </rPh>
    <rPh sb="35" eb="37">
      <t>フウリョク</t>
    </rPh>
    <rPh sb="37" eb="39">
      <t>キカン</t>
    </rPh>
    <phoneticPr fontId="4"/>
  </si>
  <si>
    <t>家庭用電気ポンプ、油圧ポンプ、油圧バルブ、空気圧縮機</t>
    <rPh sb="0" eb="3">
      <t>カテイヨウ</t>
    </rPh>
    <rPh sb="3" eb="5">
      <t>デンキ</t>
    </rPh>
    <rPh sb="9" eb="11">
      <t>ユアツ</t>
    </rPh>
    <rPh sb="15" eb="17">
      <t>ユアツ</t>
    </rPh>
    <rPh sb="21" eb="23">
      <t>クウキ</t>
    </rPh>
    <rPh sb="23" eb="26">
      <t>アッシュクキ</t>
    </rPh>
    <phoneticPr fontId="4"/>
  </si>
  <si>
    <t>エレベータ（家庭用含む）、エスカレータ、クレーン、コンベヤ</t>
    <rPh sb="6" eb="9">
      <t>カテイヨウ</t>
    </rPh>
    <rPh sb="9" eb="10">
      <t>フク</t>
    </rPh>
    <phoneticPr fontId="4"/>
  </si>
  <si>
    <t>冷凍庫、冷却塔、冷蔵装置、凍結装置、製氷装置、除湿機（民生用除く）</t>
    <rPh sb="0" eb="3">
      <t>レイトウコ</t>
    </rPh>
    <rPh sb="4" eb="7">
      <t>レイキャクトウ</t>
    </rPh>
    <rPh sb="8" eb="10">
      <t>レイゾウ</t>
    </rPh>
    <rPh sb="10" eb="12">
      <t>ソウチ</t>
    </rPh>
    <rPh sb="13" eb="15">
      <t>トウケツ</t>
    </rPh>
    <rPh sb="15" eb="17">
      <t>ソウチ</t>
    </rPh>
    <rPh sb="18" eb="20">
      <t>セイヒョウ</t>
    </rPh>
    <rPh sb="20" eb="22">
      <t>ソウチ</t>
    </rPh>
    <rPh sb="23" eb="26">
      <t>ジョシツキ</t>
    </rPh>
    <rPh sb="27" eb="30">
      <t>ミンセイヨウ</t>
    </rPh>
    <rPh sb="30" eb="31">
      <t>ノゾ</t>
    </rPh>
    <phoneticPr fontId="4"/>
  </si>
  <si>
    <t>ベアリング、玉軸受、ころ軸受、軸受ユニット、動力伝導装置、消火器具、歯車、ローラーチェーン、工業窯炉（キュポラ、コークス炉）、高温・高圧バルブ・コック、ピストンリング</t>
    <rPh sb="6" eb="7">
      <t>タマ</t>
    </rPh>
    <rPh sb="7" eb="8">
      <t>ジク</t>
    </rPh>
    <rPh sb="8" eb="9">
      <t>ウ</t>
    </rPh>
    <rPh sb="12" eb="13">
      <t>ジク</t>
    </rPh>
    <rPh sb="13" eb="14">
      <t>ウ</t>
    </rPh>
    <rPh sb="15" eb="17">
      <t>ジクウ</t>
    </rPh>
    <rPh sb="22" eb="24">
      <t>ドウリョク</t>
    </rPh>
    <rPh sb="24" eb="26">
      <t>デンドウ</t>
    </rPh>
    <rPh sb="26" eb="28">
      <t>ソウチ</t>
    </rPh>
    <rPh sb="29" eb="31">
      <t>ショウカ</t>
    </rPh>
    <rPh sb="31" eb="33">
      <t>キグ</t>
    </rPh>
    <rPh sb="34" eb="36">
      <t>ハグルマ</t>
    </rPh>
    <rPh sb="46" eb="48">
      <t>コウギョウ</t>
    </rPh>
    <rPh sb="48" eb="49">
      <t>ヨウ</t>
    </rPh>
    <rPh sb="49" eb="50">
      <t>ロ</t>
    </rPh>
    <rPh sb="60" eb="61">
      <t>ロ</t>
    </rPh>
    <rPh sb="63" eb="65">
      <t>コウオン</t>
    </rPh>
    <rPh sb="66" eb="68">
      <t>コウアツ</t>
    </rPh>
    <phoneticPr fontId="4"/>
  </si>
  <si>
    <t>耕うん機、トラクタ、噴霧機、田植機、脱穀機、農業用乾燥機、コンバイン、稲麦刈取機</t>
    <rPh sb="0" eb="4">
      <t>コウウンキ</t>
    </rPh>
    <rPh sb="10" eb="12">
      <t>フンム</t>
    </rPh>
    <rPh sb="12" eb="13">
      <t>キ</t>
    </rPh>
    <rPh sb="14" eb="16">
      <t>タウエ</t>
    </rPh>
    <rPh sb="16" eb="17">
      <t>キ</t>
    </rPh>
    <rPh sb="18" eb="21">
      <t>ダッコクキ</t>
    </rPh>
    <rPh sb="22" eb="25">
      <t>ノウギョウヨウ</t>
    </rPh>
    <rPh sb="25" eb="28">
      <t>カンソウキ</t>
    </rPh>
    <rPh sb="35" eb="36">
      <t>イネ</t>
    </rPh>
    <rPh sb="36" eb="37">
      <t>ムギ</t>
    </rPh>
    <rPh sb="37" eb="39">
      <t>カリトリ</t>
    </rPh>
    <rPh sb="39" eb="40">
      <t>キ</t>
    </rPh>
    <phoneticPr fontId="4"/>
  </si>
  <si>
    <t>掘削機、建設用クレーン、アスファルト舗装機械、コンクリート機械、基礎工事用機械、穿孔機、削岩機、建設用トラクタ、建設用ショベルトラック</t>
    <rPh sb="0" eb="3">
      <t>クッサクキ</t>
    </rPh>
    <rPh sb="4" eb="7">
      <t>ケンセツヨウ</t>
    </rPh>
    <rPh sb="18" eb="20">
      <t>ホソウ</t>
    </rPh>
    <rPh sb="20" eb="22">
      <t>キカイ</t>
    </rPh>
    <rPh sb="29" eb="31">
      <t>キカイ</t>
    </rPh>
    <rPh sb="32" eb="34">
      <t>キソ</t>
    </rPh>
    <rPh sb="34" eb="36">
      <t>コウジ</t>
    </rPh>
    <rPh sb="36" eb="37">
      <t>ヨウ</t>
    </rPh>
    <rPh sb="37" eb="39">
      <t>キカイ</t>
    </rPh>
    <rPh sb="40" eb="42">
      <t>センコウ</t>
    </rPh>
    <rPh sb="42" eb="43">
      <t>キ</t>
    </rPh>
    <rPh sb="44" eb="47">
      <t>サクガンキ</t>
    </rPh>
    <rPh sb="48" eb="51">
      <t>ケンセツヨウ</t>
    </rPh>
    <rPh sb="56" eb="59">
      <t>ケンセツヨウ</t>
    </rPh>
    <phoneticPr fontId="4"/>
  </si>
  <si>
    <t>ミシン、毛糸手編機械、化学繊維機械、紡績機械、製織機械、染色整理仕上機械</t>
    <rPh sb="4" eb="6">
      <t>ケイト</t>
    </rPh>
    <rPh sb="6" eb="8">
      <t>テア</t>
    </rPh>
    <rPh sb="8" eb="10">
      <t>キカイ</t>
    </rPh>
    <rPh sb="11" eb="13">
      <t>カガク</t>
    </rPh>
    <rPh sb="13" eb="15">
      <t>センイ</t>
    </rPh>
    <rPh sb="15" eb="17">
      <t>キカイ</t>
    </rPh>
    <rPh sb="18" eb="20">
      <t>ボウセキ</t>
    </rPh>
    <rPh sb="20" eb="22">
      <t>キカイ</t>
    </rPh>
    <rPh sb="23" eb="24">
      <t>セイ</t>
    </rPh>
    <rPh sb="24" eb="25">
      <t>オリ</t>
    </rPh>
    <rPh sb="25" eb="27">
      <t>キカイ</t>
    </rPh>
    <rPh sb="28" eb="30">
      <t>センショク</t>
    </rPh>
    <rPh sb="30" eb="32">
      <t>セイリ</t>
    </rPh>
    <rPh sb="32" eb="34">
      <t>シア</t>
    </rPh>
    <rPh sb="34" eb="36">
      <t>キカイ</t>
    </rPh>
    <phoneticPr fontId="4"/>
  </si>
  <si>
    <t>食品機械、穀物処理機械、製パン・製菓機械、醸造用機械、牛乳加工・乳製品製造機械、肉製品・水産製品製造機械、木材加工機械、合板機械、パルプ製造機械、断裁機、巻取機、コーティングマシン、印刷機械、製本機械、紙工機械、段ボール製造機械、包装・荷造機械</t>
    <rPh sb="0" eb="2">
      <t>ショクヒン</t>
    </rPh>
    <rPh sb="2" eb="4">
      <t>キカイ</t>
    </rPh>
    <rPh sb="5" eb="7">
      <t>コクモツ</t>
    </rPh>
    <rPh sb="7" eb="9">
      <t>ショリ</t>
    </rPh>
    <rPh sb="9" eb="11">
      <t>キカイ</t>
    </rPh>
    <rPh sb="12" eb="13">
      <t>セイ</t>
    </rPh>
    <rPh sb="16" eb="18">
      <t>セイカ</t>
    </rPh>
    <rPh sb="18" eb="20">
      <t>キカイ</t>
    </rPh>
    <rPh sb="21" eb="24">
      <t>ジョウゾウヨウ</t>
    </rPh>
    <rPh sb="24" eb="26">
      <t>キカイ</t>
    </rPh>
    <rPh sb="27" eb="29">
      <t>ギュウニュウ</t>
    </rPh>
    <rPh sb="29" eb="31">
      <t>カコウ</t>
    </rPh>
    <rPh sb="32" eb="35">
      <t>ニュウセイヒン</t>
    </rPh>
    <rPh sb="35" eb="37">
      <t>セイゾウ</t>
    </rPh>
    <rPh sb="37" eb="39">
      <t>キカイ</t>
    </rPh>
    <rPh sb="40" eb="43">
      <t>ニクセイヒン</t>
    </rPh>
    <rPh sb="44" eb="46">
      <t>スイサン</t>
    </rPh>
    <rPh sb="46" eb="48">
      <t>セイヒン</t>
    </rPh>
    <rPh sb="48" eb="50">
      <t>セイゾウ</t>
    </rPh>
    <rPh sb="50" eb="52">
      <t>キカイ</t>
    </rPh>
    <rPh sb="53" eb="55">
      <t>モクザイ</t>
    </rPh>
    <rPh sb="55" eb="57">
      <t>カコウ</t>
    </rPh>
    <rPh sb="57" eb="59">
      <t>キカイ</t>
    </rPh>
    <rPh sb="60" eb="62">
      <t>ゴウバン</t>
    </rPh>
    <rPh sb="62" eb="64">
      <t>キカイ</t>
    </rPh>
    <rPh sb="68" eb="70">
      <t>セイゾウ</t>
    </rPh>
    <rPh sb="70" eb="72">
      <t>キカイ</t>
    </rPh>
    <rPh sb="73" eb="76">
      <t>ダンサイキ</t>
    </rPh>
    <rPh sb="77" eb="79">
      <t>マキトリ</t>
    </rPh>
    <rPh sb="79" eb="80">
      <t>キ</t>
    </rPh>
    <rPh sb="91" eb="93">
      <t>インサツ</t>
    </rPh>
    <rPh sb="93" eb="95">
      <t>キカイ</t>
    </rPh>
    <rPh sb="96" eb="97">
      <t>セイ</t>
    </rPh>
    <rPh sb="97" eb="98">
      <t>ホン</t>
    </rPh>
    <rPh sb="98" eb="100">
      <t>キカイ</t>
    </rPh>
    <rPh sb="101" eb="103">
      <t>シコウ</t>
    </rPh>
    <rPh sb="103" eb="105">
      <t>キカイ</t>
    </rPh>
    <rPh sb="106" eb="107">
      <t>ダン</t>
    </rPh>
    <rPh sb="110" eb="112">
      <t>セイゾウ</t>
    </rPh>
    <rPh sb="112" eb="114">
      <t>キカイ</t>
    </rPh>
    <rPh sb="115" eb="117">
      <t>ホウソウ</t>
    </rPh>
    <rPh sb="118" eb="120">
      <t>ニヅク</t>
    </rPh>
    <rPh sb="120" eb="122">
      <t>キカイ</t>
    </rPh>
    <phoneticPr fontId="4"/>
  </si>
  <si>
    <t>ろ過機器、分離機器、熱交換器、かくはん機、溶解機、蒸留機器、乳化機、集じん機器、鋳造機械、ダイカストマシン、プラスチック加工機械、押出成形機</t>
    <rPh sb="1" eb="2">
      <t>カ</t>
    </rPh>
    <rPh sb="2" eb="4">
      <t>キキ</t>
    </rPh>
    <rPh sb="5" eb="7">
      <t>ブンリ</t>
    </rPh>
    <rPh sb="7" eb="9">
      <t>キキ</t>
    </rPh>
    <rPh sb="10" eb="14">
      <t>ネツコウカンキ</t>
    </rPh>
    <rPh sb="19" eb="20">
      <t>キ</t>
    </rPh>
    <rPh sb="21" eb="23">
      <t>ヨウカイ</t>
    </rPh>
    <rPh sb="23" eb="24">
      <t>キ</t>
    </rPh>
    <rPh sb="25" eb="27">
      <t>ジョウリュウ</t>
    </rPh>
    <rPh sb="27" eb="29">
      <t>キキ</t>
    </rPh>
    <rPh sb="30" eb="31">
      <t>ニュウ</t>
    </rPh>
    <rPh sb="31" eb="32">
      <t>カ</t>
    </rPh>
    <rPh sb="32" eb="33">
      <t>キ</t>
    </rPh>
    <rPh sb="34" eb="35">
      <t>シュウ</t>
    </rPh>
    <rPh sb="37" eb="38">
      <t>キ</t>
    </rPh>
    <rPh sb="38" eb="39">
      <t>キ</t>
    </rPh>
    <rPh sb="40" eb="42">
      <t>チュウゾウ</t>
    </rPh>
    <rPh sb="42" eb="44">
      <t>キカイ</t>
    </rPh>
    <rPh sb="60" eb="62">
      <t>カコウ</t>
    </rPh>
    <rPh sb="62" eb="64">
      <t>キカイ</t>
    </rPh>
    <rPh sb="65" eb="67">
      <t>オシダシ</t>
    </rPh>
    <rPh sb="67" eb="70">
      <t>セイケイキ</t>
    </rPh>
    <phoneticPr fontId="4"/>
  </si>
  <si>
    <t>旋盤、フライス盤、研削盤、歯車仕上機械、マシニングセンタ、圧延機械、ベンディングマシン、液圧プレス、せん断機、特殊鋼切削工具、電動工具</t>
    <rPh sb="9" eb="11">
      <t>ケンサク</t>
    </rPh>
    <rPh sb="11" eb="12">
      <t>バン</t>
    </rPh>
    <rPh sb="13" eb="15">
      <t>ハグルマ</t>
    </rPh>
    <rPh sb="15" eb="17">
      <t>シアゲ</t>
    </rPh>
    <rPh sb="17" eb="19">
      <t>キカイ</t>
    </rPh>
    <rPh sb="29" eb="30">
      <t>アツ</t>
    </rPh>
    <rPh sb="30" eb="31">
      <t>ノ</t>
    </rPh>
    <rPh sb="31" eb="33">
      <t>キカイ</t>
    </rPh>
    <rPh sb="44" eb="45">
      <t>エキ</t>
    </rPh>
    <rPh sb="45" eb="46">
      <t>アツ</t>
    </rPh>
    <rPh sb="52" eb="53">
      <t>ダン</t>
    </rPh>
    <rPh sb="53" eb="54">
      <t>キ</t>
    </rPh>
    <rPh sb="55" eb="57">
      <t>トクシュ</t>
    </rPh>
    <rPh sb="58" eb="60">
      <t>セッサク</t>
    </rPh>
    <rPh sb="60" eb="62">
      <t>コウグ</t>
    </rPh>
    <rPh sb="63" eb="65">
      <t>デンドウ</t>
    </rPh>
    <rPh sb="65" eb="67">
      <t>コウグ</t>
    </rPh>
    <phoneticPr fontId="4"/>
  </si>
  <si>
    <t>ウェーハープロセス用処理装置、組立用装置、フラットパネルディスプレイ製造装置</t>
    <rPh sb="9" eb="10">
      <t>ヨウ</t>
    </rPh>
    <rPh sb="10" eb="12">
      <t>ショリ</t>
    </rPh>
    <rPh sb="12" eb="14">
      <t>ソウチ</t>
    </rPh>
    <rPh sb="15" eb="18">
      <t>クミタテヨウ</t>
    </rPh>
    <rPh sb="18" eb="20">
      <t>ソウチ</t>
    </rPh>
    <rPh sb="34" eb="36">
      <t>セイゾウ</t>
    </rPh>
    <rPh sb="36" eb="38">
      <t>ソウチ</t>
    </rPh>
    <phoneticPr fontId="4"/>
  </si>
  <si>
    <t>金型、真空ポンプ、真空化学装置、スパッタリング装置、ドライエッチング装置、ロボット、ゴム工業用機械器具、ガラス工業用特殊機械、たばこ製造機械、化学薬品・医薬品製造用特殊機械、帽子製造機械、皮革処理機械</t>
    <rPh sb="0" eb="2">
      <t>カナガタ</t>
    </rPh>
    <rPh sb="3" eb="5">
      <t>シンクウ</t>
    </rPh>
    <rPh sb="9" eb="11">
      <t>シンクウ</t>
    </rPh>
    <rPh sb="11" eb="13">
      <t>カガク</t>
    </rPh>
    <rPh sb="13" eb="15">
      <t>ソウチ</t>
    </rPh>
    <rPh sb="23" eb="25">
      <t>ソウチ</t>
    </rPh>
    <rPh sb="34" eb="36">
      <t>ソウチ</t>
    </rPh>
    <rPh sb="44" eb="47">
      <t>コウギョウヨウ</t>
    </rPh>
    <rPh sb="47" eb="49">
      <t>キカイ</t>
    </rPh>
    <rPh sb="49" eb="51">
      <t>キグ</t>
    </rPh>
    <rPh sb="55" eb="58">
      <t>コウギョウヨウ</t>
    </rPh>
    <rPh sb="58" eb="60">
      <t>トクシュ</t>
    </rPh>
    <rPh sb="60" eb="62">
      <t>キカイ</t>
    </rPh>
    <rPh sb="66" eb="68">
      <t>セイゾウ</t>
    </rPh>
    <rPh sb="68" eb="70">
      <t>キカイ</t>
    </rPh>
    <rPh sb="71" eb="73">
      <t>カガク</t>
    </rPh>
    <rPh sb="73" eb="75">
      <t>ヤクヒン</t>
    </rPh>
    <rPh sb="76" eb="79">
      <t>イヤクヒン</t>
    </rPh>
    <rPh sb="79" eb="82">
      <t>セイゾウヨウ</t>
    </rPh>
    <rPh sb="82" eb="84">
      <t>トクシュ</t>
    </rPh>
    <rPh sb="84" eb="86">
      <t>キカイ</t>
    </rPh>
    <rPh sb="87" eb="89">
      <t>ボウシ</t>
    </rPh>
    <rPh sb="89" eb="91">
      <t>セイゾウ</t>
    </rPh>
    <rPh sb="91" eb="93">
      <t>キカイ</t>
    </rPh>
    <rPh sb="94" eb="95">
      <t>カワ</t>
    </rPh>
    <rPh sb="95" eb="96">
      <t>カワ</t>
    </rPh>
    <rPh sb="96" eb="98">
      <t>ショリ</t>
    </rPh>
    <rPh sb="98" eb="100">
      <t>キカイ</t>
    </rPh>
    <phoneticPr fontId="4"/>
  </si>
  <si>
    <t>複写機、計算機械、レジスタ、タイプライタ、タイムレコーダ、タイムスタンプ、あて名印刷機、マイクロ写真機、オフセット印刷機、硬貨計算機、シュレッダ</t>
    <rPh sb="0" eb="3">
      <t>フクシャキ</t>
    </rPh>
    <rPh sb="4" eb="6">
      <t>ケイサン</t>
    </rPh>
    <rPh sb="6" eb="8">
      <t>キカイ</t>
    </rPh>
    <rPh sb="39" eb="40">
      <t>ナ</t>
    </rPh>
    <rPh sb="40" eb="42">
      <t>インサツ</t>
    </rPh>
    <rPh sb="42" eb="43">
      <t>キ</t>
    </rPh>
    <rPh sb="48" eb="51">
      <t>シャシンキ</t>
    </rPh>
    <rPh sb="57" eb="60">
      <t>インサツキ</t>
    </rPh>
    <rPh sb="61" eb="63">
      <t>コウカ</t>
    </rPh>
    <rPh sb="63" eb="66">
      <t>ケイサンキ</t>
    </rPh>
    <phoneticPr fontId="4"/>
  </si>
  <si>
    <t>硬貨計算機、エアーシュータ、オーバーヘッドプロジェクタ、卓上電子計算機、電動ホッチキス、自動販売機(飲料・たばこ・きっぷ・定期券・新聞雑誌）、娯楽用機器（パチンコ・スロットマシン・ゲームセンター用娯楽機器、メリーゴーランド、ジェットコースター、コーヒーカップ、バッティングマシン、ボーリング、パチンコ玉）、自動改札機、自動ドア、自動シャッタ、コインロッカー、事業用洗濯機、クリーニング用プレス機、業務用電気アイロン、事業用乾燥機、ランドリーユニット、業務用食器洗い機、電動椅子（理容美容業）、両替機</t>
    <rPh sb="0" eb="2">
      <t>コウカ</t>
    </rPh>
    <rPh sb="2" eb="5">
      <t>ケイサンキ</t>
    </rPh>
    <rPh sb="28" eb="30">
      <t>タクジョウ</t>
    </rPh>
    <rPh sb="30" eb="32">
      <t>デンシ</t>
    </rPh>
    <rPh sb="32" eb="35">
      <t>ケイサンキ</t>
    </rPh>
    <rPh sb="36" eb="38">
      <t>デンドウ</t>
    </rPh>
    <rPh sb="44" eb="46">
      <t>ジドウ</t>
    </rPh>
    <rPh sb="46" eb="49">
      <t>ハンバイキ</t>
    </rPh>
    <rPh sb="50" eb="52">
      <t>インリョウ</t>
    </rPh>
    <rPh sb="61" eb="64">
      <t>テイキケン</t>
    </rPh>
    <rPh sb="65" eb="67">
      <t>シンブン</t>
    </rPh>
    <rPh sb="67" eb="69">
      <t>ザッシ</t>
    </rPh>
    <rPh sb="71" eb="74">
      <t>ゴラクヨウ</t>
    </rPh>
    <rPh sb="74" eb="76">
      <t>キキ</t>
    </rPh>
    <rPh sb="97" eb="98">
      <t>ヨウ</t>
    </rPh>
    <rPh sb="98" eb="100">
      <t>ゴラク</t>
    </rPh>
    <rPh sb="100" eb="102">
      <t>キキ</t>
    </rPh>
    <rPh sb="150" eb="151">
      <t>ダマ</t>
    </rPh>
    <rPh sb="153" eb="155">
      <t>ジドウ</t>
    </rPh>
    <rPh sb="155" eb="158">
      <t>カイサツキ</t>
    </rPh>
    <rPh sb="159" eb="161">
      <t>ジドウ</t>
    </rPh>
    <rPh sb="164" eb="166">
      <t>ジドウ</t>
    </rPh>
    <rPh sb="179" eb="182">
      <t>ジギョウヨウ</t>
    </rPh>
    <rPh sb="182" eb="185">
      <t>センタクキ</t>
    </rPh>
    <rPh sb="192" eb="193">
      <t>ヨウ</t>
    </rPh>
    <rPh sb="196" eb="197">
      <t>キ</t>
    </rPh>
    <rPh sb="198" eb="201">
      <t>ギョウムヨウ</t>
    </rPh>
    <rPh sb="201" eb="203">
      <t>デンキ</t>
    </rPh>
    <rPh sb="208" eb="211">
      <t>ジギョウヨウ</t>
    </rPh>
    <rPh sb="211" eb="214">
      <t>カンソウキ</t>
    </rPh>
    <rPh sb="225" eb="228">
      <t>ギョウムヨウ</t>
    </rPh>
    <rPh sb="228" eb="230">
      <t>ショッキ</t>
    </rPh>
    <rPh sb="230" eb="231">
      <t>アラ</t>
    </rPh>
    <rPh sb="232" eb="233">
      <t>キ</t>
    </rPh>
    <rPh sb="234" eb="236">
      <t>デンドウ</t>
    </rPh>
    <rPh sb="236" eb="238">
      <t>イス</t>
    </rPh>
    <rPh sb="239" eb="241">
      <t>リヨウ</t>
    </rPh>
    <rPh sb="241" eb="243">
      <t>ビヨウ</t>
    </rPh>
    <rPh sb="243" eb="244">
      <t>ギョウ</t>
    </rPh>
    <rPh sb="246" eb="249">
      <t>リョウガエキ</t>
    </rPh>
    <phoneticPr fontId="4"/>
  </si>
  <si>
    <t>積算体積計、はかり、温度計、圧力計、流量計、精密測定器、光分析装置、光度計、光束計、照度計、公害計測器、騒音計、地震計、測量機械器具、教育用機械、地球物理学機器</t>
    <rPh sb="0" eb="2">
      <t>セキサン</t>
    </rPh>
    <rPh sb="2" eb="4">
      <t>タイセキ</t>
    </rPh>
    <rPh sb="4" eb="5">
      <t>ケイ</t>
    </rPh>
    <rPh sb="10" eb="13">
      <t>オンドケイ</t>
    </rPh>
    <rPh sb="14" eb="17">
      <t>アツリョクケイ</t>
    </rPh>
    <rPh sb="18" eb="21">
      <t>リュウリョウケイ</t>
    </rPh>
    <rPh sb="22" eb="24">
      <t>セイミツ</t>
    </rPh>
    <rPh sb="24" eb="26">
      <t>ソクテイ</t>
    </rPh>
    <rPh sb="26" eb="27">
      <t>キ</t>
    </rPh>
    <rPh sb="28" eb="29">
      <t>ヒカリ</t>
    </rPh>
    <rPh sb="29" eb="31">
      <t>ブンセキ</t>
    </rPh>
    <rPh sb="31" eb="33">
      <t>ソウチ</t>
    </rPh>
    <rPh sb="34" eb="37">
      <t>コウドケイ</t>
    </rPh>
    <rPh sb="38" eb="39">
      <t>ヒカリ</t>
    </rPh>
    <rPh sb="39" eb="40">
      <t>タバ</t>
    </rPh>
    <rPh sb="40" eb="41">
      <t>ケイ</t>
    </rPh>
    <rPh sb="42" eb="45">
      <t>ショウドケイ</t>
    </rPh>
    <rPh sb="46" eb="48">
      <t>コウガイ</t>
    </rPh>
    <rPh sb="48" eb="50">
      <t>ケイソク</t>
    </rPh>
    <rPh sb="50" eb="51">
      <t>キ</t>
    </rPh>
    <rPh sb="52" eb="55">
      <t>ソウオンケイ</t>
    </rPh>
    <rPh sb="56" eb="59">
      <t>ジシンケイ</t>
    </rPh>
    <rPh sb="60" eb="62">
      <t>ソクリョウ</t>
    </rPh>
    <rPh sb="62" eb="64">
      <t>キカイ</t>
    </rPh>
    <rPh sb="64" eb="66">
      <t>キグ</t>
    </rPh>
    <rPh sb="67" eb="70">
      <t>キョウイクヨウ</t>
    </rPh>
    <rPh sb="70" eb="72">
      <t>キカイ</t>
    </rPh>
    <rPh sb="73" eb="75">
      <t>チキュウ</t>
    </rPh>
    <rPh sb="75" eb="78">
      <t>ブツリガク</t>
    </rPh>
    <rPh sb="78" eb="80">
      <t>キキ</t>
    </rPh>
    <phoneticPr fontId="4"/>
  </si>
  <si>
    <r>
      <rPr>
        <sz val="9"/>
        <rFont val="游ゴシック Medium"/>
        <family val="3"/>
        <charset val="128"/>
      </rPr>
      <t>医療用機械器具・装置、病院用器具・装置、歯科用機械器具・装置、動物用医療機械器具、医療用品、歯科材料　</t>
    </r>
    <r>
      <rPr>
        <sz val="9"/>
        <color theme="9" tint="-0.249977111117893"/>
        <rFont val="游ゴシック Medium"/>
        <family val="3"/>
        <charset val="128"/>
      </rPr>
      <t>※医療用のX線装置、電子応用装置及びレーザー用装置は、「333 電子応用装置・電気計測器」</t>
    </r>
    <rPh sb="0" eb="3">
      <t>イリョウヨウ</t>
    </rPh>
    <rPh sb="3" eb="5">
      <t>キカイ</t>
    </rPh>
    <rPh sb="5" eb="7">
      <t>キグ</t>
    </rPh>
    <rPh sb="8" eb="10">
      <t>ソウチ</t>
    </rPh>
    <rPh sb="11" eb="14">
      <t>ビョウインヨウ</t>
    </rPh>
    <rPh sb="14" eb="16">
      <t>キグ</t>
    </rPh>
    <rPh sb="17" eb="19">
      <t>ソウチ</t>
    </rPh>
    <rPh sb="20" eb="22">
      <t>シカ</t>
    </rPh>
    <rPh sb="22" eb="23">
      <t>ヨウ</t>
    </rPh>
    <rPh sb="23" eb="25">
      <t>キカイ</t>
    </rPh>
    <rPh sb="25" eb="27">
      <t>キグ</t>
    </rPh>
    <rPh sb="28" eb="30">
      <t>ソウチ</t>
    </rPh>
    <rPh sb="31" eb="34">
      <t>ドウブツヨウ</t>
    </rPh>
    <rPh sb="34" eb="36">
      <t>イリョウ</t>
    </rPh>
    <rPh sb="36" eb="38">
      <t>キカイ</t>
    </rPh>
    <rPh sb="38" eb="40">
      <t>キグ</t>
    </rPh>
    <rPh sb="41" eb="43">
      <t>イリョウ</t>
    </rPh>
    <rPh sb="43" eb="45">
      <t>ヨウヒン</t>
    </rPh>
    <rPh sb="46" eb="48">
      <t>シカ</t>
    </rPh>
    <rPh sb="48" eb="50">
      <t>ザイリョウ</t>
    </rPh>
    <rPh sb="52" eb="55">
      <t>イリョウヨウ</t>
    </rPh>
    <rPh sb="57" eb="58">
      <t>セン</t>
    </rPh>
    <rPh sb="58" eb="60">
      <t>ソウチ</t>
    </rPh>
    <rPh sb="61" eb="63">
      <t>デンシ</t>
    </rPh>
    <rPh sb="63" eb="65">
      <t>オウヨウ</t>
    </rPh>
    <rPh sb="65" eb="67">
      <t>ソウチ</t>
    </rPh>
    <rPh sb="67" eb="68">
      <t>オヨ</t>
    </rPh>
    <rPh sb="73" eb="74">
      <t>ヨウ</t>
    </rPh>
    <rPh sb="74" eb="76">
      <t>ソウチ</t>
    </rPh>
    <rPh sb="83" eb="85">
      <t>デンシ</t>
    </rPh>
    <rPh sb="85" eb="87">
      <t>オウヨウ</t>
    </rPh>
    <rPh sb="87" eb="89">
      <t>ソウチ</t>
    </rPh>
    <rPh sb="90" eb="92">
      <t>デンキ</t>
    </rPh>
    <rPh sb="92" eb="95">
      <t>ケイソクキ</t>
    </rPh>
    <phoneticPr fontId="4"/>
  </si>
  <si>
    <t>カメラ、フィルタ、三脚、セルフタイマ、望遠鏡、双眼鏡、顕微鏡、拡大鏡、映画用撮影機、映写機、スライド映写機、映画現像装置、映写スクリーン、カメラ用レンズ、プリズム</t>
    <rPh sb="9" eb="11">
      <t>サンキャク</t>
    </rPh>
    <rPh sb="19" eb="22">
      <t>ボウエンキョウ</t>
    </rPh>
    <rPh sb="23" eb="26">
      <t>ソウガンキョウ</t>
    </rPh>
    <rPh sb="27" eb="30">
      <t>ケンビキョウ</t>
    </rPh>
    <rPh sb="31" eb="34">
      <t>カクダイキョウ</t>
    </rPh>
    <rPh sb="35" eb="38">
      <t>エイガヨウ</t>
    </rPh>
    <rPh sb="38" eb="41">
      <t>サツエイキ</t>
    </rPh>
    <rPh sb="42" eb="45">
      <t>エイシャキ</t>
    </rPh>
    <rPh sb="50" eb="53">
      <t>エイシャキ</t>
    </rPh>
    <rPh sb="54" eb="56">
      <t>エイガ</t>
    </rPh>
    <rPh sb="56" eb="58">
      <t>ゲンゾウ</t>
    </rPh>
    <rPh sb="58" eb="60">
      <t>ソウチ</t>
    </rPh>
    <rPh sb="61" eb="63">
      <t>エイシャ</t>
    </rPh>
    <rPh sb="72" eb="73">
      <t>ヨウ</t>
    </rPh>
    <phoneticPr fontId="4"/>
  </si>
  <si>
    <t>銃、砲、爆発物投射機、戦闘車両、銃弾、砲弾、爆発物、指揮装置、武器修理</t>
    <rPh sb="0" eb="1">
      <t>ジュウ</t>
    </rPh>
    <rPh sb="2" eb="3">
      <t>ホウ</t>
    </rPh>
    <rPh sb="4" eb="7">
      <t>バクハツブツ</t>
    </rPh>
    <rPh sb="7" eb="9">
      <t>トウシャ</t>
    </rPh>
    <rPh sb="9" eb="10">
      <t>キ</t>
    </rPh>
    <rPh sb="11" eb="13">
      <t>セントウ</t>
    </rPh>
    <rPh sb="13" eb="15">
      <t>シャリョウ</t>
    </rPh>
    <rPh sb="16" eb="18">
      <t>ジュウダン</t>
    </rPh>
    <rPh sb="19" eb="21">
      <t>ホウダン</t>
    </rPh>
    <rPh sb="22" eb="25">
      <t>バクハツブツ</t>
    </rPh>
    <rPh sb="26" eb="28">
      <t>シキ</t>
    </rPh>
    <rPh sb="28" eb="30">
      <t>ソウチ</t>
    </rPh>
    <rPh sb="31" eb="33">
      <t>ブキ</t>
    </rPh>
    <rPh sb="33" eb="35">
      <t>シュウリ</t>
    </rPh>
    <phoneticPr fontId="4"/>
  </si>
  <si>
    <t>マイクロ波管、ブラウン管、X線管、プラズマディスプレイパネル・モジュール、シリコンダイオード、整流素子、シリコントランジスタ、バイポーラ型IC、モス型IC、線形回路、液晶パネル、発光ダイオード</t>
    <rPh sb="4" eb="5">
      <t>ハ</t>
    </rPh>
    <rPh sb="5" eb="6">
      <t>カン</t>
    </rPh>
    <rPh sb="11" eb="12">
      <t>カン</t>
    </rPh>
    <rPh sb="14" eb="15">
      <t>セン</t>
    </rPh>
    <rPh sb="15" eb="16">
      <t>カン</t>
    </rPh>
    <rPh sb="47" eb="49">
      <t>セイリュウ</t>
    </rPh>
    <rPh sb="49" eb="51">
      <t>ソシ</t>
    </rPh>
    <rPh sb="68" eb="69">
      <t>ガタ</t>
    </rPh>
    <rPh sb="74" eb="75">
      <t>カタ</t>
    </rPh>
    <rPh sb="78" eb="80">
      <t>センケイ</t>
    </rPh>
    <rPh sb="80" eb="82">
      <t>カイロ</t>
    </rPh>
    <rPh sb="83" eb="85">
      <t>エキショウ</t>
    </rPh>
    <rPh sb="89" eb="91">
      <t>ハッコウ</t>
    </rPh>
    <phoneticPr fontId="4"/>
  </si>
  <si>
    <r>
      <t>LEDランプ、超小型電動機（３W未満）、SDメモリカード、メモリスティック、カセットテープ・ビデオテープ（録音録画用）、CD・DVD・BD・MO（録音録画用）、光磁気ディスク、抵抗器、コンデンサ、トランス、スイッチ、コネクタ、磁気ヘッド、小型モータ（超音波モータ、サーボモータ）、リレー　</t>
    </r>
    <r>
      <rPr>
        <sz val="9"/>
        <color theme="9" tint="-0.249977111117893"/>
        <rFont val="游ゴシック Medium"/>
        <family val="3"/>
        <charset val="128"/>
      </rPr>
      <t>※記録済のCD・DVD・テープは「391 その他の製造工業製品」</t>
    </r>
    <rPh sb="7" eb="8">
      <t>チョウ</t>
    </rPh>
    <rPh sb="8" eb="10">
      <t>コガタ</t>
    </rPh>
    <rPh sb="10" eb="13">
      <t>デンドウキ</t>
    </rPh>
    <rPh sb="16" eb="18">
      <t>ミマン</t>
    </rPh>
    <phoneticPr fontId="4"/>
  </si>
  <si>
    <t>発電機器、電動機、変圧器、変成器、避雷針、配電盤、監視制御装置、分電盤、配線器具（小型開閉器、スイッチ、アダプタ、ソケット、コネクタ、コンセント、タップ、プラグ、ヒューズ、端子）、内燃機関電装品（充電発電機、自動車交流発電機、磁石発電機、コイル、スパークプラグ）、アーク溶接機、コンデンサ、電気炉、電熱装置</t>
    <rPh sb="5" eb="8">
      <t>デンドウキ</t>
    </rPh>
    <rPh sb="9" eb="12">
      <t>ヘンアツキ</t>
    </rPh>
    <rPh sb="13" eb="15">
      <t>ヘンセイ</t>
    </rPh>
    <rPh sb="15" eb="16">
      <t>キ</t>
    </rPh>
    <rPh sb="17" eb="20">
      <t>ヒライシン</t>
    </rPh>
    <rPh sb="21" eb="24">
      <t>ハイデンバン</t>
    </rPh>
    <rPh sb="25" eb="27">
      <t>カンシ</t>
    </rPh>
    <rPh sb="27" eb="29">
      <t>セイギョ</t>
    </rPh>
    <rPh sb="29" eb="31">
      <t>ソウチ</t>
    </rPh>
    <rPh sb="32" eb="33">
      <t>ブン</t>
    </rPh>
    <rPh sb="33" eb="34">
      <t>デン</t>
    </rPh>
    <rPh sb="34" eb="35">
      <t>バン</t>
    </rPh>
    <rPh sb="36" eb="38">
      <t>ハイセン</t>
    </rPh>
    <rPh sb="38" eb="40">
      <t>キグ</t>
    </rPh>
    <rPh sb="41" eb="43">
      <t>コガタ</t>
    </rPh>
    <rPh sb="43" eb="46">
      <t>カイヘイキ</t>
    </rPh>
    <rPh sb="86" eb="88">
      <t>タンシ</t>
    </rPh>
    <rPh sb="90" eb="92">
      <t>ナイネン</t>
    </rPh>
    <rPh sb="92" eb="94">
      <t>キカン</t>
    </rPh>
    <rPh sb="94" eb="97">
      <t>デンソウヒン</t>
    </rPh>
    <rPh sb="98" eb="100">
      <t>ジュウデン</t>
    </rPh>
    <rPh sb="100" eb="103">
      <t>ハツデンキ</t>
    </rPh>
    <rPh sb="104" eb="107">
      <t>ジドウシャ</t>
    </rPh>
    <rPh sb="107" eb="109">
      <t>コウリュウ</t>
    </rPh>
    <rPh sb="109" eb="112">
      <t>ハツデンキ</t>
    </rPh>
    <rPh sb="113" eb="115">
      <t>ジシャク</t>
    </rPh>
    <rPh sb="115" eb="118">
      <t>ハツデンキ</t>
    </rPh>
    <rPh sb="135" eb="137">
      <t>ヨウセツ</t>
    </rPh>
    <rPh sb="137" eb="138">
      <t>キ</t>
    </rPh>
    <rPh sb="145" eb="147">
      <t>デンキ</t>
    </rPh>
    <rPh sb="147" eb="148">
      <t>ロ</t>
    </rPh>
    <rPh sb="149" eb="151">
      <t>デンネツ</t>
    </rPh>
    <rPh sb="151" eb="153">
      <t>ソウチ</t>
    </rPh>
    <phoneticPr fontId="4"/>
  </si>
  <si>
    <t>エアコン（家庭用）、電子レンジ、電気がま、ジャーポット、電気冷蔵庫、食器洗い機、クッキングヒーター、空調、扇風機、空気清浄機、電気アイロン、電気掃除機、換気扇、除湿機、加湿器、電気洗濯機、乾燥機、電気温水洗浄便座、電気カミソリ、電気ストーブ、電気カーペット、電気マッサージ器具、電動歯ブラシ、芝刈機、ファンヒータ、こんろ、ジューサ、トースター、ホットプレート、こたつ、電気ばりかん、ドライヤー</t>
    <rPh sb="5" eb="8">
      <t>カテイヨウ</t>
    </rPh>
    <rPh sb="10" eb="12">
      <t>デンシ</t>
    </rPh>
    <rPh sb="16" eb="18">
      <t>デンキ</t>
    </rPh>
    <rPh sb="28" eb="30">
      <t>デンキ</t>
    </rPh>
    <rPh sb="30" eb="33">
      <t>レイゾウコ</t>
    </rPh>
    <rPh sb="34" eb="36">
      <t>ショッキ</t>
    </rPh>
    <rPh sb="36" eb="37">
      <t>アラ</t>
    </rPh>
    <rPh sb="50" eb="52">
      <t>クウチョウ</t>
    </rPh>
    <rPh sb="53" eb="56">
      <t>センプウキ</t>
    </rPh>
    <rPh sb="57" eb="59">
      <t>クウキ</t>
    </rPh>
    <rPh sb="59" eb="61">
      <t>セイジョウ</t>
    </rPh>
    <rPh sb="61" eb="62">
      <t>キ</t>
    </rPh>
    <rPh sb="63" eb="65">
      <t>デンキ</t>
    </rPh>
    <rPh sb="70" eb="72">
      <t>デンキ</t>
    </rPh>
    <rPh sb="72" eb="75">
      <t>ソウジキ</t>
    </rPh>
    <rPh sb="76" eb="79">
      <t>カンキセン</t>
    </rPh>
    <rPh sb="80" eb="83">
      <t>ジョシツキ</t>
    </rPh>
    <rPh sb="84" eb="86">
      <t>カシツ</t>
    </rPh>
    <rPh sb="86" eb="87">
      <t>キ</t>
    </rPh>
    <rPh sb="88" eb="90">
      <t>デンキ</t>
    </rPh>
    <rPh sb="90" eb="93">
      <t>センタクキ</t>
    </rPh>
    <rPh sb="94" eb="97">
      <t>カンソウキ</t>
    </rPh>
    <rPh sb="98" eb="100">
      <t>デンキ</t>
    </rPh>
    <rPh sb="100" eb="102">
      <t>オンスイ</t>
    </rPh>
    <rPh sb="102" eb="104">
      <t>センジョウ</t>
    </rPh>
    <rPh sb="104" eb="106">
      <t>ベンザ</t>
    </rPh>
    <rPh sb="107" eb="109">
      <t>デンキ</t>
    </rPh>
    <rPh sb="114" eb="116">
      <t>デンキ</t>
    </rPh>
    <rPh sb="121" eb="123">
      <t>デンキ</t>
    </rPh>
    <rPh sb="129" eb="131">
      <t>デンキ</t>
    </rPh>
    <rPh sb="136" eb="138">
      <t>キグ</t>
    </rPh>
    <rPh sb="139" eb="141">
      <t>デンドウ</t>
    </rPh>
    <rPh sb="141" eb="142">
      <t>ハ</t>
    </rPh>
    <rPh sb="146" eb="148">
      <t>シバカリ</t>
    </rPh>
    <rPh sb="148" eb="149">
      <t>キ</t>
    </rPh>
    <rPh sb="184" eb="186">
      <t>デンキ</t>
    </rPh>
    <phoneticPr fontId="4"/>
  </si>
  <si>
    <t>X線装置、CTスキャン装置、魚群探知機、超音波探知機、ビデオ録画装置（家庭用以外）、カラオケ装置、異物検査装置、電子顕微鏡、結石破砕装置、ペースメーカー、ガイガー計測器、赤外線カメラ、ビデオプロジェクター、レーザ装置、X線カメラ</t>
    <rPh sb="1" eb="2">
      <t>セン</t>
    </rPh>
    <rPh sb="2" eb="4">
      <t>ソウチ</t>
    </rPh>
    <rPh sb="11" eb="13">
      <t>ソウチ</t>
    </rPh>
    <rPh sb="14" eb="16">
      <t>ギョグン</t>
    </rPh>
    <rPh sb="16" eb="19">
      <t>タンチキ</t>
    </rPh>
    <rPh sb="20" eb="23">
      <t>チョウオンパ</t>
    </rPh>
    <rPh sb="23" eb="26">
      <t>タンチキ</t>
    </rPh>
    <rPh sb="30" eb="32">
      <t>ロクガ</t>
    </rPh>
    <rPh sb="32" eb="34">
      <t>ソウチ</t>
    </rPh>
    <rPh sb="35" eb="38">
      <t>カテイヨウ</t>
    </rPh>
    <rPh sb="38" eb="40">
      <t>イガイ</t>
    </rPh>
    <rPh sb="46" eb="48">
      <t>ソウチ</t>
    </rPh>
    <rPh sb="49" eb="51">
      <t>イブツ</t>
    </rPh>
    <rPh sb="51" eb="53">
      <t>ケンサ</t>
    </rPh>
    <rPh sb="53" eb="55">
      <t>ソウチ</t>
    </rPh>
    <rPh sb="56" eb="58">
      <t>デンシ</t>
    </rPh>
    <rPh sb="58" eb="61">
      <t>ケンビキョウ</t>
    </rPh>
    <rPh sb="62" eb="64">
      <t>ケッセキ</t>
    </rPh>
    <rPh sb="64" eb="65">
      <t>ハ</t>
    </rPh>
    <rPh sb="65" eb="66">
      <t>クダ</t>
    </rPh>
    <rPh sb="66" eb="68">
      <t>ソウチ</t>
    </rPh>
    <rPh sb="81" eb="84">
      <t>ケイソクキ</t>
    </rPh>
    <rPh sb="85" eb="88">
      <t>セキガイセン</t>
    </rPh>
    <rPh sb="106" eb="108">
      <t>ソウチ</t>
    </rPh>
    <rPh sb="110" eb="111">
      <t>セン</t>
    </rPh>
    <phoneticPr fontId="4"/>
  </si>
  <si>
    <t>電圧計、電流計、電力量計、配電盤メーター、オシロスコープ、テスター、光測定器、集積回路測定器、工業計器、心電図テレメータ、脳波テレメータ、眼圧計、血液検査機器、呼吸機能検査用機器、心音計、心電図装置、骨密度測定装置</t>
    <rPh sb="0" eb="3">
      <t>デンアツケイ</t>
    </rPh>
    <rPh sb="4" eb="7">
      <t>デンリュウケイ</t>
    </rPh>
    <phoneticPr fontId="4"/>
  </si>
  <si>
    <r>
      <t>電球（一般電球、自動車用電球、紫外線ランプ、蛍光ランプ、クリスマスツリー用電球、水銀灯、写真閃光用電球、信号用電球）、電気照明器具（白熱電灯器具、蛍光灯器具、水銀灯器具、ヘッドライト、サーチライト）、電池（マンガン乾電池、アルカリマンガン乾電池、鉛蓄電池、リチウムイオン蓄電池、自動車用バッテリー）、太陽電池、導入線、ニクロム線、電球口金、リードフレーム、シリコンウエハ、フィラメント、永久磁石、取付具　</t>
    </r>
    <r>
      <rPr>
        <sz val="9"/>
        <color theme="9" tint="-0.249977111117893"/>
        <rFont val="游ゴシック Medium"/>
        <family val="3"/>
        <charset val="128"/>
      </rPr>
      <t>※LEDランプは、「329 その他の電子部品」</t>
    </r>
    <rPh sb="0" eb="2">
      <t>デンキュウ</t>
    </rPh>
    <rPh sb="3" eb="5">
      <t>イッパン</t>
    </rPh>
    <rPh sb="5" eb="7">
      <t>デンキュウ</t>
    </rPh>
    <rPh sb="8" eb="12">
      <t>ジドウシャヨウ</t>
    </rPh>
    <rPh sb="12" eb="14">
      <t>デンキュウ</t>
    </rPh>
    <rPh sb="15" eb="18">
      <t>シガイセン</t>
    </rPh>
    <rPh sb="22" eb="24">
      <t>ケイコウ</t>
    </rPh>
    <rPh sb="36" eb="37">
      <t>ヨウ</t>
    </rPh>
    <rPh sb="37" eb="39">
      <t>デンキュウ</t>
    </rPh>
    <rPh sb="40" eb="43">
      <t>スイギントウ</t>
    </rPh>
    <rPh sb="44" eb="46">
      <t>シャシン</t>
    </rPh>
    <rPh sb="46" eb="48">
      <t>センコウ</t>
    </rPh>
    <rPh sb="48" eb="49">
      <t>ヨウ</t>
    </rPh>
    <rPh sb="49" eb="51">
      <t>デンキュウ</t>
    </rPh>
    <rPh sb="52" eb="55">
      <t>シンゴウヨウ</t>
    </rPh>
    <rPh sb="55" eb="57">
      <t>デンキュウ</t>
    </rPh>
    <rPh sb="59" eb="61">
      <t>デンキ</t>
    </rPh>
    <rPh sb="61" eb="63">
      <t>ショウメイ</t>
    </rPh>
    <rPh sb="63" eb="65">
      <t>キグ</t>
    </rPh>
    <rPh sb="66" eb="68">
      <t>ハクネツ</t>
    </rPh>
    <rPh sb="68" eb="70">
      <t>デントウ</t>
    </rPh>
    <rPh sb="70" eb="72">
      <t>キグ</t>
    </rPh>
    <rPh sb="73" eb="76">
      <t>ケイコウトウ</t>
    </rPh>
    <rPh sb="76" eb="78">
      <t>キグ</t>
    </rPh>
    <rPh sb="79" eb="82">
      <t>スイギントウ</t>
    </rPh>
    <rPh sb="82" eb="84">
      <t>キグ</t>
    </rPh>
    <rPh sb="100" eb="102">
      <t>デンチ</t>
    </rPh>
    <rPh sb="107" eb="110">
      <t>カンデンチ</t>
    </rPh>
    <rPh sb="119" eb="122">
      <t>カンデンチ</t>
    </rPh>
    <rPh sb="123" eb="124">
      <t>ナマリ</t>
    </rPh>
    <rPh sb="124" eb="127">
      <t>チクデンチ</t>
    </rPh>
    <rPh sb="135" eb="138">
      <t>チクデンチ</t>
    </rPh>
    <rPh sb="139" eb="143">
      <t>ジドウシャヨウ</t>
    </rPh>
    <rPh sb="150" eb="152">
      <t>タイヨウ</t>
    </rPh>
    <rPh sb="152" eb="154">
      <t>デンチ</t>
    </rPh>
    <rPh sb="155" eb="157">
      <t>ドウニュウ</t>
    </rPh>
    <rPh sb="157" eb="158">
      <t>セン</t>
    </rPh>
    <rPh sb="163" eb="164">
      <t>セン</t>
    </rPh>
    <rPh sb="165" eb="167">
      <t>デンキュウ</t>
    </rPh>
    <rPh sb="167" eb="168">
      <t>クチ</t>
    </rPh>
    <rPh sb="168" eb="169">
      <t>キン</t>
    </rPh>
    <rPh sb="193" eb="195">
      <t>エイキュウ</t>
    </rPh>
    <rPh sb="195" eb="197">
      <t>ジシャク</t>
    </rPh>
    <rPh sb="198" eb="200">
      <t>トリツケ</t>
    </rPh>
    <rPh sb="200" eb="201">
      <t>グ</t>
    </rPh>
    <rPh sb="218" eb="219">
      <t>ホカ</t>
    </rPh>
    <rPh sb="220" eb="222">
      <t>デンシ</t>
    </rPh>
    <rPh sb="222" eb="224">
      <t>ブヒン</t>
    </rPh>
    <phoneticPr fontId="4"/>
  </si>
  <si>
    <t>電話機、交換機、インターホン、ファクシミリ、テレビ会議電話装置、モデム、携帯電話、PHS、カーナビ、ラジオ・TV放送装置、携帯用通信装置、GPS、ETC、ラジオ・TV受信装置、交通信号保安装置、火災報知設備、防犯警備装置、発光信号装置、ガス警報機</t>
    <rPh sb="0" eb="3">
      <t>デンワキ</t>
    </rPh>
    <rPh sb="4" eb="6">
      <t>コウカン</t>
    </rPh>
    <rPh sb="6" eb="7">
      <t>キ</t>
    </rPh>
    <rPh sb="25" eb="27">
      <t>カイギ</t>
    </rPh>
    <rPh sb="27" eb="29">
      <t>デンワ</t>
    </rPh>
    <rPh sb="29" eb="31">
      <t>ソウチ</t>
    </rPh>
    <rPh sb="36" eb="38">
      <t>ケイタイ</t>
    </rPh>
    <rPh sb="38" eb="40">
      <t>デンワ</t>
    </rPh>
    <rPh sb="56" eb="58">
      <t>ホウソウ</t>
    </rPh>
    <rPh sb="58" eb="60">
      <t>ソウチ</t>
    </rPh>
    <rPh sb="61" eb="64">
      <t>ケイタイヨウ</t>
    </rPh>
    <rPh sb="64" eb="66">
      <t>ツウシン</t>
    </rPh>
    <rPh sb="66" eb="68">
      <t>ソウチ</t>
    </rPh>
    <rPh sb="83" eb="85">
      <t>ジュシン</t>
    </rPh>
    <rPh sb="85" eb="87">
      <t>ソウチ</t>
    </rPh>
    <rPh sb="88" eb="90">
      <t>コウツウ</t>
    </rPh>
    <rPh sb="90" eb="92">
      <t>シンゴウ</t>
    </rPh>
    <rPh sb="92" eb="94">
      <t>ホアン</t>
    </rPh>
    <rPh sb="94" eb="96">
      <t>ソウチ</t>
    </rPh>
    <rPh sb="97" eb="99">
      <t>カサイ</t>
    </rPh>
    <rPh sb="99" eb="101">
      <t>ホウチ</t>
    </rPh>
    <rPh sb="101" eb="103">
      <t>セツビ</t>
    </rPh>
    <rPh sb="104" eb="106">
      <t>ボウハン</t>
    </rPh>
    <rPh sb="106" eb="108">
      <t>ケイビ</t>
    </rPh>
    <rPh sb="108" eb="110">
      <t>ソウチ</t>
    </rPh>
    <rPh sb="111" eb="113">
      <t>ハッコウ</t>
    </rPh>
    <rPh sb="113" eb="115">
      <t>シンゴウ</t>
    </rPh>
    <rPh sb="115" eb="117">
      <t>ソウチ</t>
    </rPh>
    <phoneticPr fontId="4"/>
  </si>
  <si>
    <t>磁気録画再生装置、ビデオカメラ、デジタルカメラ、ステレオ、カーステレオ、アンプ、補聴器、スピーカ、マイクロホン、イヤホン、CDラジカセ、ジュークボックス、ヘッドホン</t>
    <rPh sb="0" eb="2">
      <t>ジキ</t>
    </rPh>
    <rPh sb="2" eb="4">
      <t>ロクガ</t>
    </rPh>
    <rPh sb="4" eb="6">
      <t>サイセイ</t>
    </rPh>
    <rPh sb="6" eb="8">
      <t>ソウチ</t>
    </rPh>
    <rPh sb="40" eb="43">
      <t>ホチョウキ</t>
    </rPh>
    <phoneticPr fontId="4"/>
  </si>
  <si>
    <t>パソコン、汎用コンピュータ、ミニコン、オフィスコンピュータ、ワークステーション、サーバ、記憶装置、プリンタ、プロッタ、ディスプレイ、スキャナー、作図装置</t>
    <rPh sb="5" eb="7">
      <t>ハンヨウ</t>
    </rPh>
    <rPh sb="44" eb="46">
      <t>キオク</t>
    </rPh>
    <rPh sb="46" eb="48">
      <t>ソウチ</t>
    </rPh>
    <rPh sb="72" eb="74">
      <t>サクズ</t>
    </rPh>
    <rPh sb="74" eb="76">
      <t>ソウチ</t>
    </rPh>
    <phoneticPr fontId="4"/>
  </si>
  <si>
    <t>乗用車・トラック・バス・その他の自動車</t>
    <rPh sb="0" eb="3">
      <t>ジョウヨウシャ</t>
    </rPh>
    <phoneticPr fontId="4"/>
  </si>
  <si>
    <t>普通乗用車、小型乗用車、軽乗用車、小型バス、大型バス、軽トラック、小型トラック、普通トラック、医療保健車、衛生車、ガソリンタンク車、キャンピングカー、救急車、給水車、工作車、ごみ収集車、コンクリートミキサー車、散水車、車両運搬車、消防車、除雪車、スノーモービル、タンクローリー、バキュームカー、放送宣伝車、郵便車、霊きゅう車、冷凍・冷蔵車</t>
    <rPh sb="0" eb="2">
      <t>フツウ</t>
    </rPh>
    <rPh sb="2" eb="5">
      <t>ジョウヨウシャ</t>
    </rPh>
    <rPh sb="6" eb="8">
      <t>コガタ</t>
    </rPh>
    <rPh sb="8" eb="11">
      <t>ジョウヨウシャ</t>
    </rPh>
    <rPh sb="12" eb="13">
      <t>ケイ</t>
    </rPh>
    <rPh sb="13" eb="15">
      <t>ジョウヨウ</t>
    </rPh>
    <rPh sb="15" eb="16">
      <t>シャ</t>
    </rPh>
    <phoneticPr fontId="4"/>
  </si>
  <si>
    <t>原動機付自転車、自動二輪車、バイク、オートバイ、スクータ</t>
    <rPh sb="0" eb="3">
      <t>ゲンドウキ</t>
    </rPh>
    <rPh sb="3" eb="4">
      <t>ツ</t>
    </rPh>
    <rPh sb="4" eb="7">
      <t>ジテンシャ</t>
    </rPh>
    <rPh sb="8" eb="10">
      <t>ジドウ</t>
    </rPh>
    <rPh sb="10" eb="13">
      <t>ニリンシャ</t>
    </rPh>
    <phoneticPr fontId="4"/>
  </si>
  <si>
    <r>
      <rPr>
        <sz val="9"/>
        <rFont val="游ゴシック Medium"/>
        <family val="3"/>
        <charset val="128"/>
      </rPr>
      <t>自動車車体、荷台、ガソリンエンジン、ディーゼルエンジン、油ポンプ、エアークリーナ、エンジンギア、オイルフィルタ、カムシャフト、キャブレーター、吸気弁、クランクケース、サーモスタット、シリンダ、燃料タンク、排気弁、ラジエータ、冷却ファン、ピストン、ロッド、駆動軸、クラッチ、減速機、ハンドル、ホイール、車軸、トランスミッション、オイルブレーキ装置、サスペンション、エアータンク、ブレーキ、クラクション、窓枠部分、サッシ、消音器、ドア、ボンネット、マフラー、ワイパー、ドアロック、バンパ、カーエアコン、座席、カーライター、バックミラー、方向指示器、アクセル、窓ガラス開閉装置　</t>
    </r>
    <r>
      <rPr>
        <sz val="9"/>
        <color theme="9" tint="-0.249977111117893"/>
        <rFont val="游ゴシック Medium"/>
        <family val="3"/>
        <charset val="128"/>
      </rPr>
      <t>※シートベルトは「391 その他の製造工業製品」、窓ガラスは「251 ガラス・ガラス製品」、タイヤは「222 ゴム製品」、スピードメータは「311 業務用機械」、エアバッグは「391 その他の製造工業製品」</t>
    </r>
    <rPh sb="0" eb="3">
      <t>ジドウシャ</t>
    </rPh>
    <rPh sb="3" eb="5">
      <t>シャタイ</t>
    </rPh>
    <rPh sb="6" eb="8">
      <t>ニダイ</t>
    </rPh>
    <rPh sb="28" eb="29">
      <t>ユ</t>
    </rPh>
    <rPh sb="71" eb="74">
      <t>キュウキベン</t>
    </rPh>
    <rPh sb="96" eb="98">
      <t>ネンリョウ</t>
    </rPh>
    <rPh sb="102" eb="104">
      <t>ハイキ</t>
    </rPh>
    <rPh sb="104" eb="105">
      <t>ベン</t>
    </rPh>
    <rPh sb="112" eb="114">
      <t>レイキャク</t>
    </rPh>
    <rPh sb="127" eb="129">
      <t>クドウ</t>
    </rPh>
    <rPh sb="129" eb="130">
      <t>ジク</t>
    </rPh>
    <rPh sb="136" eb="138">
      <t>ゲンソク</t>
    </rPh>
    <rPh sb="138" eb="139">
      <t>キ</t>
    </rPh>
    <rPh sb="150" eb="152">
      <t>シャジク</t>
    </rPh>
    <rPh sb="170" eb="172">
      <t>ソウチ</t>
    </rPh>
    <rPh sb="200" eb="202">
      <t>マドワク</t>
    </rPh>
    <rPh sb="202" eb="204">
      <t>ブブン</t>
    </rPh>
    <rPh sb="209" eb="212">
      <t>ショウオンキ</t>
    </rPh>
    <rPh sb="249" eb="251">
      <t>ザセキ</t>
    </rPh>
    <rPh sb="266" eb="268">
      <t>ホウコウ</t>
    </rPh>
    <rPh sb="268" eb="271">
      <t>シジキ</t>
    </rPh>
    <rPh sb="277" eb="278">
      <t>マド</t>
    </rPh>
    <rPh sb="281" eb="283">
      <t>カイヘイ</t>
    </rPh>
    <rPh sb="283" eb="285">
      <t>ソウチ</t>
    </rPh>
    <rPh sb="301" eb="302">
      <t>ホカ</t>
    </rPh>
    <rPh sb="303" eb="305">
      <t>セイゾウ</t>
    </rPh>
    <rPh sb="305" eb="307">
      <t>コウギョウ</t>
    </rPh>
    <rPh sb="307" eb="309">
      <t>セイヒン</t>
    </rPh>
    <rPh sb="311" eb="312">
      <t>マド</t>
    </rPh>
    <rPh sb="328" eb="330">
      <t>セイヒン</t>
    </rPh>
    <rPh sb="343" eb="345">
      <t>セイヒン</t>
    </rPh>
    <rPh sb="380" eb="381">
      <t>ホカ</t>
    </rPh>
    <rPh sb="382" eb="384">
      <t>セイゾウ</t>
    </rPh>
    <rPh sb="384" eb="386">
      <t>コウギョウ</t>
    </rPh>
    <rPh sb="386" eb="388">
      <t>セイヒン</t>
    </rPh>
    <phoneticPr fontId="4"/>
  </si>
  <si>
    <t>タンカー、カーフェリー、貨物船、監視船、汽船、客船、軍艦、救難船、給油船、工作船、ボート、ヨット、小型木造船、モーターボート、遊覧船、漁船、舶用ディーゼル機関、電気点火機関、タービン</t>
    <rPh sb="12" eb="14">
      <t>カモツ</t>
    </rPh>
    <rPh sb="14" eb="15">
      <t>セン</t>
    </rPh>
    <rPh sb="16" eb="18">
      <t>カンシ</t>
    </rPh>
    <rPh sb="18" eb="19">
      <t>セン</t>
    </rPh>
    <rPh sb="20" eb="22">
      <t>キセン</t>
    </rPh>
    <rPh sb="23" eb="25">
      <t>キャクセン</t>
    </rPh>
    <rPh sb="26" eb="28">
      <t>グンカン</t>
    </rPh>
    <rPh sb="29" eb="31">
      <t>キュウナン</t>
    </rPh>
    <rPh sb="31" eb="32">
      <t>セン</t>
    </rPh>
    <rPh sb="33" eb="35">
      <t>キュウユ</t>
    </rPh>
    <rPh sb="35" eb="36">
      <t>セン</t>
    </rPh>
    <rPh sb="37" eb="39">
      <t>コウサク</t>
    </rPh>
    <rPh sb="39" eb="40">
      <t>セン</t>
    </rPh>
    <rPh sb="49" eb="51">
      <t>コガタ</t>
    </rPh>
    <rPh sb="51" eb="53">
      <t>モクゾウ</t>
    </rPh>
    <rPh sb="53" eb="54">
      <t>セン</t>
    </rPh>
    <rPh sb="63" eb="65">
      <t>ユウラン</t>
    </rPh>
    <rPh sb="65" eb="66">
      <t>セン</t>
    </rPh>
    <rPh sb="67" eb="69">
      <t>ギョセン</t>
    </rPh>
    <rPh sb="70" eb="72">
      <t>ハクヨウ</t>
    </rPh>
    <rPh sb="77" eb="79">
      <t>キカン</t>
    </rPh>
    <rPh sb="80" eb="82">
      <t>デンキ</t>
    </rPh>
    <rPh sb="82" eb="84">
      <t>テンカ</t>
    </rPh>
    <rPh sb="84" eb="86">
      <t>キカン</t>
    </rPh>
    <phoneticPr fontId="4"/>
  </si>
  <si>
    <t>旅客車、貨物車、特殊車、コンテナ車、モノレール、ケーブルカー、路面電車</t>
    <rPh sb="0" eb="2">
      <t>リョキャク</t>
    </rPh>
    <rPh sb="2" eb="3">
      <t>シャ</t>
    </rPh>
    <rPh sb="4" eb="7">
      <t>カモツシャ</t>
    </rPh>
    <rPh sb="8" eb="10">
      <t>トクシュ</t>
    </rPh>
    <rPh sb="10" eb="11">
      <t>シャ</t>
    </rPh>
    <rPh sb="16" eb="17">
      <t>シャ</t>
    </rPh>
    <rPh sb="31" eb="33">
      <t>ロメン</t>
    </rPh>
    <rPh sb="33" eb="35">
      <t>デンシャ</t>
    </rPh>
    <phoneticPr fontId="4"/>
  </si>
  <si>
    <t>ジェット機、プロペラ機、ヘリコプタ、グライダー、気球、飛行船</t>
    <rPh sb="4" eb="5">
      <t>キ</t>
    </rPh>
    <rPh sb="10" eb="11">
      <t>キ</t>
    </rPh>
    <rPh sb="24" eb="26">
      <t>キキュウ</t>
    </rPh>
    <rPh sb="27" eb="30">
      <t>ヒコウセン</t>
    </rPh>
    <phoneticPr fontId="4"/>
  </si>
  <si>
    <t>フォークリフト、トレーラ、ショベルトラック、自転車、三輪自転車、マウンテンバイク、一輪車、車いす、トロッコ、宇宙船、人工衛星、ロケット、牛馬車、そり、ゴルフカー、ショッピングカー、人力車、リヤカー、手押車</t>
    <rPh sb="22" eb="25">
      <t>ジテンシャ</t>
    </rPh>
    <rPh sb="26" eb="28">
      <t>サンリン</t>
    </rPh>
    <rPh sb="28" eb="31">
      <t>ジテンシャ</t>
    </rPh>
    <rPh sb="41" eb="43">
      <t>イチリン</t>
    </rPh>
    <rPh sb="43" eb="44">
      <t>シャ</t>
    </rPh>
    <rPh sb="45" eb="46">
      <t>クルマ</t>
    </rPh>
    <rPh sb="54" eb="57">
      <t>ウチュウセン</t>
    </rPh>
    <rPh sb="58" eb="60">
      <t>ジンコウ</t>
    </rPh>
    <rPh sb="60" eb="62">
      <t>エイセイ</t>
    </rPh>
    <rPh sb="68" eb="69">
      <t>ウシ</t>
    </rPh>
    <rPh sb="69" eb="70">
      <t>ウマ</t>
    </rPh>
    <rPh sb="70" eb="71">
      <t>シャ</t>
    </rPh>
    <rPh sb="90" eb="93">
      <t>ジンリキシャ</t>
    </rPh>
    <rPh sb="99" eb="101">
      <t>テオ</t>
    </rPh>
    <rPh sb="101" eb="102">
      <t>クルマ</t>
    </rPh>
    <phoneticPr fontId="4"/>
  </si>
  <si>
    <t>トランプ、花札、囲碁、将棋、麻雀ぱい、かるた、さいころ、ルーレット、オルゴール、鈴、プラモデル、浮袋、こけし、おもちゃ、こま、積木、虫かご、羽子板、折り紙、クリスマス装飾用品、鯉のぼり、シャボン玉、砂時計、飛び縄、ビー玉、ヨーヨー、家庭用テレビゲーム、縫いぐるみ、日本人形、節句人形、ひな人形、西洋人形、児童乗物（乳母車、三輪車）、オセロ、運動用具（グローブ、バット、ボール、プロテクター、ベース、マスク、バレーボール、サッカー、バドミントン、ゴルフ、テニス、スキー、スケート、体操、釣、ラグビー、剣道）、ぶらんこ、すべり台、空気銃、猟銃、ハングライダー</t>
    <rPh sb="5" eb="7">
      <t>ハナフダ</t>
    </rPh>
    <rPh sb="8" eb="10">
      <t>イゴ</t>
    </rPh>
    <rPh sb="11" eb="13">
      <t>ショウギ</t>
    </rPh>
    <rPh sb="14" eb="15">
      <t>マ</t>
    </rPh>
    <rPh sb="40" eb="41">
      <t>スズ</t>
    </rPh>
    <rPh sb="48" eb="50">
      <t>ウキブクロ</t>
    </rPh>
    <rPh sb="63" eb="65">
      <t>ツミキ</t>
    </rPh>
    <rPh sb="66" eb="67">
      <t>ムシ</t>
    </rPh>
    <rPh sb="70" eb="73">
      <t>ハゴイタ</t>
    </rPh>
    <rPh sb="74" eb="75">
      <t>オ</t>
    </rPh>
    <rPh sb="76" eb="77">
      <t>ガミ</t>
    </rPh>
    <rPh sb="83" eb="85">
      <t>ソウショク</t>
    </rPh>
    <rPh sb="85" eb="87">
      <t>ヨウヒン</t>
    </rPh>
    <rPh sb="88" eb="89">
      <t>コイ</t>
    </rPh>
    <rPh sb="97" eb="98">
      <t>ダマ</t>
    </rPh>
    <rPh sb="99" eb="100">
      <t>スナ</t>
    </rPh>
    <rPh sb="100" eb="102">
      <t>ドケイ</t>
    </rPh>
    <rPh sb="103" eb="104">
      <t>ト</t>
    </rPh>
    <rPh sb="105" eb="106">
      <t>ナワ</t>
    </rPh>
    <rPh sb="109" eb="110">
      <t>ダマ</t>
    </rPh>
    <rPh sb="116" eb="119">
      <t>カテイヨウ</t>
    </rPh>
    <rPh sb="126" eb="127">
      <t>ヌ</t>
    </rPh>
    <rPh sb="132" eb="134">
      <t>ニホン</t>
    </rPh>
    <rPh sb="134" eb="136">
      <t>ニンギョウ</t>
    </rPh>
    <rPh sb="137" eb="139">
      <t>セック</t>
    </rPh>
    <rPh sb="139" eb="141">
      <t>ニンギョウ</t>
    </rPh>
    <rPh sb="144" eb="146">
      <t>ニンギョウ</t>
    </rPh>
    <rPh sb="147" eb="149">
      <t>セイヨウ</t>
    </rPh>
    <rPh sb="149" eb="151">
      <t>ニンギョウ</t>
    </rPh>
    <rPh sb="152" eb="154">
      <t>ジドウ</t>
    </rPh>
    <rPh sb="154" eb="156">
      <t>ノリモノ</t>
    </rPh>
    <rPh sb="157" eb="160">
      <t>ウバグルマ</t>
    </rPh>
    <rPh sb="161" eb="164">
      <t>サンリンシャ</t>
    </rPh>
    <rPh sb="170" eb="172">
      <t>ウンドウ</t>
    </rPh>
    <rPh sb="172" eb="174">
      <t>ヨウグ</t>
    </rPh>
    <rPh sb="239" eb="241">
      <t>タイソウ</t>
    </rPh>
    <rPh sb="242" eb="243">
      <t>ツリ</t>
    </rPh>
    <rPh sb="249" eb="251">
      <t>ケンドウ</t>
    </rPh>
    <rPh sb="261" eb="262">
      <t>ダイ</t>
    </rPh>
    <rPh sb="263" eb="266">
      <t>クウキジュウ</t>
    </rPh>
    <rPh sb="267" eb="269">
      <t>リョウジュウ</t>
    </rPh>
    <phoneticPr fontId="4"/>
  </si>
  <si>
    <r>
      <t>時計、楽器（ピアノ、ギター、エレクトーン、オルガン、打楽器、管楽器、三味線、琴、琵琶、尺八、カスタネット、ハーモニカ、シンセサイザー）、レコード、CD・DVD・テープ（記録済）、プリベイドカード、テレビゲーム用（CD・DVD）、万年筆、シャープペンシル、ボールペン、鉛筆、クレヨン、絵具、毛筆、クレパス、ポスターカラー、スタンプ台、印章、印肉、目盛のない定規、コンパス、そろばん、のり、筆箱、穴あけ器、鉛筆削り、製図器、クリップ、黒板ふき、墨汁、千枚通し、下敷、ホッチキス、かつら、貴金属製（ガスライター、カップ、洋食器、ナイフ、フォーク、スプーン、靴べら、皿、花瓶、カフスボタン）、イヤリング、キーホルダ、におい袋、バッジ、くし、ブローチ、ネックレス、ネクタイピン、造花、荒縄、ござ、しめなわ、畳、俵、麦わら帽子、機関銃、魚雷、迫撃砲、ピストル、戦車、地雷、弾丸、漆器製（家具・台所・食器）、うちわ、ちょうちん、歯ブラシ、ほうき、はたき、モップ、傘、マッチ、看板、地球儀、魔法瓶、エアバッグ、チャイルドシート、いかだ、はしご　</t>
    </r>
    <r>
      <rPr>
        <sz val="9"/>
        <color theme="9" tint="-0.249977111117893"/>
        <rFont val="游ゴシック Medium"/>
        <family val="3"/>
        <charset val="128"/>
      </rPr>
      <t>※無記録のCD・DVD・テープは「329 その他の電子部品」</t>
    </r>
    <rPh sb="0" eb="2">
      <t>トケイ</t>
    </rPh>
    <rPh sb="3" eb="5">
      <t>ガッキ</t>
    </rPh>
    <rPh sb="26" eb="29">
      <t>ダガッキ</t>
    </rPh>
    <rPh sb="30" eb="33">
      <t>カンガッキ</t>
    </rPh>
    <rPh sb="34" eb="37">
      <t>シャミセン</t>
    </rPh>
    <rPh sb="38" eb="39">
      <t>コト</t>
    </rPh>
    <rPh sb="40" eb="42">
      <t>ビワ</t>
    </rPh>
    <rPh sb="43" eb="45">
      <t>シャクハチ</t>
    </rPh>
    <rPh sb="84" eb="86">
      <t>キロク</t>
    </rPh>
    <rPh sb="86" eb="87">
      <t>スミ</t>
    </rPh>
    <rPh sb="104" eb="105">
      <t>ヨウ</t>
    </rPh>
    <rPh sb="114" eb="117">
      <t>マンネンヒツ</t>
    </rPh>
    <rPh sb="133" eb="135">
      <t>エンピツ</t>
    </rPh>
    <rPh sb="141" eb="143">
      <t>エノグ</t>
    </rPh>
    <rPh sb="144" eb="146">
      <t>モウヒツ</t>
    </rPh>
    <rPh sb="164" eb="165">
      <t>ダイ</t>
    </rPh>
    <rPh sb="166" eb="168">
      <t>インショウ</t>
    </rPh>
    <rPh sb="169" eb="170">
      <t>イン</t>
    </rPh>
    <rPh sb="170" eb="171">
      <t>ニク</t>
    </rPh>
    <rPh sb="172" eb="174">
      <t>メモリ</t>
    </rPh>
    <rPh sb="177" eb="179">
      <t>ジョウギ</t>
    </rPh>
    <rPh sb="193" eb="195">
      <t>フデバコ</t>
    </rPh>
    <rPh sb="196" eb="197">
      <t>アナ</t>
    </rPh>
    <rPh sb="199" eb="200">
      <t>キ</t>
    </rPh>
    <rPh sb="201" eb="203">
      <t>エンピツ</t>
    </rPh>
    <rPh sb="203" eb="204">
      <t>ケズ</t>
    </rPh>
    <rPh sb="206" eb="208">
      <t>セイズ</t>
    </rPh>
    <rPh sb="208" eb="209">
      <t>キ</t>
    </rPh>
    <rPh sb="215" eb="217">
      <t>コクバン</t>
    </rPh>
    <rPh sb="220" eb="222">
      <t>ボクジュウ</t>
    </rPh>
    <rPh sb="223" eb="225">
      <t>センマイ</t>
    </rPh>
    <rPh sb="225" eb="226">
      <t>トオ</t>
    </rPh>
    <rPh sb="228" eb="230">
      <t>シタジ</t>
    </rPh>
    <rPh sb="241" eb="242">
      <t>キ</t>
    </rPh>
    <rPh sb="242" eb="245">
      <t>キンゾクセイ</t>
    </rPh>
    <rPh sb="257" eb="260">
      <t>ヨウショッキ</t>
    </rPh>
    <rPh sb="275" eb="276">
      <t>クツ</t>
    </rPh>
    <rPh sb="279" eb="280">
      <t>サラ</t>
    </rPh>
    <rPh sb="281" eb="283">
      <t>カビン</t>
    </rPh>
    <rPh sb="307" eb="308">
      <t>フクロ</t>
    </rPh>
    <rPh sb="334" eb="336">
      <t>ゾウカ</t>
    </rPh>
    <rPh sb="337" eb="339">
      <t>アラナワ</t>
    </rPh>
    <rPh sb="348" eb="349">
      <t>タタミ</t>
    </rPh>
    <rPh sb="350" eb="351">
      <t>タワラ</t>
    </rPh>
    <rPh sb="352" eb="353">
      <t>ムギ</t>
    </rPh>
    <rPh sb="355" eb="357">
      <t>ボウシ</t>
    </rPh>
    <rPh sb="358" eb="361">
      <t>キカンジュウ</t>
    </rPh>
    <rPh sb="362" eb="364">
      <t>ギョライ</t>
    </rPh>
    <rPh sb="365" eb="368">
      <t>ハクゲキホウ</t>
    </rPh>
    <rPh sb="374" eb="376">
      <t>センシャ</t>
    </rPh>
    <rPh sb="377" eb="379">
      <t>ジライ</t>
    </rPh>
    <rPh sb="380" eb="382">
      <t>ダンガン</t>
    </rPh>
    <rPh sb="383" eb="384">
      <t>ウルシ</t>
    </rPh>
    <rPh sb="384" eb="385">
      <t>キ</t>
    </rPh>
    <rPh sb="385" eb="386">
      <t>セイ</t>
    </rPh>
    <rPh sb="387" eb="389">
      <t>カグ</t>
    </rPh>
    <rPh sb="390" eb="392">
      <t>ダイドコロ</t>
    </rPh>
    <rPh sb="393" eb="395">
      <t>ショッキ</t>
    </rPh>
    <rPh sb="407" eb="408">
      <t>ハ</t>
    </rPh>
    <rPh sb="424" eb="425">
      <t>カサ</t>
    </rPh>
    <rPh sb="430" eb="432">
      <t>カンバン</t>
    </rPh>
    <rPh sb="433" eb="436">
      <t>チキュウギ</t>
    </rPh>
    <rPh sb="437" eb="440">
      <t>マホウビン</t>
    </rPh>
    <rPh sb="465" eb="466">
      <t>ム</t>
    </rPh>
    <rPh sb="466" eb="468">
      <t>キロク</t>
    </rPh>
    <rPh sb="487" eb="488">
      <t>ホカ</t>
    </rPh>
    <rPh sb="489" eb="491">
      <t>デンシ</t>
    </rPh>
    <rPh sb="491" eb="493">
      <t>ブヒン</t>
    </rPh>
    <phoneticPr fontId="4"/>
  </si>
  <si>
    <t>鉄屑・プラスチック屑等、不用となった屑等を再利用するための回収及び加工処理</t>
    <rPh sb="0" eb="2">
      <t>テツクズ</t>
    </rPh>
    <rPh sb="9" eb="10">
      <t>クズ</t>
    </rPh>
    <rPh sb="10" eb="11">
      <t>トウ</t>
    </rPh>
    <rPh sb="12" eb="14">
      <t>フヨウ</t>
    </rPh>
    <rPh sb="18" eb="19">
      <t>クズ</t>
    </rPh>
    <rPh sb="19" eb="20">
      <t>トウ</t>
    </rPh>
    <rPh sb="21" eb="24">
      <t>サイリヨウ</t>
    </rPh>
    <rPh sb="29" eb="31">
      <t>カイシュウ</t>
    </rPh>
    <rPh sb="31" eb="32">
      <t>オヨ</t>
    </rPh>
    <rPh sb="33" eb="35">
      <t>カコウ</t>
    </rPh>
    <rPh sb="35" eb="37">
      <t>ショリ</t>
    </rPh>
    <phoneticPr fontId="4"/>
  </si>
  <si>
    <t>木造・非木造住宅建築（新築、増築、改築含む）</t>
    <rPh sb="0" eb="2">
      <t>モクゾウ</t>
    </rPh>
    <rPh sb="3" eb="4">
      <t>ヒ</t>
    </rPh>
    <rPh sb="4" eb="6">
      <t>モクゾウ</t>
    </rPh>
    <rPh sb="6" eb="8">
      <t>ジュウタク</t>
    </rPh>
    <rPh sb="8" eb="10">
      <t>ケンチク</t>
    </rPh>
    <rPh sb="11" eb="13">
      <t>シンチク</t>
    </rPh>
    <rPh sb="14" eb="16">
      <t>ゾウチク</t>
    </rPh>
    <rPh sb="17" eb="19">
      <t>カイチク</t>
    </rPh>
    <rPh sb="19" eb="20">
      <t>フク</t>
    </rPh>
    <phoneticPr fontId="4"/>
  </si>
  <si>
    <t>木造・非木造非住宅建築（新築、増築、改築含む）</t>
    <rPh sb="0" eb="2">
      <t>モクゾウ</t>
    </rPh>
    <rPh sb="3" eb="4">
      <t>ヒ</t>
    </rPh>
    <rPh sb="4" eb="6">
      <t>モクゾウ</t>
    </rPh>
    <rPh sb="6" eb="7">
      <t>ヒ</t>
    </rPh>
    <rPh sb="7" eb="9">
      <t>ジュウタク</t>
    </rPh>
    <rPh sb="9" eb="11">
      <t>ケンチク</t>
    </rPh>
    <rPh sb="12" eb="14">
      <t>シンチク</t>
    </rPh>
    <rPh sb="15" eb="17">
      <t>ゾウチク</t>
    </rPh>
    <rPh sb="18" eb="20">
      <t>カイチク</t>
    </rPh>
    <rPh sb="20" eb="21">
      <t>フク</t>
    </rPh>
    <phoneticPr fontId="4"/>
  </si>
  <si>
    <t>建築物・鉄道軌道・電気通信・上工業用水道・ガスタンク・駐車場に関する経常的補修工事及び耐用年数向上を伴う工事</t>
    <rPh sb="0" eb="3">
      <t>ケンチクブツ</t>
    </rPh>
    <rPh sb="4" eb="6">
      <t>テツドウ</t>
    </rPh>
    <rPh sb="6" eb="8">
      <t>キドウ</t>
    </rPh>
    <rPh sb="9" eb="11">
      <t>デンキ</t>
    </rPh>
    <rPh sb="11" eb="13">
      <t>ツウシン</t>
    </rPh>
    <rPh sb="14" eb="15">
      <t>ジョウ</t>
    </rPh>
    <rPh sb="15" eb="18">
      <t>コウギョウヨウ</t>
    </rPh>
    <rPh sb="18" eb="20">
      <t>スイドウ</t>
    </rPh>
    <rPh sb="27" eb="30">
      <t>チュウシャジョウ</t>
    </rPh>
    <rPh sb="31" eb="32">
      <t>カン</t>
    </rPh>
    <rPh sb="34" eb="37">
      <t>ケイジョウテキ</t>
    </rPh>
    <rPh sb="37" eb="39">
      <t>ホシュウ</t>
    </rPh>
    <rPh sb="39" eb="41">
      <t>コウジ</t>
    </rPh>
    <rPh sb="41" eb="42">
      <t>オヨ</t>
    </rPh>
    <rPh sb="43" eb="45">
      <t>タイヨウ</t>
    </rPh>
    <rPh sb="45" eb="47">
      <t>ネンスウ</t>
    </rPh>
    <rPh sb="47" eb="49">
      <t>コウジョウ</t>
    </rPh>
    <rPh sb="50" eb="51">
      <t>トモナ</t>
    </rPh>
    <rPh sb="52" eb="54">
      <t>コウジ</t>
    </rPh>
    <phoneticPr fontId="4"/>
  </si>
  <si>
    <t>道路、街路、有料道路、区画整理、河川改修、河川総合開発、砂防、海岸、下水道、廃棄物処理施設、公園、港湾、漁港、空港、災害復旧、土地改良、林道、治山</t>
    <rPh sb="0" eb="2">
      <t>ドウロ</t>
    </rPh>
    <rPh sb="3" eb="5">
      <t>ガイロ</t>
    </rPh>
    <rPh sb="6" eb="8">
      <t>ユウリョウ</t>
    </rPh>
    <rPh sb="8" eb="10">
      <t>ドウロ</t>
    </rPh>
    <rPh sb="11" eb="13">
      <t>クカク</t>
    </rPh>
    <rPh sb="13" eb="15">
      <t>セイリ</t>
    </rPh>
    <rPh sb="16" eb="18">
      <t>カセン</t>
    </rPh>
    <rPh sb="18" eb="20">
      <t>カイシュウ</t>
    </rPh>
    <rPh sb="21" eb="23">
      <t>カセン</t>
    </rPh>
    <rPh sb="23" eb="25">
      <t>ソウゴウ</t>
    </rPh>
    <rPh sb="25" eb="27">
      <t>カイハツ</t>
    </rPh>
    <rPh sb="28" eb="30">
      <t>サボウ</t>
    </rPh>
    <rPh sb="31" eb="33">
      <t>カイガン</t>
    </rPh>
    <rPh sb="34" eb="37">
      <t>ゲスイドウ</t>
    </rPh>
    <rPh sb="38" eb="41">
      <t>ハイキブツ</t>
    </rPh>
    <rPh sb="41" eb="43">
      <t>ショリ</t>
    </rPh>
    <rPh sb="43" eb="45">
      <t>シセツ</t>
    </rPh>
    <rPh sb="46" eb="48">
      <t>コウエン</t>
    </rPh>
    <rPh sb="49" eb="51">
      <t>コウワン</t>
    </rPh>
    <rPh sb="52" eb="54">
      <t>ギョコウ</t>
    </rPh>
    <rPh sb="55" eb="57">
      <t>クウコウ</t>
    </rPh>
    <rPh sb="58" eb="60">
      <t>サイガイ</t>
    </rPh>
    <rPh sb="60" eb="62">
      <t>フッキュウ</t>
    </rPh>
    <rPh sb="63" eb="65">
      <t>トチ</t>
    </rPh>
    <rPh sb="65" eb="67">
      <t>カイリョウ</t>
    </rPh>
    <rPh sb="68" eb="70">
      <t>リンドウ</t>
    </rPh>
    <rPh sb="71" eb="73">
      <t>チサン</t>
    </rPh>
    <phoneticPr fontId="4"/>
  </si>
  <si>
    <t>鉄道軌道建設（線路、電力・信号設備、取替補修）、電力施設建設（発・送・配電施設、取替補修）、電気通信施設建設、上水道・工業用水道・土地造成・ガスタンク・駐車場・ゴルフ場・球技場・遊園地・パイプライン等の建設工事</t>
    <rPh sb="0" eb="2">
      <t>テツドウ</t>
    </rPh>
    <rPh sb="2" eb="4">
      <t>キドウ</t>
    </rPh>
    <rPh sb="4" eb="6">
      <t>ケンセツ</t>
    </rPh>
    <rPh sb="7" eb="9">
      <t>センロ</t>
    </rPh>
    <rPh sb="10" eb="12">
      <t>デンリョク</t>
    </rPh>
    <rPh sb="13" eb="15">
      <t>シンゴウ</t>
    </rPh>
    <rPh sb="15" eb="17">
      <t>セツビ</t>
    </rPh>
    <rPh sb="18" eb="20">
      <t>トリカエ</t>
    </rPh>
    <rPh sb="20" eb="22">
      <t>ホシュウ</t>
    </rPh>
    <rPh sb="24" eb="26">
      <t>デンリョク</t>
    </rPh>
    <rPh sb="26" eb="28">
      <t>シセツ</t>
    </rPh>
    <rPh sb="28" eb="30">
      <t>ケンセツ</t>
    </rPh>
    <rPh sb="31" eb="32">
      <t>ハツ</t>
    </rPh>
    <rPh sb="33" eb="34">
      <t>ソウ</t>
    </rPh>
    <rPh sb="35" eb="37">
      <t>ハイデン</t>
    </rPh>
    <rPh sb="37" eb="39">
      <t>シセツ</t>
    </rPh>
    <rPh sb="40" eb="42">
      <t>トリカエ</t>
    </rPh>
    <rPh sb="42" eb="44">
      <t>ホシュウ</t>
    </rPh>
    <rPh sb="46" eb="48">
      <t>デンキ</t>
    </rPh>
    <rPh sb="48" eb="50">
      <t>ツウシン</t>
    </rPh>
    <rPh sb="50" eb="52">
      <t>シセツ</t>
    </rPh>
    <rPh sb="52" eb="54">
      <t>ケンセツ</t>
    </rPh>
    <rPh sb="55" eb="56">
      <t>ジョウ</t>
    </rPh>
    <rPh sb="56" eb="58">
      <t>スイドウ</t>
    </rPh>
    <rPh sb="59" eb="61">
      <t>コウギョウ</t>
    </rPh>
    <rPh sb="61" eb="62">
      <t>ヨウ</t>
    </rPh>
    <rPh sb="62" eb="64">
      <t>スイドウ</t>
    </rPh>
    <rPh sb="65" eb="67">
      <t>トチ</t>
    </rPh>
    <rPh sb="67" eb="69">
      <t>ゾウセイ</t>
    </rPh>
    <rPh sb="76" eb="79">
      <t>チュウシャジョウ</t>
    </rPh>
    <rPh sb="83" eb="84">
      <t>ジョウ</t>
    </rPh>
    <rPh sb="85" eb="88">
      <t>キュウギジョウ</t>
    </rPh>
    <rPh sb="89" eb="92">
      <t>ユウエンチ</t>
    </rPh>
    <rPh sb="99" eb="100">
      <t>トウ</t>
    </rPh>
    <rPh sb="101" eb="103">
      <t>ケンセツ</t>
    </rPh>
    <rPh sb="103" eb="105">
      <t>コウジ</t>
    </rPh>
    <phoneticPr fontId="4"/>
  </si>
  <si>
    <t>原子力発電、火力発電、水力発電、風力発電、太陽光発電、自家発電</t>
    <rPh sb="0" eb="3">
      <t>ゲンシリョク</t>
    </rPh>
    <rPh sb="3" eb="5">
      <t>ハツデン</t>
    </rPh>
    <rPh sb="6" eb="8">
      <t>カリョク</t>
    </rPh>
    <rPh sb="8" eb="10">
      <t>ハツデン</t>
    </rPh>
    <rPh sb="11" eb="13">
      <t>スイリョク</t>
    </rPh>
    <rPh sb="13" eb="15">
      <t>ハツデン</t>
    </rPh>
    <rPh sb="16" eb="18">
      <t>フウリョク</t>
    </rPh>
    <rPh sb="18" eb="20">
      <t>ハツデン</t>
    </rPh>
    <rPh sb="21" eb="24">
      <t>タイヨウコウ</t>
    </rPh>
    <rPh sb="24" eb="26">
      <t>ハツデン</t>
    </rPh>
    <rPh sb="27" eb="29">
      <t>ジカ</t>
    </rPh>
    <rPh sb="29" eb="31">
      <t>ハツデン</t>
    </rPh>
    <phoneticPr fontId="4"/>
  </si>
  <si>
    <t>ガス製造工場、ガス供給所、ガス事業所、地域冷暖房業、蒸気供給業</t>
    <rPh sb="2" eb="4">
      <t>セイゾウ</t>
    </rPh>
    <rPh sb="4" eb="6">
      <t>コウバ</t>
    </rPh>
    <rPh sb="9" eb="11">
      <t>キョウキュウ</t>
    </rPh>
    <rPh sb="11" eb="12">
      <t>ジョ</t>
    </rPh>
    <rPh sb="15" eb="18">
      <t>ジギョウショ</t>
    </rPh>
    <phoneticPr fontId="4"/>
  </si>
  <si>
    <t>上水道、簡易水道、工業用水、下水道</t>
    <rPh sb="0" eb="3">
      <t>ジョウスイドウ</t>
    </rPh>
    <rPh sb="4" eb="6">
      <t>カンイ</t>
    </rPh>
    <rPh sb="6" eb="8">
      <t>スイドウ</t>
    </rPh>
    <rPh sb="9" eb="11">
      <t>コウギョウ</t>
    </rPh>
    <rPh sb="11" eb="13">
      <t>ヨウスイ</t>
    </rPh>
    <rPh sb="14" eb="17">
      <t>ゲスイドウ</t>
    </rPh>
    <phoneticPr fontId="4"/>
  </si>
  <si>
    <t>公営・民営（し尿収集処理、ごみ収集処理、産業廃棄物収集処理）</t>
    <rPh sb="0" eb="2">
      <t>コウエイ</t>
    </rPh>
    <rPh sb="3" eb="5">
      <t>ミンエイ</t>
    </rPh>
    <rPh sb="7" eb="8">
      <t>ニョウ</t>
    </rPh>
    <rPh sb="8" eb="10">
      <t>シュウシュウ</t>
    </rPh>
    <rPh sb="10" eb="12">
      <t>ショリ</t>
    </rPh>
    <rPh sb="15" eb="17">
      <t>シュウシュウ</t>
    </rPh>
    <rPh sb="17" eb="19">
      <t>ショリ</t>
    </rPh>
    <rPh sb="20" eb="22">
      <t>サンギョウ</t>
    </rPh>
    <rPh sb="22" eb="25">
      <t>ハイキブツ</t>
    </rPh>
    <rPh sb="25" eb="27">
      <t>シュウシュウ</t>
    </rPh>
    <rPh sb="27" eb="29">
      <t>ショリ</t>
    </rPh>
    <phoneticPr fontId="4"/>
  </si>
  <si>
    <t>自動車、自動車部品、手数料又は契約制による卸、農産物、食料品、飲料、織物、衣服、履物、家庭用品、固定・液体・ガス燃料、金属、金属鉱石、建設材料、金物類、衛生・暖房設備、廃棄物及び屑、コンピュータ・周辺機器、ソフトウェア、電子・電気通信部品、その他機械等の卸売</t>
    <rPh sb="0" eb="3">
      <t>ジドウシャ</t>
    </rPh>
    <rPh sb="4" eb="7">
      <t>ジドウシャ</t>
    </rPh>
    <rPh sb="7" eb="9">
      <t>ブヒン</t>
    </rPh>
    <rPh sb="10" eb="13">
      <t>テスウリョウ</t>
    </rPh>
    <rPh sb="13" eb="14">
      <t>マタ</t>
    </rPh>
    <rPh sb="110" eb="112">
      <t>デンシ</t>
    </rPh>
    <rPh sb="113" eb="115">
      <t>デンキ</t>
    </rPh>
    <rPh sb="115" eb="117">
      <t>ツウシン</t>
    </rPh>
    <rPh sb="117" eb="119">
      <t>ブヒン</t>
    </rPh>
    <rPh sb="122" eb="123">
      <t>ホカ</t>
    </rPh>
    <rPh sb="123" eb="125">
      <t>キカイ</t>
    </rPh>
    <rPh sb="125" eb="126">
      <t>トウ</t>
    </rPh>
    <rPh sb="127" eb="129">
      <t>オロシウリ</t>
    </rPh>
    <phoneticPr fontId="4"/>
  </si>
  <si>
    <r>
      <rPr>
        <sz val="9"/>
        <rFont val="游ゴシック Medium"/>
        <family val="3"/>
        <charset val="128"/>
      </rPr>
      <t>自動車、自動車部品、オートバイ、自転車、食料品、飲料、たばこ、医薬品、化粧品、洗面用品、織物、衣料、履物、革製品、家庭用品、金物類、塗料、ガラス等の小売、通信販売　</t>
    </r>
    <r>
      <rPr>
        <sz val="9"/>
        <color theme="9" tint="-0.249977111117893"/>
        <rFont val="游ゴシック Medium"/>
        <family val="3"/>
        <charset val="128"/>
      </rPr>
      <t>※弁当の製造小売は「111 食料品」</t>
    </r>
    <rPh sb="0" eb="3">
      <t>ジドウシャ</t>
    </rPh>
    <rPh sb="4" eb="7">
      <t>ジドウシャ</t>
    </rPh>
    <rPh sb="7" eb="9">
      <t>ブヒン</t>
    </rPh>
    <rPh sb="16" eb="19">
      <t>ジテンシャ</t>
    </rPh>
    <rPh sb="20" eb="23">
      <t>ショクリョウヒン</t>
    </rPh>
    <rPh sb="24" eb="26">
      <t>インリョウ</t>
    </rPh>
    <rPh sb="31" eb="34">
      <t>イヤクヒン</t>
    </rPh>
    <rPh sb="35" eb="38">
      <t>ケショウヒン</t>
    </rPh>
    <rPh sb="39" eb="41">
      <t>センメン</t>
    </rPh>
    <rPh sb="41" eb="43">
      <t>ヨウヒン</t>
    </rPh>
    <rPh sb="44" eb="46">
      <t>オリモノ</t>
    </rPh>
    <rPh sb="47" eb="49">
      <t>イリョウ</t>
    </rPh>
    <rPh sb="50" eb="52">
      <t>ハキモノ</t>
    </rPh>
    <rPh sb="53" eb="54">
      <t>カワ</t>
    </rPh>
    <rPh sb="54" eb="56">
      <t>セイヒン</t>
    </rPh>
    <rPh sb="57" eb="59">
      <t>カテイ</t>
    </rPh>
    <rPh sb="59" eb="61">
      <t>ヨウヒン</t>
    </rPh>
    <rPh sb="62" eb="64">
      <t>カナモノ</t>
    </rPh>
    <rPh sb="64" eb="65">
      <t>ルイ</t>
    </rPh>
    <rPh sb="66" eb="68">
      <t>トリョウ</t>
    </rPh>
    <rPh sb="72" eb="73">
      <t>トウ</t>
    </rPh>
    <rPh sb="74" eb="76">
      <t>コウリ</t>
    </rPh>
    <rPh sb="77" eb="79">
      <t>ツウシン</t>
    </rPh>
    <rPh sb="79" eb="81">
      <t>ハンバイ</t>
    </rPh>
    <rPh sb="83" eb="85">
      <t>ベントウ</t>
    </rPh>
    <rPh sb="86" eb="88">
      <t>セイゾウ</t>
    </rPh>
    <rPh sb="88" eb="90">
      <t>コウ</t>
    </rPh>
    <rPh sb="96" eb="99">
      <t>ショクリョウヒン</t>
    </rPh>
    <phoneticPr fontId="4"/>
  </si>
  <si>
    <t>日本銀行、都市銀行、地方銀行、信託銀行、郵便貯金、信用金庫、証券取引所</t>
    <rPh sb="0" eb="2">
      <t>ニホン</t>
    </rPh>
    <rPh sb="2" eb="4">
      <t>ギンコウ</t>
    </rPh>
    <rPh sb="5" eb="7">
      <t>トシ</t>
    </rPh>
    <rPh sb="7" eb="9">
      <t>ギンコウ</t>
    </rPh>
    <rPh sb="10" eb="12">
      <t>チホウ</t>
    </rPh>
    <rPh sb="12" eb="14">
      <t>ギンコウ</t>
    </rPh>
    <rPh sb="15" eb="17">
      <t>シンタク</t>
    </rPh>
    <rPh sb="17" eb="19">
      <t>ギンコウ</t>
    </rPh>
    <rPh sb="20" eb="22">
      <t>ユウビン</t>
    </rPh>
    <rPh sb="22" eb="24">
      <t>チョキン</t>
    </rPh>
    <rPh sb="25" eb="27">
      <t>シンヨウ</t>
    </rPh>
    <rPh sb="27" eb="29">
      <t>キンコ</t>
    </rPh>
    <rPh sb="30" eb="32">
      <t>ショウケン</t>
    </rPh>
    <rPh sb="32" eb="34">
      <t>トリヒキ</t>
    </rPh>
    <rPh sb="34" eb="35">
      <t>ジョ</t>
    </rPh>
    <phoneticPr fontId="4"/>
  </si>
  <si>
    <t>生命保険、保険年金、簡易保険、郵便年金、生命保険代理店、農協共済（生命保険共済）、生命保険相談所、火災保険、地震保険、海上保険、自動車保険、盗難保険、損害保険、国民年金基金、国民年金基金連合会、厚生年金基金、企業年金基金等</t>
    <rPh sb="0" eb="2">
      <t>セイメイ</t>
    </rPh>
    <rPh sb="2" eb="4">
      <t>ホケン</t>
    </rPh>
    <rPh sb="5" eb="7">
      <t>ホケン</t>
    </rPh>
    <rPh sb="7" eb="8">
      <t>ネン</t>
    </rPh>
    <rPh sb="8" eb="9">
      <t>キン</t>
    </rPh>
    <rPh sb="10" eb="12">
      <t>カンイ</t>
    </rPh>
    <rPh sb="12" eb="14">
      <t>ホケン</t>
    </rPh>
    <rPh sb="15" eb="17">
      <t>ユウビン</t>
    </rPh>
    <rPh sb="17" eb="19">
      <t>ネンキン</t>
    </rPh>
    <rPh sb="20" eb="22">
      <t>セイメイ</t>
    </rPh>
    <rPh sb="22" eb="24">
      <t>ホケン</t>
    </rPh>
    <rPh sb="24" eb="27">
      <t>ダイリテン</t>
    </rPh>
    <rPh sb="28" eb="30">
      <t>ノウキョウ</t>
    </rPh>
    <rPh sb="30" eb="32">
      <t>キョウサイ</t>
    </rPh>
    <rPh sb="33" eb="35">
      <t>セイメイ</t>
    </rPh>
    <rPh sb="35" eb="37">
      <t>ホケン</t>
    </rPh>
    <rPh sb="37" eb="39">
      <t>キョウサイ</t>
    </rPh>
    <rPh sb="41" eb="43">
      <t>セイメイ</t>
    </rPh>
    <rPh sb="43" eb="45">
      <t>ホケン</t>
    </rPh>
    <rPh sb="45" eb="48">
      <t>ソウダンジョ</t>
    </rPh>
    <rPh sb="49" eb="51">
      <t>カサイ</t>
    </rPh>
    <rPh sb="51" eb="53">
      <t>ホケン</t>
    </rPh>
    <rPh sb="54" eb="56">
      <t>ジシン</t>
    </rPh>
    <rPh sb="56" eb="58">
      <t>ホケン</t>
    </rPh>
    <rPh sb="59" eb="61">
      <t>カイジョウ</t>
    </rPh>
    <rPh sb="61" eb="63">
      <t>ホケン</t>
    </rPh>
    <rPh sb="64" eb="67">
      <t>ジドウシャ</t>
    </rPh>
    <rPh sb="67" eb="69">
      <t>ホケン</t>
    </rPh>
    <rPh sb="70" eb="72">
      <t>トウナン</t>
    </rPh>
    <rPh sb="72" eb="74">
      <t>ホケン</t>
    </rPh>
    <rPh sb="75" eb="77">
      <t>ソンガイ</t>
    </rPh>
    <rPh sb="77" eb="79">
      <t>ホケン</t>
    </rPh>
    <rPh sb="80" eb="82">
      <t>コクミン</t>
    </rPh>
    <rPh sb="82" eb="84">
      <t>ネンキン</t>
    </rPh>
    <rPh sb="84" eb="86">
      <t>キキン</t>
    </rPh>
    <rPh sb="87" eb="89">
      <t>コクミン</t>
    </rPh>
    <rPh sb="89" eb="91">
      <t>ネンキン</t>
    </rPh>
    <rPh sb="91" eb="93">
      <t>キキン</t>
    </rPh>
    <rPh sb="93" eb="96">
      <t>レンゴウカイ</t>
    </rPh>
    <rPh sb="97" eb="99">
      <t>コウセイ</t>
    </rPh>
    <rPh sb="99" eb="101">
      <t>ネンキン</t>
    </rPh>
    <rPh sb="101" eb="103">
      <t>キキン</t>
    </rPh>
    <rPh sb="104" eb="106">
      <t>キギョウ</t>
    </rPh>
    <rPh sb="106" eb="108">
      <t>ネンキン</t>
    </rPh>
    <phoneticPr fontId="4"/>
  </si>
  <si>
    <r>
      <rPr>
        <sz val="9"/>
        <rFont val="游ゴシック Medium"/>
        <family val="3"/>
        <charset val="128"/>
      </rPr>
      <t>貸店舗、貸ビル、貸会議室、貸倉庫、不動産代理仲介、不動産管理業　</t>
    </r>
    <r>
      <rPr>
        <sz val="9"/>
        <color theme="9" tint="-0.249977111117893"/>
        <rFont val="游ゴシック Medium"/>
        <family val="3"/>
        <charset val="128"/>
      </rPr>
      <t>※駐車場業は「578 運輸附帯サービス」、文化会館や県民会館の会議室の使用料の場合は「659 他に分類されない会員制団体」、スーパーアリーナや埼玉スタジアムの会場借上料の場合は「674 娯楽サービス」</t>
    </r>
    <rPh sb="0" eb="1">
      <t>カシ</t>
    </rPh>
    <rPh sb="1" eb="3">
      <t>テンポ</t>
    </rPh>
    <rPh sb="4" eb="5">
      <t>カ</t>
    </rPh>
    <rPh sb="8" eb="9">
      <t>カシ</t>
    </rPh>
    <rPh sb="9" eb="12">
      <t>カイギシツ</t>
    </rPh>
    <rPh sb="13" eb="14">
      <t>カシ</t>
    </rPh>
    <rPh sb="14" eb="16">
      <t>ソウコ</t>
    </rPh>
    <rPh sb="17" eb="20">
      <t>フドウサン</t>
    </rPh>
    <rPh sb="20" eb="22">
      <t>ダイリ</t>
    </rPh>
    <rPh sb="22" eb="24">
      <t>チュウカイ</t>
    </rPh>
    <rPh sb="25" eb="28">
      <t>フドウサン</t>
    </rPh>
    <rPh sb="28" eb="30">
      <t>カンリ</t>
    </rPh>
    <rPh sb="30" eb="31">
      <t>ギョウ</t>
    </rPh>
    <rPh sb="33" eb="36">
      <t>チュウシャジョウ</t>
    </rPh>
    <rPh sb="36" eb="37">
      <t>ギョウ</t>
    </rPh>
    <rPh sb="43" eb="45">
      <t>ウンユ</t>
    </rPh>
    <rPh sb="45" eb="46">
      <t>フ</t>
    </rPh>
    <rPh sb="53" eb="55">
      <t>ブンカ</t>
    </rPh>
    <rPh sb="55" eb="57">
      <t>カイカン</t>
    </rPh>
    <rPh sb="58" eb="60">
      <t>ケンミン</t>
    </rPh>
    <rPh sb="60" eb="62">
      <t>カイカン</t>
    </rPh>
    <rPh sb="63" eb="66">
      <t>カイギシツ</t>
    </rPh>
    <rPh sb="67" eb="69">
      <t>シヨウ</t>
    </rPh>
    <rPh sb="69" eb="70">
      <t>リョウ</t>
    </rPh>
    <rPh sb="71" eb="73">
      <t>バアイ</t>
    </rPh>
    <rPh sb="79" eb="80">
      <t>タ</t>
    </rPh>
    <rPh sb="81" eb="83">
      <t>ブンルイ</t>
    </rPh>
    <rPh sb="87" eb="90">
      <t>カイインセイ</t>
    </rPh>
    <rPh sb="90" eb="92">
      <t>ダンタイ</t>
    </rPh>
    <rPh sb="103" eb="105">
      <t>サイタマ</t>
    </rPh>
    <rPh sb="111" eb="113">
      <t>カイジョウ</t>
    </rPh>
    <rPh sb="113" eb="115">
      <t>カリア</t>
    </rPh>
    <rPh sb="115" eb="116">
      <t>リョウ</t>
    </rPh>
    <rPh sb="117" eb="119">
      <t>バアイ</t>
    </rPh>
    <rPh sb="125" eb="127">
      <t>ゴラク</t>
    </rPh>
    <phoneticPr fontId="4"/>
  </si>
  <si>
    <t>貸家・貸間、貸アパート、貸マンション、貸別荘、貸会議室</t>
    <rPh sb="0" eb="2">
      <t>カシヤ</t>
    </rPh>
    <rPh sb="3" eb="4">
      <t>カシ</t>
    </rPh>
    <rPh sb="4" eb="5">
      <t>マ</t>
    </rPh>
    <rPh sb="6" eb="7">
      <t>カシ</t>
    </rPh>
    <rPh sb="12" eb="13">
      <t>カシ</t>
    </rPh>
    <rPh sb="19" eb="20">
      <t>カシ</t>
    </rPh>
    <rPh sb="20" eb="22">
      <t>ベッソウ</t>
    </rPh>
    <rPh sb="23" eb="24">
      <t>カシ</t>
    </rPh>
    <rPh sb="24" eb="27">
      <t>カイギシツ</t>
    </rPh>
    <phoneticPr fontId="4"/>
  </si>
  <si>
    <t>JR、公・民営の鉄道（普通鉄道、軌道、地下鉄、モノレール、路面電車）の旅客輸送</t>
    <rPh sb="3" eb="4">
      <t>コウ</t>
    </rPh>
    <rPh sb="5" eb="7">
      <t>ミンエイ</t>
    </rPh>
    <rPh sb="8" eb="10">
      <t>テツドウ</t>
    </rPh>
    <rPh sb="11" eb="13">
      <t>フツウ</t>
    </rPh>
    <rPh sb="13" eb="15">
      <t>テツドウ</t>
    </rPh>
    <rPh sb="16" eb="18">
      <t>キドウ</t>
    </rPh>
    <rPh sb="19" eb="21">
      <t>チカ</t>
    </rPh>
    <rPh sb="29" eb="31">
      <t>ロメン</t>
    </rPh>
    <rPh sb="31" eb="33">
      <t>デンシャ</t>
    </rPh>
    <rPh sb="35" eb="37">
      <t>リョキャク</t>
    </rPh>
    <rPh sb="37" eb="39">
      <t>ユソウ</t>
    </rPh>
    <phoneticPr fontId="4"/>
  </si>
  <si>
    <t>JR、公・民営の鉄道の貨物輸送</t>
    <rPh sb="3" eb="4">
      <t>コウ</t>
    </rPh>
    <rPh sb="5" eb="7">
      <t>ミンエイ</t>
    </rPh>
    <rPh sb="8" eb="10">
      <t>テツドウ</t>
    </rPh>
    <rPh sb="11" eb="13">
      <t>カモツ</t>
    </rPh>
    <rPh sb="13" eb="15">
      <t>ユソウ</t>
    </rPh>
    <phoneticPr fontId="4"/>
  </si>
  <si>
    <r>
      <rPr>
        <sz val="9"/>
        <rFont val="游ゴシック Medium"/>
        <family val="3"/>
        <charset val="128"/>
      </rPr>
      <t>バス、ハイヤー、タクシー、軽車両による旅客輸送　</t>
    </r>
    <r>
      <rPr>
        <sz val="9"/>
        <color theme="9" tint="-0.249977111117893"/>
        <rFont val="游ゴシック Medium"/>
        <family val="3"/>
        <charset val="128"/>
      </rPr>
      <t>※自動車運転代行業は「679　その他の対個人サービス」</t>
    </r>
    <rPh sb="13" eb="14">
      <t>ケイ</t>
    </rPh>
    <rPh sb="14" eb="16">
      <t>シャリョウ</t>
    </rPh>
    <rPh sb="19" eb="21">
      <t>リョキャク</t>
    </rPh>
    <rPh sb="21" eb="23">
      <t>ユソウ</t>
    </rPh>
    <rPh sb="25" eb="28">
      <t>ジドウシャ</t>
    </rPh>
    <rPh sb="28" eb="30">
      <t>ウンテン</t>
    </rPh>
    <rPh sb="30" eb="32">
      <t>ダイコウ</t>
    </rPh>
    <rPh sb="32" eb="33">
      <t>ギョウ</t>
    </rPh>
    <rPh sb="41" eb="42">
      <t>ホカ</t>
    </rPh>
    <rPh sb="43" eb="44">
      <t>タイ</t>
    </rPh>
    <rPh sb="44" eb="46">
      <t>コジン</t>
    </rPh>
    <phoneticPr fontId="4"/>
  </si>
  <si>
    <t>トラック運送業、軽車両による貨物運送</t>
    <rPh sb="4" eb="7">
      <t>ウンソウギョウ</t>
    </rPh>
    <rPh sb="8" eb="9">
      <t>ケイ</t>
    </rPh>
    <rPh sb="9" eb="11">
      <t>シャリョウ</t>
    </rPh>
    <rPh sb="14" eb="16">
      <t>カモツ</t>
    </rPh>
    <rPh sb="16" eb="18">
      <t>ウンソウ</t>
    </rPh>
    <phoneticPr fontId="4"/>
  </si>
  <si>
    <t>外航海運業（旅客・貨物）、沿海海運・河川水運・湖沼水運業（旅客・貨物）、港湾旅客業、港湾運送業、港湾荷役業、はしけ運送業、いかだ運送業、航空旅客・貨物輸送、航空機による薬剤散布・写真撮影・宣伝広告・魚群探見</t>
    <rPh sb="0" eb="2">
      <t>ガイコウ</t>
    </rPh>
    <rPh sb="2" eb="4">
      <t>カイウン</t>
    </rPh>
    <rPh sb="4" eb="5">
      <t>ギョウ</t>
    </rPh>
    <rPh sb="6" eb="8">
      <t>リョキャク</t>
    </rPh>
    <rPh sb="9" eb="11">
      <t>カモツ</t>
    </rPh>
    <phoneticPr fontId="4"/>
  </si>
  <si>
    <t>第１種利用運送業、第２種利用運送業、運送取次業</t>
    <rPh sb="0" eb="1">
      <t>ダイ</t>
    </rPh>
    <rPh sb="2" eb="3">
      <t>シュ</t>
    </rPh>
    <rPh sb="3" eb="5">
      <t>リヨウ</t>
    </rPh>
    <rPh sb="5" eb="8">
      <t>ウンソウギョウ</t>
    </rPh>
    <rPh sb="9" eb="10">
      <t>ダイ</t>
    </rPh>
    <rPh sb="11" eb="12">
      <t>シュ</t>
    </rPh>
    <rPh sb="12" eb="14">
      <t>リヨウ</t>
    </rPh>
    <rPh sb="14" eb="17">
      <t>ウンソウギョウ</t>
    </rPh>
    <rPh sb="18" eb="20">
      <t>ウンソウ</t>
    </rPh>
    <rPh sb="20" eb="22">
      <t>トリツギ</t>
    </rPh>
    <rPh sb="22" eb="23">
      <t>ギョウ</t>
    </rPh>
    <phoneticPr fontId="4"/>
  </si>
  <si>
    <r>
      <rPr>
        <sz val="9"/>
        <rFont val="游ゴシック Medium"/>
        <family val="3"/>
        <charset val="128"/>
      </rPr>
      <t>野積倉庫、サイロ倉庫、タンク倉庫、トランクルーム、冷蔵倉庫、水面倉庫、農業協同組合倉庫　</t>
    </r>
    <r>
      <rPr>
        <sz val="9"/>
        <color theme="9" tint="-0.249977111117893"/>
        <rFont val="游ゴシック Medium"/>
        <family val="3"/>
        <charset val="128"/>
      </rPr>
      <t>※コインロッカーは「679 その他の対個人サービス」</t>
    </r>
    <rPh sb="0" eb="1">
      <t>ノ</t>
    </rPh>
    <rPh sb="1" eb="2">
      <t>ツ</t>
    </rPh>
    <rPh sb="2" eb="4">
      <t>ソウコ</t>
    </rPh>
    <rPh sb="8" eb="10">
      <t>ソウコ</t>
    </rPh>
    <rPh sb="14" eb="16">
      <t>ソウコ</t>
    </rPh>
    <rPh sb="25" eb="27">
      <t>レイゾウ</t>
    </rPh>
    <rPh sb="27" eb="29">
      <t>ソウコ</t>
    </rPh>
    <rPh sb="30" eb="32">
      <t>スイメン</t>
    </rPh>
    <rPh sb="32" eb="34">
      <t>ソウコ</t>
    </rPh>
    <rPh sb="35" eb="37">
      <t>ノウギョウ</t>
    </rPh>
    <rPh sb="37" eb="39">
      <t>キョウドウ</t>
    </rPh>
    <rPh sb="39" eb="41">
      <t>クミアイ</t>
    </rPh>
    <rPh sb="41" eb="43">
      <t>ソウコ</t>
    </rPh>
    <rPh sb="60" eb="61">
      <t>ホカ</t>
    </rPh>
    <rPh sb="62" eb="63">
      <t>タイ</t>
    </rPh>
    <rPh sb="63" eb="65">
      <t>コジン</t>
    </rPh>
    <phoneticPr fontId="4"/>
  </si>
  <si>
    <t>荷造業、貨物こん包業、組立こん包業</t>
    <rPh sb="0" eb="2">
      <t>ニヅク</t>
    </rPh>
    <rPh sb="2" eb="3">
      <t>ギョウ</t>
    </rPh>
    <rPh sb="4" eb="6">
      <t>カモツ</t>
    </rPh>
    <rPh sb="8" eb="9">
      <t>ポウ</t>
    </rPh>
    <rPh sb="9" eb="10">
      <t>ギョウ</t>
    </rPh>
    <rPh sb="11" eb="13">
      <t>クミタテ</t>
    </rPh>
    <rPh sb="15" eb="16">
      <t>ポウ</t>
    </rPh>
    <rPh sb="16" eb="17">
      <t>ギョウ</t>
    </rPh>
    <phoneticPr fontId="4"/>
  </si>
  <si>
    <r>
      <t>駐車場業、有料道路、自動車ターミナル、水運施設管理、検数業、検量業、運輸鑑定業、水先案内人、サルベージ業、海難救助業、航空管理、航空交通管制、機内飲食物売上、旅行業、運送代理店、旅行代理店　</t>
    </r>
    <r>
      <rPr>
        <sz val="9"/>
        <color theme="9" tint="-0.249977111117893"/>
        <rFont val="游ゴシック Medium"/>
        <family val="3"/>
        <charset val="128"/>
      </rPr>
      <t>※公安委員会の設置するパーキングメーターは「611 公務」、レンタカーは「661 物品賃貸サービス」</t>
    </r>
    <rPh sb="0" eb="3">
      <t>チュウシャジョウ</t>
    </rPh>
    <rPh sb="3" eb="4">
      <t>ギョウ</t>
    </rPh>
    <rPh sb="5" eb="7">
      <t>ユウリョウ</t>
    </rPh>
    <rPh sb="7" eb="9">
      <t>ドウロ</t>
    </rPh>
    <rPh sb="10" eb="13">
      <t>ジドウシャ</t>
    </rPh>
    <rPh sb="19" eb="21">
      <t>スイウン</t>
    </rPh>
    <rPh sb="21" eb="23">
      <t>シセツ</t>
    </rPh>
    <rPh sb="23" eb="25">
      <t>カンリ</t>
    </rPh>
    <rPh sb="26" eb="27">
      <t>ケン</t>
    </rPh>
    <rPh sb="27" eb="28">
      <t>スウ</t>
    </rPh>
    <rPh sb="28" eb="29">
      <t>ギョウ</t>
    </rPh>
    <rPh sb="30" eb="32">
      <t>ケンリョウ</t>
    </rPh>
    <rPh sb="32" eb="33">
      <t>ギョウ</t>
    </rPh>
    <rPh sb="34" eb="36">
      <t>ウンユ</t>
    </rPh>
    <rPh sb="36" eb="38">
      <t>カンテイ</t>
    </rPh>
    <rPh sb="38" eb="39">
      <t>ギョウ</t>
    </rPh>
    <rPh sb="40" eb="42">
      <t>ミズサキ</t>
    </rPh>
    <rPh sb="42" eb="45">
      <t>アンナイニン</t>
    </rPh>
    <rPh sb="51" eb="52">
      <t>ギョウ</t>
    </rPh>
    <rPh sb="53" eb="55">
      <t>カイナン</t>
    </rPh>
    <rPh sb="55" eb="57">
      <t>キュウジョ</t>
    </rPh>
    <rPh sb="57" eb="58">
      <t>ギョウ</t>
    </rPh>
    <rPh sb="59" eb="61">
      <t>コウクウ</t>
    </rPh>
    <rPh sb="61" eb="63">
      <t>カンリ</t>
    </rPh>
    <rPh sb="64" eb="66">
      <t>コウクウ</t>
    </rPh>
    <rPh sb="66" eb="68">
      <t>コウツウ</t>
    </rPh>
    <rPh sb="68" eb="70">
      <t>カンセイ</t>
    </rPh>
    <rPh sb="71" eb="73">
      <t>キナイ</t>
    </rPh>
    <rPh sb="73" eb="76">
      <t>インショクブツ</t>
    </rPh>
    <rPh sb="76" eb="78">
      <t>ウリアゲ</t>
    </rPh>
    <rPh sb="79" eb="82">
      <t>リョコウギョウ</t>
    </rPh>
    <rPh sb="83" eb="85">
      <t>ウンソウ</t>
    </rPh>
    <rPh sb="85" eb="88">
      <t>ダイリテン</t>
    </rPh>
    <rPh sb="89" eb="91">
      <t>リョコウ</t>
    </rPh>
    <rPh sb="91" eb="93">
      <t>ダイリ</t>
    </rPh>
    <rPh sb="93" eb="94">
      <t>テン</t>
    </rPh>
    <rPh sb="96" eb="98">
      <t>コウアン</t>
    </rPh>
    <rPh sb="98" eb="100">
      <t>イイン</t>
    </rPh>
    <rPh sb="100" eb="101">
      <t>カイ</t>
    </rPh>
    <rPh sb="102" eb="104">
      <t>セッチ</t>
    </rPh>
    <rPh sb="121" eb="123">
      <t>コウム</t>
    </rPh>
    <rPh sb="136" eb="138">
      <t>ブッピン</t>
    </rPh>
    <rPh sb="138" eb="140">
      <t>チンタイ</t>
    </rPh>
    <phoneticPr fontId="4"/>
  </si>
  <si>
    <t>通常郵便物、小包郵便物、信書便、郵便切手</t>
    <rPh sb="0" eb="2">
      <t>ツウジョウ</t>
    </rPh>
    <rPh sb="2" eb="5">
      <t>ユウビンブツ</t>
    </rPh>
    <rPh sb="6" eb="8">
      <t>コヅツミ</t>
    </rPh>
    <rPh sb="8" eb="11">
      <t>ユウビンブツ</t>
    </rPh>
    <rPh sb="12" eb="14">
      <t>シンショ</t>
    </rPh>
    <rPh sb="14" eb="15">
      <t>ビン</t>
    </rPh>
    <rPh sb="16" eb="18">
      <t>ユウビン</t>
    </rPh>
    <rPh sb="18" eb="20">
      <t>キッテ</t>
    </rPh>
    <phoneticPr fontId="4"/>
  </si>
  <si>
    <t>電話、電信、電報、携帯電話、PHS、無線、ISP、IX業、IDC業、携帯電話取扱店、サーバ・ハウジング・サービス</t>
    <rPh sb="0" eb="2">
      <t>デンワ</t>
    </rPh>
    <rPh sb="3" eb="5">
      <t>デンシン</t>
    </rPh>
    <rPh sb="6" eb="8">
      <t>デンポウ</t>
    </rPh>
    <rPh sb="9" eb="11">
      <t>ケイタイ</t>
    </rPh>
    <rPh sb="11" eb="13">
      <t>デンワ</t>
    </rPh>
    <rPh sb="18" eb="20">
      <t>ムセン</t>
    </rPh>
    <rPh sb="27" eb="28">
      <t>ギョウ</t>
    </rPh>
    <rPh sb="32" eb="33">
      <t>ギョウ</t>
    </rPh>
    <rPh sb="34" eb="36">
      <t>ケイタイ</t>
    </rPh>
    <rPh sb="36" eb="38">
      <t>デンワ</t>
    </rPh>
    <rPh sb="38" eb="40">
      <t>トリアツカイ</t>
    </rPh>
    <rPh sb="40" eb="41">
      <t>テン</t>
    </rPh>
    <phoneticPr fontId="4"/>
  </si>
  <si>
    <t>NHK、民間放送、有線放送</t>
    <rPh sb="4" eb="6">
      <t>ミンカン</t>
    </rPh>
    <rPh sb="6" eb="8">
      <t>ホウソウ</t>
    </rPh>
    <rPh sb="9" eb="11">
      <t>ユウセン</t>
    </rPh>
    <rPh sb="11" eb="13">
      <t>ホウソウ</t>
    </rPh>
    <phoneticPr fontId="4"/>
  </si>
  <si>
    <t>ソフトウェア開発、ホームページ制作、ゲームソフト開発、ハードウェア・コンサルタント、データ入力サービス、市場調査、世論調査</t>
    <rPh sb="6" eb="8">
      <t>カイハツ</t>
    </rPh>
    <rPh sb="15" eb="17">
      <t>セイサク</t>
    </rPh>
    <rPh sb="24" eb="26">
      <t>カイハツ</t>
    </rPh>
    <rPh sb="45" eb="47">
      <t>ニュウリョク</t>
    </rPh>
    <rPh sb="52" eb="54">
      <t>シジョウ</t>
    </rPh>
    <rPh sb="54" eb="56">
      <t>チョウサ</t>
    </rPh>
    <rPh sb="57" eb="59">
      <t>セロン</t>
    </rPh>
    <rPh sb="59" eb="61">
      <t>チョウサ</t>
    </rPh>
    <phoneticPr fontId="4"/>
  </si>
  <si>
    <r>
      <t>アプリケーション・サービス・プロバイダ、電子認証、情報ネットワーク・セキュリティ・サービス、ポータルサイト運営　</t>
    </r>
    <r>
      <rPr>
        <sz val="9"/>
        <color theme="9" tint="-0.249977111117893"/>
        <rFont val="游ゴシック Medium"/>
        <family val="3"/>
        <charset val="128"/>
      </rPr>
      <t>※ネットバンキングは「531 金融・保険」、ネット広告業は「662 広告」</t>
    </r>
    <rPh sb="20" eb="22">
      <t>デンシ</t>
    </rPh>
    <rPh sb="22" eb="24">
      <t>ニンショウ</t>
    </rPh>
    <rPh sb="25" eb="27">
      <t>ジョウホウ</t>
    </rPh>
    <rPh sb="53" eb="55">
      <t>ウンエイ</t>
    </rPh>
    <rPh sb="71" eb="73">
      <t>キンユウ</t>
    </rPh>
    <rPh sb="74" eb="76">
      <t>ホケン</t>
    </rPh>
    <rPh sb="81" eb="83">
      <t>コウコク</t>
    </rPh>
    <rPh sb="83" eb="84">
      <t>ギョウ</t>
    </rPh>
    <rPh sb="90" eb="92">
      <t>コウコク</t>
    </rPh>
    <phoneticPr fontId="4"/>
  </si>
  <si>
    <t>新聞・書籍・雑誌の出版、定期刊行物の出版、共同通信社、時事通信社、興信所、映画製作、映画配給、テレビ番組制作、CM制作、映画出演者あっせん、貸スタジオ業、レコード制作、音楽出版、ラジオ番組制作、広告制作（印刷物にかかるもの）</t>
    <rPh sb="0" eb="2">
      <t>シンブン</t>
    </rPh>
    <rPh sb="3" eb="5">
      <t>ショセキ</t>
    </rPh>
    <rPh sb="6" eb="8">
      <t>ザッシ</t>
    </rPh>
    <rPh sb="9" eb="11">
      <t>シュッパン</t>
    </rPh>
    <rPh sb="12" eb="14">
      <t>テイキ</t>
    </rPh>
    <rPh sb="14" eb="17">
      <t>カンコウブツ</t>
    </rPh>
    <rPh sb="18" eb="20">
      <t>シュッパン</t>
    </rPh>
    <rPh sb="21" eb="23">
      <t>キョウドウ</t>
    </rPh>
    <rPh sb="23" eb="26">
      <t>ツウシンシャ</t>
    </rPh>
    <rPh sb="27" eb="29">
      <t>ジジ</t>
    </rPh>
    <rPh sb="29" eb="32">
      <t>ツウシンシャ</t>
    </rPh>
    <rPh sb="33" eb="36">
      <t>コウシンジョ</t>
    </rPh>
    <rPh sb="37" eb="39">
      <t>エイガ</t>
    </rPh>
    <rPh sb="39" eb="41">
      <t>セイサク</t>
    </rPh>
    <rPh sb="42" eb="44">
      <t>エイガ</t>
    </rPh>
    <rPh sb="44" eb="46">
      <t>ハイキュウ</t>
    </rPh>
    <rPh sb="50" eb="52">
      <t>バングミ</t>
    </rPh>
    <rPh sb="52" eb="54">
      <t>セイサク</t>
    </rPh>
    <rPh sb="57" eb="59">
      <t>セイサク</t>
    </rPh>
    <rPh sb="60" eb="62">
      <t>エイガ</t>
    </rPh>
    <rPh sb="62" eb="65">
      <t>シュツエンシャ</t>
    </rPh>
    <rPh sb="70" eb="71">
      <t>カシ</t>
    </rPh>
    <rPh sb="75" eb="76">
      <t>ギョウ</t>
    </rPh>
    <rPh sb="81" eb="83">
      <t>セイサク</t>
    </rPh>
    <rPh sb="84" eb="86">
      <t>オンガク</t>
    </rPh>
    <rPh sb="86" eb="88">
      <t>シュッパン</t>
    </rPh>
    <rPh sb="92" eb="94">
      <t>バングミ</t>
    </rPh>
    <rPh sb="94" eb="96">
      <t>セイサク</t>
    </rPh>
    <rPh sb="97" eb="99">
      <t>コウコク</t>
    </rPh>
    <rPh sb="99" eb="101">
      <t>セイサク</t>
    </rPh>
    <rPh sb="102" eb="105">
      <t>インサツブツ</t>
    </rPh>
    <phoneticPr fontId="4"/>
  </si>
  <si>
    <t>国会、裁判所、中央官庁</t>
    <rPh sb="0" eb="2">
      <t>コッカイ</t>
    </rPh>
    <rPh sb="3" eb="6">
      <t>サイバンショ</t>
    </rPh>
    <rPh sb="7" eb="9">
      <t>チュウオウ</t>
    </rPh>
    <rPh sb="9" eb="11">
      <t>カンチョウ</t>
    </rPh>
    <phoneticPr fontId="4"/>
  </si>
  <si>
    <t>都道府県機関、市町村機関</t>
    <rPh sb="0" eb="4">
      <t>トドウフケン</t>
    </rPh>
    <rPh sb="4" eb="6">
      <t>キカン</t>
    </rPh>
    <rPh sb="7" eb="10">
      <t>シチョウソン</t>
    </rPh>
    <rPh sb="10" eb="12">
      <t>キカン</t>
    </rPh>
    <phoneticPr fontId="4"/>
  </si>
  <si>
    <t>小学校、中学校、高等学校、大学、短期大学、高等専門学校、盲学校、聾学校、養護学校、幼稚園、専修学校、各種学校、学校給食</t>
    <rPh sb="0" eb="3">
      <t>ショウガッコウ</t>
    </rPh>
    <rPh sb="4" eb="7">
      <t>チュウガッコウ</t>
    </rPh>
    <rPh sb="8" eb="10">
      <t>コウトウ</t>
    </rPh>
    <rPh sb="10" eb="12">
      <t>ガッコウ</t>
    </rPh>
    <rPh sb="13" eb="15">
      <t>ダイガク</t>
    </rPh>
    <rPh sb="16" eb="18">
      <t>タンキ</t>
    </rPh>
    <rPh sb="18" eb="20">
      <t>ダイガク</t>
    </rPh>
    <rPh sb="21" eb="23">
      <t>コウトウ</t>
    </rPh>
    <rPh sb="23" eb="25">
      <t>センモン</t>
    </rPh>
    <rPh sb="25" eb="27">
      <t>ガッコウ</t>
    </rPh>
    <rPh sb="28" eb="29">
      <t>モウ</t>
    </rPh>
    <rPh sb="29" eb="31">
      <t>ガッコウ</t>
    </rPh>
    <rPh sb="32" eb="33">
      <t>ロウ</t>
    </rPh>
    <rPh sb="33" eb="35">
      <t>ガッコウ</t>
    </rPh>
    <rPh sb="36" eb="38">
      <t>ヨウゴ</t>
    </rPh>
    <rPh sb="38" eb="40">
      <t>ガッコウ</t>
    </rPh>
    <rPh sb="41" eb="44">
      <t>ヨウチエン</t>
    </rPh>
    <rPh sb="45" eb="47">
      <t>センシュウ</t>
    </rPh>
    <rPh sb="47" eb="49">
      <t>ガッコウ</t>
    </rPh>
    <rPh sb="50" eb="52">
      <t>カクシュ</t>
    </rPh>
    <rPh sb="52" eb="54">
      <t>ガッコウ</t>
    </rPh>
    <rPh sb="55" eb="57">
      <t>ガッコウ</t>
    </rPh>
    <rPh sb="57" eb="59">
      <t>キュウショク</t>
    </rPh>
    <phoneticPr fontId="4"/>
  </si>
  <si>
    <t>公民館、図書館、博物館、美術館、動物園、水族館、青年の家、少年自然の家、社会通信教育、女性教育会館、航空保安大学校、防衛大学校、警察大学校、自治大学校、気象大学校、消防学校、雇用・能力開発機構、航海訓練所、歯科衛生士養成所、料理学校、洋裁学校、自動車教習所</t>
    <rPh sb="0" eb="3">
      <t>コウミンカン</t>
    </rPh>
    <rPh sb="4" eb="7">
      <t>トショカン</t>
    </rPh>
    <rPh sb="8" eb="11">
      <t>ハクブツカン</t>
    </rPh>
    <rPh sb="12" eb="15">
      <t>ビジュツカン</t>
    </rPh>
    <rPh sb="16" eb="19">
      <t>ドウブツエン</t>
    </rPh>
    <rPh sb="20" eb="23">
      <t>スイゾクカン</t>
    </rPh>
    <rPh sb="24" eb="26">
      <t>セイネン</t>
    </rPh>
    <rPh sb="27" eb="28">
      <t>イエ</t>
    </rPh>
    <rPh sb="29" eb="31">
      <t>ショウネン</t>
    </rPh>
    <rPh sb="31" eb="33">
      <t>シゼン</t>
    </rPh>
    <rPh sb="34" eb="35">
      <t>イエ</t>
    </rPh>
    <rPh sb="36" eb="38">
      <t>シャカイ</t>
    </rPh>
    <rPh sb="38" eb="40">
      <t>ツウシン</t>
    </rPh>
    <rPh sb="40" eb="42">
      <t>キョウイク</t>
    </rPh>
    <rPh sb="43" eb="45">
      <t>ジョセイ</t>
    </rPh>
    <rPh sb="45" eb="47">
      <t>キョウイク</t>
    </rPh>
    <rPh sb="47" eb="49">
      <t>カイカン</t>
    </rPh>
    <rPh sb="50" eb="52">
      <t>コウクウ</t>
    </rPh>
    <rPh sb="52" eb="54">
      <t>ホアン</t>
    </rPh>
    <rPh sb="54" eb="57">
      <t>ダイガッコウ</t>
    </rPh>
    <rPh sb="58" eb="60">
      <t>ボウエイ</t>
    </rPh>
    <rPh sb="60" eb="63">
      <t>ダイガッコウ</t>
    </rPh>
    <rPh sb="64" eb="66">
      <t>ケイサツ</t>
    </rPh>
    <rPh sb="66" eb="69">
      <t>ダイガッコウ</t>
    </rPh>
    <rPh sb="70" eb="72">
      <t>ジチ</t>
    </rPh>
    <rPh sb="72" eb="75">
      <t>ダイガッコウ</t>
    </rPh>
    <rPh sb="76" eb="78">
      <t>キショウ</t>
    </rPh>
    <rPh sb="78" eb="81">
      <t>ダイガッコウ</t>
    </rPh>
    <rPh sb="82" eb="84">
      <t>ショウボウ</t>
    </rPh>
    <rPh sb="84" eb="86">
      <t>ガッコウ</t>
    </rPh>
    <rPh sb="87" eb="89">
      <t>コヨウ</t>
    </rPh>
    <rPh sb="90" eb="92">
      <t>ノウリョク</t>
    </rPh>
    <rPh sb="92" eb="94">
      <t>カイハツ</t>
    </rPh>
    <rPh sb="94" eb="96">
      <t>キコウ</t>
    </rPh>
    <rPh sb="97" eb="99">
      <t>コウカイ</t>
    </rPh>
    <rPh sb="99" eb="101">
      <t>クンレン</t>
    </rPh>
    <rPh sb="101" eb="102">
      <t>ジョ</t>
    </rPh>
    <rPh sb="103" eb="105">
      <t>シカ</t>
    </rPh>
    <rPh sb="105" eb="107">
      <t>エイセイ</t>
    </rPh>
    <rPh sb="107" eb="108">
      <t>シ</t>
    </rPh>
    <rPh sb="108" eb="111">
      <t>ヨウセイジョ</t>
    </rPh>
    <rPh sb="112" eb="114">
      <t>リョウリ</t>
    </rPh>
    <rPh sb="114" eb="116">
      <t>ガッコウ</t>
    </rPh>
    <rPh sb="117" eb="119">
      <t>ヨウサイ</t>
    </rPh>
    <rPh sb="119" eb="121">
      <t>ガッコウ</t>
    </rPh>
    <rPh sb="122" eb="125">
      <t>ジドウシャ</t>
    </rPh>
    <rPh sb="125" eb="128">
      <t>キョウシュウジョ</t>
    </rPh>
    <phoneticPr fontId="4"/>
  </si>
  <si>
    <t>物質・材料研究機構、産業技術総合研究所、医薬基盤研究所、理学研究所、工学研究所、農学研究所、医学・薬学研究所、教育政策研究所、国語研究所、社会保障・人口問題研究所、労働政策研究・研修機構、東洋文化研究所、社会科学研究所、人文科学研究所</t>
    <rPh sb="0" eb="2">
      <t>ブッシツ</t>
    </rPh>
    <rPh sb="3" eb="5">
      <t>ザイリョウ</t>
    </rPh>
    <rPh sb="5" eb="7">
      <t>ケンキュウ</t>
    </rPh>
    <rPh sb="7" eb="9">
      <t>キコウ</t>
    </rPh>
    <rPh sb="10" eb="12">
      <t>サンギョウ</t>
    </rPh>
    <rPh sb="12" eb="14">
      <t>ギジュツ</t>
    </rPh>
    <rPh sb="14" eb="16">
      <t>ソウゴウ</t>
    </rPh>
    <rPh sb="16" eb="19">
      <t>ケンキュウジョ</t>
    </rPh>
    <rPh sb="20" eb="22">
      <t>イヤク</t>
    </rPh>
    <rPh sb="22" eb="24">
      <t>キバン</t>
    </rPh>
    <rPh sb="24" eb="27">
      <t>ケンキュウジョ</t>
    </rPh>
    <rPh sb="28" eb="30">
      <t>リガク</t>
    </rPh>
    <rPh sb="30" eb="32">
      <t>ケンキュウ</t>
    </rPh>
    <rPh sb="32" eb="33">
      <t>ジョ</t>
    </rPh>
    <rPh sb="34" eb="36">
      <t>コウガク</t>
    </rPh>
    <rPh sb="36" eb="39">
      <t>ケンキュウジョ</t>
    </rPh>
    <rPh sb="40" eb="42">
      <t>ノウガク</t>
    </rPh>
    <rPh sb="42" eb="45">
      <t>ケンキュウジョ</t>
    </rPh>
    <rPh sb="46" eb="48">
      <t>イガク</t>
    </rPh>
    <rPh sb="49" eb="51">
      <t>ヤクガク</t>
    </rPh>
    <rPh sb="51" eb="53">
      <t>ケンキュウ</t>
    </rPh>
    <rPh sb="53" eb="54">
      <t>ジョ</t>
    </rPh>
    <rPh sb="55" eb="57">
      <t>キョウイク</t>
    </rPh>
    <rPh sb="57" eb="59">
      <t>セイサク</t>
    </rPh>
    <rPh sb="59" eb="62">
      <t>ケンキュウジョ</t>
    </rPh>
    <rPh sb="63" eb="65">
      <t>コクゴ</t>
    </rPh>
    <rPh sb="65" eb="68">
      <t>ケンキュウジョ</t>
    </rPh>
    <rPh sb="69" eb="71">
      <t>シャカイ</t>
    </rPh>
    <rPh sb="71" eb="73">
      <t>ホショウ</t>
    </rPh>
    <rPh sb="74" eb="76">
      <t>ジンコウ</t>
    </rPh>
    <rPh sb="76" eb="78">
      <t>モンダイ</t>
    </rPh>
    <rPh sb="78" eb="81">
      <t>ケンキュウジョ</t>
    </rPh>
    <rPh sb="82" eb="84">
      <t>ロウドウ</t>
    </rPh>
    <rPh sb="84" eb="86">
      <t>セイサク</t>
    </rPh>
    <rPh sb="86" eb="88">
      <t>ケンキュウ</t>
    </rPh>
    <rPh sb="89" eb="91">
      <t>ケンシュウ</t>
    </rPh>
    <rPh sb="91" eb="93">
      <t>キコウ</t>
    </rPh>
    <rPh sb="94" eb="96">
      <t>トウヨウ</t>
    </rPh>
    <rPh sb="96" eb="98">
      <t>ブンカ</t>
    </rPh>
    <rPh sb="98" eb="101">
      <t>ケンキュウジョ</t>
    </rPh>
    <rPh sb="102" eb="104">
      <t>シャカイ</t>
    </rPh>
    <rPh sb="104" eb="106">
      <t>カガク</t>
    </rPh>
    <rPh sb="106" eb="109">
      <t>ケンキュウジョ</t>
    </rPh>
    <rPh sb="110" eb="112">
      <t>ジンブン</t>
    </rPh>
    <rPh sb="112" eb="114">
      <t>カガク</t>
    </rPh>
    <rPh sb="114" eb="116">
      <t>ケンキュウ</t>
    </rPh>
    <rPh sb="116" eb="117">
      <t>ジョ</t>
    </rPh>
    <phoneticPr fontId="4"/>
  </si>
  <si>
    <t>企業の製品開発、技術的改善を図るための研究活動等</t>
    <rPh sb="0" eb="2">
      <t>キギョウ</t>
    </rPh>
    <rPh sb="3" eb="5">
      <t>セイヒン</t>
    </rPh>
    <rPh sb="5" eb="7">
      <t>カイハツ</t>
    </rPh>
    <rPh sb="8" eb="11">
      <t>ギジュツテキ</t>
    </rPh>
    <rPh sb="11" eb="13">
      <t>カイゼン</t>
    </rPh>
    <rPh sb="14" eb="15">
      <t>ハカ</t>
    </rPh>
    <rPh sb="19" eb="21">
      <t>ケンキュウ</t>
    </rPh>
    <rPh sb="21" eb="23">
      <t>カツドウ</t>
    </rPh>
    <rPh sb="23" eb="24">
      <t>トウ</t>
    </rPh>
    <phoneticPr fontId="4"/>
  </si>
  <si>
    <t>病院、一般診療所、歯科診療所、看護業、助産所、療術業、歯科技工所、衛生検査所、薬局、骨髄バンク、マッサージ</t>
    <rPh sb="0" eb="2">
      <t>ビョウイン</t>
    </rPh>
    <rPh sb="3" eb="5">
      <t>イッパン</t>
    </rPh>
    <rPh sb="5" eb="8">
      <t>シンリョウジョ</t>
    </rPh>
    <rPh sb="9" eb="11">
      <t>シカ</t>
    </rPh>
    <rPh sb="11" eb="13">
      <t>シンリョウ</t>
    </rPh>
    <rPh sb="13" eb="14">
      <t>ジョ</t>
    </rPh>
    <rPh sb="15" eb="17">
      <t>カンゴ</t>
    </rPh>
    <rPh sb="17" eb="18">
      <t>ギョウ</t>
    </rPh>
    <rPh sb="19" eb="21">
      <t>ジョサン</t>
    </rPh>
    <rPh sb="21" eb="22">
      <t>ジョ</t>
    </rPh>
    <rPh sb="23" eb="24">
      <t>リョウ</t>
    </rPh>
    <rPh sb="24" eb="25">
      <t>ジュツ</t>
    </rPh>
    <rPh sb="25" eb="26">
      <t>ギョウ</t>
    </rPh>
    <rPh sb="27" eb="29">
      <t>シカ</t>
    </rPh>
    <rPh sb="29" eb="31">
      <t>ギコウ</t>
    </rPh>
    <rPh sb="31" eb="32">
      <t>ジョ</t>
    </rPh>
    <rPh sb="33" eb="35">
      <t>エイセイ</t>
    </rPh>
    <rPh sb="35" eb="37">
      <t>ケンサ</t>
    </rPh>
    <rPh sb="37" eb="38">
      <t>ショ</t>
    </rPh>
    <rPh sb="39" eb="41">
      <t>ヤッキョク</t>
    </rPh>
    <rPh sb="42" eb="44">
      <t>コツズイ</t>
    </rPh>
    <phoneticPr fontId="4"/>
  </si>
  <si>
    <t>保健所、健康相談所、検疫所、検査業、消毒業、健康相談施設</t>
    <rPh sb="0" eb="3">
      <t>ホケンジョ</t>
    </rPh>
    <rPh sb="4" eb="6">
      <t>ケンコウ</t>
    </rPh>
    <rPh sb="6" eb="8">
      <t>ソウダン</t>
    </rPh>
    <rPh sb="8" eb="9">
      <t>ジョ</t>
    </rPh>
    <rPh sb="10" eb="13">
      <t>ケンエキジョ</t>
    </rPh>
    <rPh sb="14" eb="16">
      <t>ケンサ</t>
    </rPh>
    <rPh sb="16" eb="17">
      <t>ギョウ</t>
    </rPh>
    <rPh sb="18" eb="20">
      <t>ショウドク</t>
    </rPh>
    <rPh sb="20" eb="21">
      <t>ギョウ</t>
    </rPh>
    <rPh sb="22" eb="24">
      <t>ケンコウ</t>
    </rPh>
    <rPh sb="24" eb="26">
      <t>ソウダン</t>
    </rPh>
    <rPh sb="26" eb="28">
      <t>シセツ</t>
    </rPh>
    <phoneticPr fontId="4"/>
  </si>
  <si>
    <t>厚生年金・国民年金・国民健康保険・政府管掌健康保険・船員保険・介護保険・共済組合・社会保険診療報酬支払基金の社会保険事務、保育所、児童厚生施設、児童養護施設、養護老人ホーム、老人福祉センター、知的障害者援護施設、身体障害者授産施設、精神障害者生活訓練施設</t>
    <rPh sb="0" eb="2">
      <t>コウセイ</t>
    </rPh>
    <rPh sb="2" eb="4">
      <t>ネンキン</t>
    </rPh>
    <rPh sb="5" eb="7">
      <t>コクミン</t>
    </rPh>
    <rPh sb="7" eb="9">
      <t>ネンキン</t>
    </rPh>
    <rPh sb="10" eb="12">
      <t>コクミン</t>
    </rPh>
    <rPh sb="12" eb="14">
      <t>ケンコウ</t>
    </rPh>
    <rPh sb="14" eb="16">
      <t>ホケン</t>
    </rPh>
    <rPh sb="17" eb="19">
      <t>セイフ</t>
    </rPh>
    <rPh sb="19" eb="21">
      <t>カンショウ</t>
    </rPh>
    <rPh sb="21" eb="23">
      <t>ケンコウ</t>
    </rPh>
    <rPh sb="23" eb="25">
      <t>ホケン</t>
    </rPh>
    <rPh sb="26" eb="28">
      <t>センイン</t>
    </rPh>
    <rPh sb="28" eb="30">
      <t>ホケン</t>
    </rPh>
    <rPh sb="31" eb="33">
      <t>カイゴ</t>
    </rPh>
    <rPh sb="33" eb="35">
      <t>ホケン</t>
    </rPh>
    <rPh sb="36" eb="38">
      <t>キョウサイ</t>
    </rPh>
    <rPh sb="38" eb="40">
      <t>クミアイ</t>
    </rPh>
    <rPh sb="41" eb="43">
      <t>シャカイ</t>
    </rPh>
    <rPh sb="43" eb="45">
      <t>ホケン</t>
    </rPh>
    <rPh sb="45" eb="47">
      <t>シンリョウ</t>
    </rPh>
    <rPh sb="47" eb="49">
      <t>ホウシュウ</t>
    </rPh>
    <rPh sb="49" eb="51">
      <t>シハライ</t>
    </rPh>
    <rPh sb="51" eb="53">
      <t>キキン</t>
    </rPh>
    <rPh sb="54" eb="56">
      <t>シャカイ</t>
    </rPh>
    <rPh sb="56" eb="58">
      <t>ホケン</t>
    </rPh>
    <rPh sb="58" eb="60">
      <t>ジム</t>
    </rPh>
    <rPh sb="61" eb="63">
      <t>ホイク</t>
    </rPh>
    <rPh sb="63" eb="64">
      <t>ジョ</t>
    </rPh>
    <rPh sb="65" eb="67">
      <t>ジドウ</t>
    </rPh>
    <rPh sb="67" eb="69">
      <t>コウセイ</t>
    </rPh>
    <rPh sb="69" eb="71">
      <t>シセツ</t>
    </rPh>
    <rPh sb="72" eb="74">
      <t>ジドウ</t>
    </rPh>
    <rPh sb="74" eb="76">
      <t>ヨウゴ</t>
    </rPh>
    <rPh sb="76" eb="78">
      <t>シセツ</t>
    </rPh>
    <rPh sb="79" eb="81">
      <t>ヨウゴ</t>
    </rPh>
    <rPh sb="81" eb="83">
      <t>ロウジン</t>
    </rPh>
    <rPh sb="87" eb="89">
      <t>ロウジン</t>
    </rPh>
    <rPh sb="89" eb="91">
      <t>フクシ</t>
    </rPh>
    <rPh sb="96" eb="98">
      <t>チテキ</t>
    </rPh>
    <rPh sb="98" eb="100">
      <t>ショウガイ</t>
    </rPh>
    <rPh sb="100" eb="101">
      <t>シャ</t>
    </rPh>
    <rPh sb="101" eb="103">
      <t>エンゴ</t>
    </rPh>
    <rPh sb="103" eb="105">
      <t>シセツ</t>
    </rPh>
    <rPh sb="106" eb="108">
      <t>シンタイ</t>
    </rPh>
    <rPh sb="108" eb="111">
      <t>ショウガイシャ</t>
    </rPh>
    <rPh sb="111" eb="113">
      <t>ジュサン</t>
    </rPh>
    <rPh sb="113" eb="115">
      <t>シセツ</t>
    </rPh>
    <rPh sb="116" eb="118">
      <t>セイシン</t>
    </rPh>
    <rPh sb="118" eb="120">
      <t>ショウガイ</t>
    </rPh>
    <rPh sb="120" eb="121">
      <t>シャ</t>
    </rPh>
    <rPh sb="121" eb="123">
      <t>セイカツ</t>
    </rPh>
    <rPh sb="123" eb="125">
      <t>クンレン</t>
    </rPh>
    <rPh sb="125" eb="127">
      <t>シセツ</t>
    </rPh>
    <phoneticPr fontId="4"/>
  </si>
  <si>
    <t>訪問通所サービス、短期入所サービス、居宅介護支援、特別養護老人ホーム、介護老人保健施設、介護療養型医療施設</t>
    <rPh sb="0" eb="2">
      <t>ホウモン</t>
    </rPh>
    <rPh sb="2" eb="4">
      <t>ツウショ</t>
    </rPh>
    <rPh sb="9" eb="11">
      <t>タンキ</t>
    </rPh>
    <rPh sb="11" eb="13">
      <t>ニュウショ</t>
    </rPh>
    <rPh sb="18" eb="20">
      <t>キョタク</t>
    </rPh>
    <rPh sb="20" eb="22">
      <t>カイゴ</t>
    </rPh>
    <rPh sb="22" eb="24">
      <t>シエン</t>
    </rPh>
    <rPh sb="25" eb="27">
      <t>トクベツ</t>
    </rPh>
    <rPh sb="27" eb="29">
      <t>ヨウゴ</t>
    </rPh>
    <rPh sb="29" eb="31">
      <t>ロウジン</t>
    </rPh>
    <rPh sb="35" eb="37">
      <t>カイゴ</t>
    </rPh>
    <rPh sb="37" eb="39">
      <t>ロウジン</t>
    </rPh>
    <rPh sb="39" eb="41">
      <t>ホケン</t>
    </rPh>
    <rPh sb="41" eb="43">
      <t>シセツ</t>
    </rPh>
    <rPh sb="44" eb="46">
      <t>カイゴ</t>
    </rPh>
    <rPh sb="46" eb="48">
      <t>リョウヨウ</t>
    </rPh>
    <rPh sb="48" eb="49">
      <t>ガタ</t>
    </rPh>
    <rPh sb="49" eb="51">
      <t>イリョウ</t>
    </rPh>
    <rPh sb="51" eb="53">
      <t>シセツ</t>
    </rPh>
    <phoneticPr fontId="4"/>
  </si>
  <si>
    <t>織物協同組合、商工会議所、経済団体連合会、生命保険協会、全国銀行協会、日本税理士会連合会、全国中小企業団体中央会、全国農業会議所、宗教団体、労働団体、学術団体、文化団体、政治団体、学士会、囲碁連盟、県民会館、文化会館</t>
    <rPh sb="0" eb="2">
      <t>オリモノ</t>
    </rPh>
    <rPh sb="2" eb="4">
      <t>キョウドウ</t>
    </rPh>
    <rPh sb="4" eb="6">
      <t>クミアイ</t>
    </rPh>
    <rPh sb="7" eb="9">
      <t>ショウコウ</t>
    </rPh>
    <rPh sb="9" eb="12">
      <t>カイギショ</t>
    </rPh>
    <rPh sb="13" eb="15">
      <t>ケイザイ</t>
    </rPh>
    <rPh sb="15" eb="17">
      <t>ダンタイ</t>
    </rPh>
    <rPh sb="17" eb="20">
      <t>レンゴウカイ</t>
    </rPh>
    <rPh sb="21" eb="23">
      <t>セイメイ</t>
    </rPh>
    <rPh sb="23" eb="25">
      <t>ホケン</t>
    </rPh>
    <rPh sb="25" eb="27">
      <t>キョウカイ</t>
    </rPh>
    <rPh sb="28" eb="30">
      <t>ゼンコク</t>
    </rPh>
    <rPh sb="30" eb="32">
      <t>ギンコウ</t>
    </rPh>
    <rPh sb="32" eb="34">
      <t>キョウカイ</t>
    </rPh>
    <rPh sb="35" eb="37">
      <t>ニホン</t>
    </rPh>
    <rPh sb="37" eb="40">
      <t>ゼイリシ</t>
    </rPh>
    <rPh sb="40" eb="41">
      <t>カイ</t>
    </rPh>
    <rPh sb="41" eb="44">
      <t>レンゴウカイ</t>
    </rPh>
    <rPh sb="45" eb="47">
      <t>ゼンコク</t>
    </rPh>
    <rPh sb="47" eb="49">
      <t>チュウショウ</t>
    </rPh>
    <rPh sb="49" eb="51">
      <t>キギョウ</t>
    </rPh>
    <rPh sb="51" eb="53">
      <t>ダンタイ</t>
    </rPh>
    <rPh sb="53" eb="56">
      <t>チュウオウカイ</t>
    </rPh>
    <rPh sb="57" eb="59">
      <t>ゼンコク</t>
    </rPh>
    <rPh sb="59" eb="61">
      <t>ノウギョウ</t>
    </rPh>
    <rPh sb="61" eb="64">
      <t>カイギショ</t>
    </rPh>
    <rPh sb="65" eb="67">
      <t>シュウキョウ</t>
    </rPh>
    <rPh sb="67" eb="69">
      <t>ダンタイ</t>
    </rPh>
    <rPh sb="70" eb="72">
      <t>ロウドウ</t>
    </rPh>
    <rPh sb="72" eb="74">
      <t>ダンタイ</t>
    </rPh>
    <rPh sb="75" eb="77">
      <t>ガクジュツ</t>
    </rPh>
    <rPh sb="77" eb="79">
      <t>ダンタイ</t>
    </rPh>
    <rPh sb="80" eb="82">
      <t>ブンカ</t>
    </rPh>
    <rPh sb="82" eb="84">
      <t>ダンタイ</t>
    </rPh>
    <rPh sb="85" eb="87">
      <t>セイジ</t>
    </rPh>
    <rPh sb="87" eb="89">
      <t>ダンタイ</t>
    </rPh>
    <rPh sb="90" eb="92">
      <t>ガクシ</t>
    </rPh>
    <rPh sb="92" eb="93">
      <t>カイ</t>
    </rPh>
    <rPh sb="94" eb="96">
      <t>イゴ</t>
    </rPh>
    <rPh sb="96" eb="98">
      <t>レンメイ</t>
    </rPh>
    <rPh sb="99" eb="101">
      <t>ケンミン</t>
    </rPh>
    <rPh sb="101" eb="103">
      <t>カイカン</t>
    </rPh>
    <rPh sb="104" eb="106">
      <t>ブンカ</t>
    </rPh>
    <rPh sb="106" eb="108">
      <t>カイカン</t>
    </rPh>
    <phoneticPr fontId="4"/>
  </si>
  <si>
    <r>
      <rPr>
        <sz val="9"/>
        <rFont val="游ゴシック Medium"/>
        <family val="3"/>
        <charset val="128"/>
      </rPr>
      <t>農業機械器具賃貸業、医療機械器具賃貸業、金属工作機械賃貸業、自動販売機賃貸業、陳列棚賃貸業、土木機械器具賃貸業、パワーショベル賃貸業、建設用クレーン賃貸業、電子計算機賃貸業、複写機賃貸業、会計機械賃貸業、スポーツ用品賃貸業、スケート靴賃貸業、貸自転車業、貸テント業、貸ヨット業、貸モーターボート業、映写機賃貸業、映画フィルム賃貸業、レンタルビデオ業、貸本屋、貸楽器屋、貸衣裳業、貸ふとん業、貸植木業</t>
    </r>
    <r>
      <rPr>
        <sz val="9"/>
        <color rgb="FFFF0000"/>
        <rFont val="游ゴシック Medium"/>
        <family val="3"/>
        <charset val="128"/>
      </rPr>
      <t>　</t>
    </r>
    <r>
      <rPr>
        <sz val="9"/>
        <color theme="9" tint="-0.249977111117893"/>
        <rFont val="游ゴシック Medium"/>
        <family val="3"/>
        <charset val="128"/>
      </rPr>
      <t>※貸おしぼり業、貸モップ業は「673 洗濯・理容・美容・浴場業」</t>
    </r>
    <rPh sb="0" eb="2">
      <t>ノウギョウ</t>
    </rPh>
    <rPh sb="2" eb="4">
      <t>キカイ</t>
    </rPh>
    <rPh sb="4" eb="6">
      <t>キグ</t>
    </rPh>
    <rPh sb="6" eb="9">
      <t>チンタイギョウ</t>
    </rPh>
    <rPh sb="10" eb="12">
      <t>イリョウ</t>
    </rPh>
    <rPh sb="12" eb="14">
      <t>キカイ</t>
    </rPh>
    <rPh sb="14" eb="16">
      <t>キグ</t>
    </rPh>
    <rPh sb="16" eb="19">
      <t>チンタイギョウ</t>
    </rPh>
    <rPh sb="20" eb="22">
      <t>キンゾク</t>
    </rPh>
    <rPh sb="22" eb="24">
      <t>コウサク</t>
    </rPh>
    <rPh sb="24" eb="26">
      <t>キカイ</t>
    </rPh>
    <rPh sb="26" eb="29">
      <t>チンタイギョウ</t>
    </rPh>
    <rPh sb="30" eb="32">
      <t>ジドウ</t>
    </rPh>
    <rPh sb="32" eb="35">
      <t>ハンバイキ</t>
    </rPh>
    <rPh sb="35" eb="38">
      <t>チンタイギョウ</t>
    </rPh>
    <rPh sb="39" eb="42">
      <t>チンレツダナ</t>
    </rPh>
    <rPh sb="42" eb="45">
      <t>チンタイギョウ</t>
    </rPh>
    <rPh sb="46" eb="48">
      <t>ドボク</t>
    </rPh>
    <rPh sb="48" eb="50">
      <t>キカイ</t>
    </rPh>
    <rPh sb="50" eb="52">
      <t>キグ</t>
    </rPh>
    <rPh sb="52" eb="55">
      <t>チンタイギョウ</t>
    </rPh>
    <rPh sb="63" eb="66">
      <t>チンタイギョウ</t>
    </rPh>
    <rPh sb="67" eb="70">
      <t>ケンセツヨウ</t>
    </rPh>
    <rPh sb="74" eb="77">
      <t>チンタイギョウ</t>
    </rPh>
    <rPh sb="78" eb="80">
      <t>デンシ</t>
    </rPh>
    <rPh sb="80" eb="83">
      <t>ケイサンキ</t>
    </rPh>
    <rPh sb="83" eb="86">
      <t>チンタイギョウ</t>
    </rPh>
    <rPh sb="87" eb="90">
      <t>フクシャキ</t>
    </rPh>
    <rPh sb="90" eb="93">
      <t>チンタイギョウ</t>
    </rPh>
    <rPh sb="94" eb="96">
      <t>カイケイ</t>
    </rPh>
    <rPh sb="96" eb="98">
      <t>キカイ</t>
    </rPh>
    <rPh sb="98" eb="101">
      <t>チンタイギョウ</t>
    </rPh>
    <rPh sb="106" eb="108">
      <t>ヨウヒン</t>
    </rPh>
    <rPh sb="108" eb="111">
      <t>チンタイギョウ</t>
    </rPh>
    <rPh sb="116" eb="117">
      <t>グツ</t>
    </rPh>
    <rPh sb="117" eb="120">
      <t>チンタイギョウ</t>
    </rPh>
    <rPh sb="121" eb="122">
      <t>カシ</t>
    </rPh>
    <rPh sb="122" eb="125">
      <t>ジテンシャ</t>
    </rPh>
    <rPh sb="125" eb="126">
      <t>ギョウ</t>
    </rPh>
    <rPh sb="127" eb="128">
      <t>カシ</t>
    </rPh>
    <rPh sb="131" eb="132">
      <t>ギョウ</t>
    </rPh>
    <rPh sb="133" eb="134">
      <t>カシ</t>
    </rPh>
    <rPh sb="137" eb="138">
      <t>ギョウ</t>
    </rPh>
    <rPh sb="139" eb="140">
      <t>カシ</t>
    </rPh>
    <rPh sb="147" eb="148">
      <t>ギョウ</t>
    </rPh>
    <rPh sb="149" eb="152">
      <t>エイシャキ</t>
    </rPh>
    <rPh sb="152" eb="155">
      <t>チンタイギョウ</t>
    </rPh>
    <rPh sb="156" eb="158">
      <t>エイガ</t>
    </rPh>
    <rPh sb="162" eb="165">
      <t>チンタイギョウ</t>
    </rPh>
    <rPh sb="173" eb="174">
      <t>ギョウ</t>
    </rPh>
    <rPh sb="175" eb="176">
      <t>カシ</t>
    </rPh>
    <rPh sb="176" eb="177">
      <t>ホン</t>
    </rPh>
    <rPh sb="177" eb="178">
      <t>ヤ</t>
    </rPh>
    <rPh sb="179" eb="180">
      <t>カシ</t>
    </rPh>
    <rPh sb="180" eb="182">
      <t>ガッキ</t>
    </rPh>
    <rPh sb="182" eb="183">
      <t>ヤ</t>
    </rPh>
    <rPh sb="184" eb="185">
      <t>カシ</t>
    </rPh>
    <rPh sb="185" eb="187">
      <t>イショウ</t>
    </rPh>
    <rPh sb="187" eb="188">
      <t>ギョウ</t>
    </rPh>
    <rPh sb="189" eb="190">
      <t>カシ</t>
    </rPh>
    <rPh sb="193" eb="194">
      <t>ギョウ</t>
    </rPh>
    <rPh sb="195" eb="196">
      <t>カシ</t>
    </rPh>
    <rPh sb="196" eb="198">
      <t>ウエキ</t>
    </rPh>
    <rPh sb="198" eb="199">
      <t>ギョウ</t>
    </rPh>
    <rPh sb="201" eb="202">
      <t>カシ</t>
    </rPh>
    <rPh sb="206" eb="207">
      <t>ギョウ</t>
    </rPh>
    <rPh sb="208" eb="209">
      <t>カシ</t>
    </rPh>
    <rPh sb="212" eb="213">
      <t>ギョウ</t>
    </rPh>
    <rPh sb="219" eb="221">
      <t>センタク</t>
    </rPh>
    <rPh sb="222" eb="224">
      <t>リヨウ</t>
    </rPh>
    <rPh sb="225" eb="227">
      <t>ビヨウ</t>
    </rPh>
    <rPh sb="228" eb="230">
      <t>ヨクジョウ</t>
    </rPh>
    <rPh sb="230" eb="231">
      <t>ギョウ</t>
    </rPh>
    <phoneticPr fontId="4"/>
  </si>
  <si>
    <t>レンタカー、自動車リース業</t>
    <rPh sb="6" eb="9">
      <t>ジドウシャ</t>
    </rPh>
    <rPh sb="12" eb="13">
      <t>ギョウ</t>
    </rPh>
    <phoneticPr fontId="4"/>
  </si>
  <si>
    <t>広告代理業、新聞広告代理業、車両内広告代理業、電柱広告代理業、屋外広告業（看板、立看板、はり紙）、アドバルーン、ちんどん屋、折込広告、ネット広告業</t>
    <rPh sb="0" eb="2">
      <t>コウコク</t>
    </rPh>
    <rPh sb="2" eb="4">
      <t>ダイリ</t>
    </rPh>
    <rPh sb="4" eb="5">
      <t>ギョウ</t>
    </rPh>
    <rPh sb="6" eb="8">
      <t>シンブン</t>
    </rPh>
    <rPh sb="8" eb="10">
      <t>コウコク</t>
    </rPh>
    <rPh sb="10" eb="12">
      <t>ダイリ</t>
    </rPh>
    <rPh sb="12" eb="13">
      <t>ギョウ</t>
    </rPh>
    <rPh sb="14" eb="16">
      <t>シャリョウ</t>
    </rPh>
    <rPh sb="16" eb="17">
      <t>ナイ</t>
    </rPh>
    <rPh sb="17" eb="19">
      <t>コウコク</t>
    </rPh>
    <rPh sb="19" eb="21">
      <t>ダイリ</t>
    </rPh>
    <rPh sb="21" eb="22">
      <t>ギョウ</t>
    </rPh>
    <rPh sb="23" eb="25">
      <t>デンチュウ</t>
    </rPh>
    <rPh sb="25" eb="27">
      <t>コウコク</t>
    </rPh>
    <rPh sb="27" eb="29">
      <t>ダイリ</t>
    </rPh>
    <rPh sb="29" eb="30">
      <t>ギョウ</t>
    </rPh>
    <rPh sb="31" eb="33">
      <t>オクガイ</t>
    </rPh>
    <rPh sb="33" eb="35">
      <t>コウコク</t>
    </rPh>
    <rPh sb="35" eb="36">
      <t>ギョウ</t>
    </rPh>
    <rPh sb="37" eb="39">
      <t>カンバン</t>
    </rPh>
    <rPh sb="40" eb="41">
      <t>タテ</t>
    </rPh>
    <rPh sb="41" eb="43">
      <t>カンバン</t>
    </rPh>
    <rPh sb="46" eb="47">
      <t>ガミ</t>
    </rPh>
    <rPh sb="60" eb="61">
      <t>ヤ</t>
    </rPh>
    <rPh sb="62" eb="64">
      <t>オリコミ</t>
    </rPh>
    <rPh sb="64" eb="66">
      <t>コウコク</t>
    </rPh>
    <rPh sb="70" eb="72">
      <t>コウコク</t>
    </rPh>
    <rPh sb="72" eb="73">
      <t>ギョウ</t>
    </rPh>
    <phoneticPr fontId="4"/>
  </si>
  <si>
    <t>自動車整備業、オートバイ整備業</t>
    <rPh sb="0" eb="3">
      <t>ジドウシャ</t>
    </rPh>
    <rPh sb="3" eb="5">
      <t>セイビ</t>
    </rPh>
    <rPh sb="5" eb="6">
      <t>ギョウ</t>
    </rPh>
    <rPh sb="12" eb="14">
      <t>セイビ</t>
    </rPh>
    <rPh sb="14" eb="15">
      <t>ギョウ</t>
    </rPh>
    <phoneticPr fontId="4"/>
  </si>
  <si>
    <t>一般機械修理、建設・鉱山機械修理、電気機械修理、産業用運搬車両修理、光学機械修理、パソコン修理</t>
    <rPh sb="0" eb="2">
      <t>イッパン</t>
    </rPh>
    <rPh sb="2" eb="4">
      <t>キカイ</t>
    </rPh>
    <rPh sb="4" eb="6">
      <t>シュウリ</t>
    </rPh>
    <rPh sb="7" eb="9">
      <t>ケンセツ</t>
    </rPh>
    <rPh sb="10" eb="12">
      <t>コウザン</t>
    </rPh>
    <rPh sb="12" eb="14">
      <t>キカイ</t>
    </rPh>
    <rPh sb="14" eb="16">
      <t>シュウリ</t>
    </rPh>
    <rPh sb="17" eb="19">
      <t>デンキ</t>
    </rPh>
    <rPh sb="19" eb="21">
      <t>キカイ</t>
    </rPh>
    <rPh sb="21" eb="23">
      <t>シュウリ</t>
    </rPh>
    <rPh sb="24" eb="27">
      <t>サンギョウヨウ</t>
    </rPh>
    <rPh sb="27" eb="30">
      <t>ウンパンシャ</t>
    </rPh>
    <rPh sb="30" eb="31">
      <t>リョウ</t>
    </rPh>
    <rPh sb="31" eb="33">
      <t>シュウリ</t>
    </rPh>
    <rPh sb="34" eb="36">
      <t>コウガク</t>
    </rPh>
    <rPh sb="36" eb="38">
      <t>キカイ</t>
    </rPh>
    <rPh sb="38" eb="40">
      <t>シュウリ</t>
    </rPh>
    <rPh sb="45" eb="47">
      <t>シュウリ</t>
    </rPh>
    <phoneticPr fontId="4"/>
  </si>
  <si>
    <t>建物サービス（ビルサービス業、ビルメンテナンス業、ビル清掃業、床磨き業、ガラスふき業、煙突掃除業、住宅消毒業、害虫駆除業）、法律事務所、特許事務所、公証人役場、司法書士事務所、公認会計士事務所、税理士事務所、設計監督業、建物設計製図業、建設コンサルタント業、測量業、地質調査、労働派遣サービス、速記業、あて名書業、複写業、マイクロ写真業、商品検査業、生糸検査所、民営職業紹介所、警備業、ディスプレイ業、パーティ請負業、温泉供給業、デザイン業、経営コンサルタント業、機械設計業、行政書士、不動産鑑定士、土地家屋調査士、医療事務、司会、通訳</t>
    <rPh sb="0" eb="2">
      <t>タテモノ</t>
    </rPh>
    <rPh sb="13" eb="14">
      <t>ギョウ</t>
    </rPh>
    <rPh sb="23" eb="24">
      <t>ギョウ</t>
    </rPh>
    <rPh sb="27" eb="30">
      <t>セイソウギョウ</t>
    </rPh>
    <rPh sb="31" eb="32">
      <t>ユカ</t>
    </rPh>
    <rPh sb="32" eb="33">
      <t>ミガ</t>
    </rPh>
    <rPh sb="34" eb="35">
      <t>ギョウ</t>
    </rPh>
    <rPh sb="41" eb="42">
      <t>ギョウ</t>
    </rPh>
    <rPh sb="43" eb="45">
      <t>エントツ</t>
    </rPh>
    <rPh sb="45" eb="47">
      <t>ソウジ</t>
    </rPh>
    <rPh sb="47" eb="48">
      <t>ギョウ</t>
    </rPh>
    <rPh sb="49" eb="51">
      <t>ジュウタク</t>
    </rPh>
    <rPh sb="51" eb="53">
      <t>ショウドク</t>
    </rPh>
    <rPh sb="53" eb="54">
      <t>ギョウ</t>
    </rPh>
    <rPh sb="55" eb="57">
      <t>ガイチュウ</t>
    </rPh>
    <rPh sb="57" eb="59">
      <t>クジョ</t>
    </rPh>
    <rPh sb="59" eb="60">
      <t>ギョウ</t>
    </rPh>
    <rPh sb="62" eb="64">
      <t>ホウリツ</t>
    </rPh>
    <rPh sb="64" eb="66">
      <t>ジム</t>
    </rPh>
    <rPh sb="66" eb="67">
      <t>ショ</t>
    </rPh>
    <rPh sb="68" eb="70">
      <t>トッキョ</t>
    </rPh>
    <rPh sb="70" eb="72">
      <t>ジム</t>
    </rPh>
    <rPh sb="72" eb="73">
      <t>ショ</t>
    </rPh>
    <rPh sb="74" eb="75">
      <t>コウ</t>
    </rPh>
    <rPh sb="75" eb="77">
      <t>ショウニン</t>
    </rPh>
    <rPh sb="77" eb="79">
      <t>ヤクバ</t>
    </rPh>
    <rPh sb="80" eb="82">
      <t>シホウ</t>
    </rPh>
    <rPh sb="82" eb="84">
      <t>ショシ</t>
    </rPh>
    <rPh sb="84" eb="86">
      <t>ジム</t>
    </rPh>
    <rPh sb="86" eb="87">
      <t>ショ</t>
    </rPh>
    <rPh sb="88" eb="90">
      <t>コウニン</t>
    </rPh>
    <rPh sb="90" eb="92">
      <t>カイケイ</t>
    </rPh>
    <rPh sb="92" eb="93">
      <t>シ</t>
    </rPh>
    <rPh sb="93" eb="95">
      <t>ジム</t>
    </rPh>
    <rPh sb="95" eb="96">
      <t>ショ</t>
    </rPh>
    <rPh sb="97" eb="100">
      <t>ゼイリシ</t>
    </rPh>
    <rPh sb="100" eb="102">
      <t>ジム</t>
    </rPh>
    <rPh sb="102" eb="103">
      <t>ショ</t>
    </rPh>
    <rPh sb="104" eb="106">
      <t>セッケイ</t>
    </rPh>
    <rPh sb="106" eb="108">
      <t>カントク</t>
    </rPh>
    <rPh sb="108" eb="109">
      <t>ギョウ</t>
    </rPh>
    <rPh sb="110" eb="112">
      <t>タテモノ</t>
    </rPh>
    <rPh sb="112" eb="114">
      <t>セッケイ</t>
    </rPh>
    <rPh sb="114" eb="116">
      <t>セイズ</t>
    </rPh>
    <rPh sb="116" eb="117">
      <t>ギョウ</t>
    </rPh>
    <rPh sb="118" eb="120">
      <t>ケンセツ</t>
    </rPh>
    <rPh sb="127" eb="128">
      <t>ギョウ</t>
    </rPh>
    <rPh sb="129" eb="131">
      <t>ソクリョウ</t>
    </rPh>
    <rPh sb="131" eb="132">
      <t>ギョウ</t>
    </rPh>
    <rPh sb="133" eb="135">
      <t>チシツ</t>
    </rPh>
    <rPh sb="135" eb="137">
      <t>チョウサ</t>
    </rPh>
    <rPh sb="138" eb="140">
      <t>ロウドウ</t>
    </rPh>
    <rPh sb="140" eb="142">
      <t>ハケン</t>
    </rPh>
    <rPh sb="147" eb="149">
      <t>ソッキ</t>
    </rPh>
    <rPh sb="149" eb="150">
      <t>ギョウ</t>
    </rPh>
    <rPh sb="153" eb="154">
      <t>ナ</t>
    </rPh>
    <rPh sb="154" eb="155">
      <t>カ</t>
    </rPh>
    <rPh sb="155" eb="156">
      <t>ギョウ</t>
    </rPh>
    <rPh sb="157" eb="159">
      <t>フクシャ</t>
    </rPh>
    <rPh sb="159" eb="160">
      <t>ギョウ</t>
    </rPh>
    <rPh sb="165" eb="167">
      <t>シャシン</t>
    </rPh>
    <rPh sb="167" eb="168">
      <t>ギョウ</t>
    </rPh>
    <rPh sb="169" eb="171">
      <t>ショウヒン</t>
    </rPh>
    <rPh sb="171" eb="173">
      <t>ケンサ</t>
    </rPh>
    <rPh sb="173" eb="174">
      <t>ギョウ</t>
    </rPh>
    <rPh sb="175" eb="177">
      <t>キイト</t>
    </rPh>
    <rPh sb="177" eb="179">
      <t>ケンサ</t>
    </rPh>
    <rPh sb="179" eb="180">
      <t>ジョ</t>
    </rPh>
    <rPh sb="181" eb="183">
      <t>ミンエイ</t>
    </rPh>
    <rPh sb="183" eb="185">
      <t>ショクギョウ</t>
    </rPh>
    <rPh sb="185" eb="187">
      <t>ショウカイ</t>
    </rPh>
    <rPh sb="187" eb="188">
      <t>ジョ</t>
    </rPh>
    <rPh sb="189" eb="191">
      <t>ケイビ</t>
    </rPh>
    <rPh sb="191" eb="192">
      <t>ギョウ</t>
    </rPh>
    <rPh sb="199" eb="200">
      <t>ギョウ</t>
    </rPh>
    <rPh sb="205" eb="207">
      <t>ウケオイ</t>
    </rPh>
    <rPh sb="207" eb="208">
      <t>ギョウ</t>
    </rPh>
    <rPh sb="209" eb="211">
      <t>オンセン</t>
    </rPh>
    <rPh sb="211" eb="213">
      <t>キョウキュウ</t>
    </rPh>
    <rPh sb="213" eb="214">
      <t>ギョウ</t>
    </rPh>
    <rPh sb="219" eb="220">
      <t>ギョウ</t>
    </rPh>
    <rPh sb="221" eb="223">
      <t>ケイエイ</t>
    </rPh>
    <rPh sb="230" eb="231">
      <t>ギョウ</t>
    </rPh>
    <rPh sb="232" eb="234">
      <t>キカイ</t>
    </rPh>
    <rPh sb="234" eb="236">
      <t>セッケイ</t>
    </rPh>
    <rPh sb="236" eb="237">
      <t>ギョウ</t>
    </rPh>
    <rPh sb="238" eb="240">
      <t>ギョウセイ</t>
    </rPh>
    <rPh sb="240" eb="242">
      <t>ショシ</t>
    </rPh>
    <rPh sb="243" eb="246">
      <t>フドウサン</t>
    </rPh>
    <rPh sb="246" eb="249">
      <t>カンテイシ</t>
    </rPh>
    <rPh sb="250" eb="252">
      <t>トチ</t>
    </rPh>
    <rPh sb="252" eb="254">
      <t>カオク</t>
    </rPh>
    <rPh sb="254" eb="256">
      <t>チョウサ</t>
    </rPh>
    <rPh sb="256" eb="257">
      <t>シ</t>
    </rPh>
    <rPh sb="258" eb="260">
      <t>イリョウ</t>
    </rPh>
    <rPh sb="260" eb="262">
      <t>ジム</t>
    </rPh>
    <rPh sb="263" eb="265">
      <t>シカイ</t>
    </rPh>
    <rPh sb="266" eb="268">
      <t>ツウヤク</t>
    </rPh>
    <phoneticPr fontId="4"/>
  </si>
  <si>
    <t>ホテル、旅館、国民宿舎、モーテル、簡易宿泊所、ベッドハウス、山小屋、下宿屋、保養所、ユースホステル、合宿所</t>
    <rPh sb="4" eb="6">
      <t>リョカン</t>
    </rPh>
    <rPh sb="7" eb="9">
      <t>コクミン</t>
    </rPh>
    <rPh sb="9" eb="11">
      <t>シュクシャ</t>
    </rPh>
    <rPh sb="17" eb="19">
      <t>カンイ</t>
    </rPh>
    <rPh sb="19" eb="21">
      <t>シュクハク</t>
    </rPh>
    <rPh sb="21" eb="22">
      <t>ジョ</t>
    </rPh>
    <rPh sb="30" eb="31">
      <t>ヤマ</t>
    </rPh>
    <rPh sb="31" eb="33">
      <t>コヤ</t>
    </rPh>
    <rPh sb="34" eb="37">
      <t>ゲシュクヤ</t>
    </rPh>
    <rPh sb="38" eb="40">
      <t>ホヨウ</t>
    </rPh>
    <rPh sb="40" eb="41">
      <t>ジョ</t>
    </rPh>
    <rPh sb="50" eb="52">
      <t>ガッシュク</t>
    </rPh>
    <rPh sb="52" eb="53">
      <t>ジョ</t>
    </rPh>
    <phoneticPr fontId="4"/>
  </si>
  <si>
    <t>食堂、天ぷら料理店、フランス料理店、中華料理店、そば屋、すし屋、喫茶店、レストラン、バー、スナック、キャバレー、料亭、ナイトクラブ、酒場、ビヤホール、B級グルメの出店、配達飲食サービス、持ち帰り飲食サービス</t>
    <rPh sb="0" eb="2">
      <t>ショクドウ</t>
    </rPh>
    <rPh sb="3" eb="4">
      <t>テン</t>
    </rPh>
    <rPh sb="6" eb="8">
      <t>リョウリ</t>
    </rPh>
    <rPh sb="8" eb="9">
      <t>テン</t>
    </rPh>
    <rPh sb="14" eb="16">
      <t>リョウリ</t>
    </rPh>
    <rPh sb="16" eb="17">
      <t>テン</t>
    </rPh>
    <rPh sb="18" eb="20">
      <t>チュウカ</t>
    </rPh>
    <rPh sb="20" eb="22">
      <t>リョウリ</t>
    </rPh>
    <rPh sb="22" eb="23">
      <t>テン</t>
    </rPh>
    <rPh sb="26" eb="27">
      <t>ヤ</t>
    </rPh>
    <rPh sb="30" eb="31">
      <t>ヤ</t>
    </rPh>
    <rPh sb="32" eb="35">
      <t>キッサテン</t>
    </rPh>
    <rPh sb="56" eb="58">
      <t>リョウテイ</t>
    </rPh>
    <rPh sb="66" eb="68">
      <t>サカバ</t>
    </rPh>
    <rPh sb="76" eb="77">
      <t>キュウ</t>
    </rPh>
    <rPh sb="81" eb="83">
      <t>シュッテン</t>
    </rPh>
    <rPh sb="84" eb="86">
      <t>ハイタツ</t>
    </rPh>
    <rPh sb="86" eb="88">
      <t>インショク</t>
    </rPh>
    <rPh sb="93" eb="94">
      <t>モ</t>
    </rPh>
    <rPh sb="95" eb="96">
      <t>カエ</t>
    </rPh>
    <rPh sb="97" eb="99">
      <t>インショク</t>
    </rPh>
    <phoneticPr fontId="4"/>
  </si>
  <si>
    <t>クリーニング業、クリーニング取次業、リネンサプライ業、貸おむつ業、貸おしぼり業、貸モップ業、理髪店、床屋、美容院、髪結業、ビューティーサロン、公衆浴場業、ソープランド、温泉浴場、サウナ風呂、洗張業、染物業、エステティックサロン、コインシャワー業、コインランドリー業、ネイルサロン</t>
    <rPh sb="6" eb="7">
      <t>ギョウ</t>
    </rPh>
    <rPh sb="14" eb="16">
      <t>トリツギ</t>
    </rPh>
    <rPh sb="16" eb="17">
      <t>ギョウ</t>
    </rPh>
    <rPh sb="25" eb="26">
      <t>ギョウ</t>
    </rPh>
    <rPh sb="27" eb="28">
      <t>カシ</t>
    </rPh>
    <rPh sb="31" eb="32">
      <t>ギョウ</t>
    </rPh>
    <rPh sb="33" eb="34">
      <t>カシ</t>
    </rPh>
    <rPh sb="38" eb="39">
      <t>ギョウ</t>
    </rPh>
    <rPh sb="40" eb="41">
      <t>カシ</t>
    </rPh>
    <rPh sb="44" eb="45">
      <t>ギョウ</t>
    </rPh>
    <rPh sb="46" eb="49">
      <t>リハツテン</t>
    </rPh>
    <rPh sb="50" eb="52">
      <t>トコヤ</t>
    </rPh>
    <rPh sb="53" eb="55">
      <t>ビヨウ</t>
    </rPh>
    <rPh sb="55" eb="56">
      <t>イン</t>
    </rPh>
    <rPh sb="57" eb="58">
      <t>カミ</t>
    </rPh>
    <rPh sb="58" eb="59">
      <t>ユ</t>
    </rPh>
    <rPh sb="59" eb="60">
      <t>ギョウ</t>
    </rPh>
    <rPh sb="71" eb="73">
      <t>コウシュウ</t>
    </rPh>
    <rPh sb="73" eb="75">
      <t>ヨクジョウ</t>
    </rPh>
    <rPh sb="75" eb="76">
      <t>ギョウ</t>
    </rPh>
    <rPh sb="84" eb="86">
      <t>オンセン</t>
    </rPh>
    <rPh sb="86" eb="88">
      <t>ヨクジョウ</t>
    </rPh>
    <rPh sb="92" eb="94">
      <t>ブロ</t>
    </rPh>
    <phoneticPr fontId="4"/>
  </si>
  <si>
    <t>映画館、劇場、劇場附属オーケストラ、歌劇団、ダンシングチーム、寄席、相撲興行場、ボクシング場、野球場、劇団、プロ野球団、プロレス協会、ビリヤード場、囲碁・将棋所、マージャンクラブ、パチンコホール、ビンゴゲーム場、射的場、スロットマシン場、ゲームセンター、競輪場、競馬場、モーターボート競走場、競輪競技団、競馬競技団、小型自動車競争場、スポーツ施設提供業（スーパーアリーナ、埼玉スタジアム）、体育館、ゴルフ場、ゴルフ練習場、ボウリング場、テニス場、バッティング練習場、フィットネスクラブ、プール、アイススケート場、公園、遊園地、テーマパーク、ダンスホール、マリーナ業、遊漁船業、芸妓業、カラオケボックス業、プレイガイド、場外馬券売場、場外車券売場、釣堀、著述家、芸術家</t>
    <rPh sb="0" eb="3">
      <t>エイガカン</t>
    </rPh>
    <rPh sb="4" eb="6">
      <t>ゲキジョウ</t>
    </rPh>
    <rPh sb="7" eb="9">
      <t>ゲキジョウ</t>
    </rPh>
    <rPh sb="9" eb="11">
      <t>フゾク</t>
    </rPh>
    <rPh sb="18" eb="21">
      <t>カゲキダン</t>
    </rPh>
    <rPh sb="31" eb="33">
      <t>ヨセ</t>
    </rPh>
    <rPh sb="34" eb="36">
      <t>スモウ</t>
    </rPh>
    <rPh sb="36" eb="38">
      <t>コウギョウ</t>
    </rPh>
    <rPh sb="38" eb="39">
      <t>バ</t>
    </rPh>
    <rPh sb="45" eb="46">
      <t>バ</t>
    </rPh>
    <rPh sb="47" eb="50">
      <t>ヤキュウジョウ</t>
    </rPh>
    <rPh sb="51" eb="53">
      <t>ゲキダン</t>
    </rPh>
    <rPh sb="56" eb="58">
      <t>ヤキュウ</t>
    </rPh>
    <rPh sb="58" eb="59">
      <t>ダン</t>
    </rPh>
    <rPh sb="64" eb="66">
      <t>キョウカイ</t>
    </rPh>
    <rPh sb="72" eb="73">
      <t>ジョウ</t>
    </rPh>
    <rPh sb="74" eb="76">
      <t>イゴ</t>
    </rPh>
    <rPh sb="77" eb="79">
      <t>ショウギ</t>
    </rPh>
    <rPh sb="79" eb="80">
      <t>ショ</t>
    </rPh>
    <rPh sb="104" eb="105">
      <t>バ</t>
    </rPh>
    <rPh sb="106" eb="108">
      <t>シャテキ</t>
    </rPh>
    <rPh sb="108" eb="109">
      <t>バ</t>
    </rPh>
    <rPh sb="117" eb="118">
      <t>バ</t>
    </rPh>
    <rPh sb="127" eb="129">
      <t>ケイリン</t>
    </rPh>
    <rPh sb="129" eb="130">
      <t>ジョウ</t>
    </rPh>
    <rPh sb="131" eb="134">
      <t>ケイバジョウ</t>
    </rPh>
    <rPh sb="186" eb="188">
      <t>サイタマ</t>
    </rPh>
    <phoneticPr fontId="4"/>
  </si>
  <si>
    <t>獣医業</t>
    <rPh sb="0" eb="3">
      <t>ジュウイギョウ</t>
    </rPh>
    <phoneticPr fontId="3"/>
  </si>
  <si>
    <t>写真業、葬儀屋、斎場、火葬場、墓地管理業、冠婚葬祭互助会、結婚式場、家具修理業、かじ業、表具業、時計修理業、履物修理業、楽器修理業、自転車修理業、学習塾、音楽教授業、書道教授業、生花・茶道教授業、そろばん塾、外国語会話教授業、スポーツ・健康教授業、造園業、植木業、家政婦、衣服修理業、手荷物預り業、自転車預り業、コインロッカー、結婚相談所、観光案内所、宝くじ販売所</t>
    <rPh sb="0" eb="2">
      <t>シャシン</t>
    </rPh>
    <rPh sb="2" eb="3">
      <t>ギョウ</t>
    </rPh>
    <rPh sb="4" eb="7">
      <t>ソウギヤ</t>
    </rPh>
    <rPh sb="8" eb="10">
      <t>サイジョウ</t>
    </rPh>
    <rPh sb="11" eb="14">
      <t>カソウバ</t>
    </rPh>
    <rPh sb="15" eb="17">
      <t>ボチ</t>
    </rPh>
    <rPh sb="17" eb="19">
      <t>カンリ</t>
    </rPh>
    <rPh sb="19" eb="20">
      <t>ギョウ</t>
    </rPh>
    <rPh sb="21" eb="23">
      <t>カンコン</t>
    </rPh>
    <rPh sb="23" eb="25">
      <t>ソウサイ</t>
    </rPh>
    <rPh sb="25" eb="28">
      <t>ゴジョカイ</t>
    </rPh>
    <rPh sb="29" eb="31">
      <t>ケッコン</t>
    </rPh>
    <rPh sb="31" eb="33">
      <t>シキジョウ</t>
    </rPh>
    <rPh sb="34" eb="36">
      <t>カグ</t>
    </rPh>
    <rPh sb="36" eb="38">
      <t>シュウリ</t>
    </rPh>
    <rPh sb="38" eb="39">
      <t>ギョウ</t>
    </rPh>
    <rPh sb="42" eb="43">
      <t>ギョウ</t>
    </rPh>
    <rPh sb="44" eb="46">
      <t>ヒョウグ</t>
    </rPh>
    <rPh sb="46" eb="47">
      <t>ギョウ</t>
    </rPh>
    <rPh sb="48" eb="50">
      <t>トケイ</t>
    </rPh>
    <rPh sb="50" eb="52">
      <t>シュウリ</t>
    </rPh>
    <rPh sb="52" eb="53">
      <t>ギョウ</t>
    </rPh>
    <rPh sb="54" eb="56">
      <t>ハキモノ</t>
    </rPh>
    <rPh sb="56" eb="58">
      <t>シュウリ</t>
    </rPh>
    <rPh sb="58" eb="59">
      <t>ギョウ</t>
    </rPh>
    <rPh sb="60" eb="62">
      <t>ガッキ</t>
    </rPh>
    <rPh sb="62" eb="64">
      <t>シュウリ</t>
    </rPh>
    <rPh sb="64" eb="65">
      <t>ギョウ</t>
    </rPh>
    <rPh sb="66" eb="69">
      <t>ジテンシャ</t>
    </rPh>
    <rPh sb="69" eb="71">
      <t>シュウリ</t>
    </rPh>
    <rPh sb="71" eb="72">
      <t>ギョウ</t>
    </rPh>
    <rPh sb="73" eb="76">
      <t>ガクシュウジュク</t>
    </rPh>
    <rPh sb="77" eb="79">
      <t>オンガク</t>
    </rPh>
    <rPh sb="79" eb="81">
      <t>キョウジュ</t>
    </rPh>
    <rPh sb="81" eb="82">
      <t>ギョウ</t>
    </rPh>
    <rPh sb="83" eb="85">
      <t>ショドウ</t>
    </rPh>
    <rPh sb="85" eb="87">
      <t>キョウジュ</t>
    </rPh>
    <rPh sb="87" eb="88">
      <t>ギョウ</t>
    </rPh>
    <rPh sb="89" eb="91">
      <t>イケバナ</t>
    </rPh>
    <rPh sb="92" eb="94">
      <t>サドウ</t>
    </rPh>
    <rPh sb="94" eb="96">
      <t>キョウジュ</t>
    </rPh>
    <rPh sb="96" eb="97">
      <t>ギョウ</t>
    </rPh>
    <rPh sb="102" eb="103">
      <t>ジュク</t>
    </rPh>
    <rPh sb="104" eb="107">
      <t>ガイコクゴ</t>
    </rPh>
    <rPh sb="107" eb="109">
      <t>カイワ</t>
    </rPh>
    <rPh sb="109" eb="111">
      <t>キョウジュ</t>
    </rPh>
    <rPh sb="111" eb="112">
      <t>ギョウ</t>
    </rPh>
    <rPh sb="118" eb="120">
      <t>ケンコウ</t>
    </rPh>
    <rPh sb="120" eb="122">
      <t>キョウジュ</t>
    </rPh>
    <rPh sb="122" eb="123">
      <t>ギョウ</t>
    </rPh>
    <rPh sb="124" eb="127">
      <t>ゾウエンギョウ</t>
    </rPh>
    <rPh sb="128" eb="130">
      <t>ウエキ</t>
    </rPh>
    <rPh sb="130" eb="131">
      <t>ギョウ</t>
    </rPh>
    <rPh sb="132" eb="135">
      <t>カセイフ</t>
    </rPh>
    <rPh sb="136" eb="138">
      <t>イフク</t>
    </rPh>
    <rPh sb="138" eb="140">
      <t>シュウリ</t>
    </rPh>
    <rPh sb="140" eb="141">
      <t>ギョウ</t>
    </rPh>
    <rPh sb="142" eb="145">
      <t>テニモツ</t>
    </rPh>
    <rPh sb="145" eb="146">
      <t>アズカ</t>
    </rPh>
    <rPh sb="147" eb="148">
      <t>ギョウ</t>
    </rPh>
    <rPh sb="149" eb="152">
      <t>ジテンシャ</t>
    </rPh>
    <rPh sb="152" eb="153">
      <t>アズカ</t>
    </rPh>
    <rPh sb="154" eb="155">
      <t>ギョウ</t>
    </rPh>
    <rPh sb="164" eb="166">
      <t>ケッコン</t>
    </rPh>
    <rPh sb="166" eb="169">
      <t>ソウダンジョ</t>
    </rPh>
    <rPh sb="170" eb="172">
      <t>カンコウ</t>
    </rPh>
    <rPh sb="172" eb="174">
      <t>アンナイ</t>
    </rPh>
    <rPh sb="174" eb="175">
      <t>ジョ</t>
    </rPh>
    <rPh sb="176" eb="177">
      <t>タカラ</t>
    </rPh>
    <rPh sb="179" eb="181">
      <t>ハンバイ</t>
    </rPh>
    <rPh sb="181" eb="182">
      <t>ジョ</t>
    </rPh>
    <phoneticPr fontId="4"/>
  </si>
  <si>
    <t>大分類</t>
    <rPh sb="0" eb="1">
      <t>ダイ</t>
    </rPh>
    <rPh sb="1" eb="3">
      <t>ブンルイ</t>
    </rPh>
    <phoneticPr fontId="2"/>
  </si>
  <si>
    <t>製品
石油石炭</t>
    <rPh sb="0" eb="2">
      <t>セイヒン</t>
    </rPh>
    <rPh sb="3" eb="5">
      <t>セキユ</t>
    </rPh>
    <rPh sb="5" eb="6">
      <t>イシ</t>
    </rPh>
    <phoneticPr fontId="2"/>
  </si>
  <si>
    <t>輸送機械</t>
    <phoneticPr fontId="10"/>
  </si>
  <si>
    <t>電気・ガス・熱供給</t>
    <rPh sb="0" eb="2">
      <t>デンキ</t>
    </rPh>
    <rPh sb="6" eb="9">
      <t>ネツキョウキュウ</t>
    </rPh>
    <phoneticPr fontId="2"/>
  </si>
  <si>
    <t>・保険
金融</t>
    <rPh sb="1" eb="3">
      <t>ホケン</t>
    </rPh>
    <phoneticPr fontId="2"/>
  </si>
  <si>
    <t>情報通信</t>
    <rPh sb="0" eb="2">
      <t>ジョウホウ</t>
    </rPh>
    <rPh sb="2" eb="4">
      <t>ツウシン</t>
    </rPh>
    <phoneticPr fontId="2"/>
  </si>
  <si>
    <t>用品
事務</t>
    <rPh sb="0" eb="2">
      <t>ヨウヒン</t>
    </rPh>
    <rPh sb="3" eb="5">
      <t>ジム</t>
    </rPh>
    <phoneticPr fontId="2"/>
  </si>
  <si>
    <t>不明
分類</t>
    <rPh sb="0" eb="2">
      <t>フメイ</t>
    </rPh>
    <rPh sb="3" eb="5">
      <t>ブンルイ</t>
    </rPh>
    <phoneticPr fontId="2"/>
  </si>
  <si>
    <t>有機化学工業製品
（石油化学系基礎製品・合成樹脂を除く。）</t>
  </si>
  <si>
    <t>化学最終製品
（医薬品を除く。）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</si>
</sst>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24" formatCode="\$#,##0_);[Red]\(\$#,##0\)"/>
    <numFmt numFmtId="176" formatCode="&quot;【H&quot;00&quot;】&quot;"/>
    <numFmt numFmtId="177" formatCode="000"/>
    <numFmt numFmtId="178" formatCode="#,##0.000000;[Red]\-#,##0.000000"/>
    <numFmt numFmtId="179" formatCode="&quot;【H&quot;0&quot;】&quot;"/>
    <numFmt numFmtId="180" formatCode="0.000000_ "/>
    <numFmt numFmtId="181" formatCode="00"/>
    <numFmt numFmtId="182" formatCode="[$-411]ggge&quot;年&quot;m&quot;月&quot;d&quot;日&quot;;@"/>
    <numFmt numFmtId="183" formatCode="#,##0_ "/>
    <numFmt numFmtId="184" formatCode="#,##0.000_ "/>
    <numFmt numFmtId="185" formatCode="#,##0.0_ "/>
    <numFmt numFmtId="186" formatCode="#,##0.0;[Red]\-#,##0.0"/>
    <numFmt numFmtId="187" formatCode="0.0%"/>
    <numFmt numFmtId="188" formatCode="0&quot;泊&quot;"/>
    <numFmt numFmtId="189" formatCode="#,##0.0000;[Red]\-#,##0.0000"/>
    <numFmt numFmtId="190" formatCode="0&quot;人&quot;"/>
    <numFmt numFmtId="191" formatCode="0000&quot;年&quot;"/>
    <numFmt numFmtId="192" formatCode="0.000000_);[Red]\(0.000000\)"/>
    <numFmt numFmtId="193" formatCode="0.0&quot;人&quot;"/>
    <numFmt numFmtId="194" formatCode="#"/>
  </numFmts>
  <fonts count="48">
    <font>
      <sz val="11"/>
      <color theme="1"/>
      <name val="Arial Unicode MS"/>
      <family val="2"/>
      <charset val="128"/>
    </font>
    <font>
      <sz val="11"/>
      <color theme="1"/>
      <name val="Arial Unicode MS"/>
      <family val="2"/>
      <charset val="128"/>
    </font>
    <font>
      <sz val="6"/>
      <name val="Arial Unicode MS"/>
      <family val="2"/>
      <charset val="128"/>
    </font>
    <font>
      <sz val="11"/>
      <color indexed="8"/>
      <name val="ＭＳ Ｐゴシック"/>
      <family val="3"/>
      <charset val="128"/>
    </font>
    <font>
      <sz val="6"/>
      <name val="ＭＳ Ｐゴシック"/>
      <family val="3"/>
      <charset val="128"/>
    </font>
    <font>
      <sz val="11"/>
      <name val="ＭＳ Ｐゴシック"/>
      <family val="3"/>
      <charset val="128"/>
    </font>
    <font>
      <sz val="6"/>
      <name val="ＭＳ Ｐゴシック"/>
      <family val="2"/>
      <charset val="128"/>
      <scheme val="minor"/>
    </font>
    <font>
      <sz val="11"/>
      <color theme="1"/>
      <name val="ＭＳ Ｐゴシック"/>
      <family val="3"/>
      <charset val="128"/>
      <scheme val="minor"/>
    </font>
    <font>
      <u/>
      <sz val="9.9"/>
      <color theme="10"/>
      <name val="Arial Unicode MS"/>
      <family val="3"/>
      <charset val="128"/>
    </font>
    <font>
      <sz val="11"/>
      <color indexed="8"/>
      <name val="Arial Unicode MS"/>
      <family val="3"/>
      <charset val="128"/>
    </font>
    <font>
      <sz val="6"/>
      <name val="ＭＳ Ｐゴシック"/>
      <family val="2"/>
      <charset val="128"/>
    </font>
    <font>
      <sz val="10"/>
      <color theme="1"/>
      <name val="游ゴシック Medium"/>
      <family val="3"/>
      <charset val="128"/>
    </font>
    <font>
      <sz val="10"/>
      <color theme="0"/>
      <name val="游ゴシック Medium"/>
      <family val="3"/>
      <charset val="128"/>
    </font>
    <font>
      <sz val="10"/>
      <color indexed="8"/>
      <name val="游ゴシック Medium"/>
      <family val="3"/>
      <charset val="128"/>
    </font>
    <font>
      <sz val="8"/>
      <color theme="1"/>
      <name val="BIZ UDPゴシック"/>
      <family val="3"/>
      <charset val="128"/>
    </font>
    <font>
      <sz val="9"/>
      <color theme="1"/>
      <name val="BIZ UDPゴシック"/>
      <family val="3"/>
      <charset val="128"/>
    </font>
    <font>
      <b/>
      <i/>
      <sz val="10"/>
      <color theme="1"/>
      <name val="游ゴシック Medium"/>
      <family val="3"/>
      <charset val="128"/>
    </font>
    <font>
      <sz val="10"/>
      <color rgb="FFFF0000"/>
      <name val="游ゴシック Medium"/>
      <family val="3"/>
      <charset val="128"/>
    </font>
    <font>
      <sz val="10"/>
      <name val="游ゴシック Medium"/>
      <family val="3"/>
      <charset val="128"/>
    </font>
    <font>
      <sz val="9"/>
      <name val="BIZ UDPゴシック"/>
      <family val="3"/>
      <charset val="128"/>
    </font>
    <font>
      <sz val="9"/>
      <color indexed="8"/>
      <name val="BIZ UDPゴシック"/>
      <family val="3"/>
      <charset val="128"/>
    </font>
    <font>
      <sz val="10"/>
      <color theme="9" tint="-0.249977111117893"/>
      <name val="游ゴシック Medium"/>
      <family val="3"/>
      <charset val="128"/>
    </font>
    <font>
      <b/>
      <sz val="10"/>
      <color theme="6" tint="-0.499984740745262"/>
      <name val="游ゴシック Medium"/>
      <family val="3"/>
      <charset val="128"/>
    </font>
    <font>
      <sz val="10"/>
      <color theme="6" tint="-0.499984740745262"/>
      <name val="游ゴシック Medium"/>
      <family val="3"/>
      <charset val="128"/>
    </font>
    <font>
      <b/>
      <sz val="10"/>
      <color theme="9" tint="-0.249977111117893"/>
      <name val="游ゴシック Medium"/>
      <family val="3"/>
      <charset val="128"/>
    </font>
    <font>
      <sz val="10"/>
      <color theme="5" tint="-0.499984740745262"/>
      <name val="游ゴシック Medium"/>
      <family val="3"/>
      <charset val="128"/>
    </font>
    <font>
      <b/>
      <sz val="10"/>
      <color rgb="FFFF0000"/>
      <name val="游ゴシック Medium"/>
      <family val="3"/>
      <charset val="128"/>
    </font>
    <font>
      <u/>
      <sz val="10"/>
      <color theme="10"/>
      <name val="游ゴシック Medium"/>
      <family val="3"/>
      <charset val="128"/>
    </font>
    <font>
      <sz val="10"/>
      <color theme="5" tint="-0.249977111117893"/>
      <name val="游ゴシック Medium"/>
      <family val="3"/>
      <charset val="128"/>
    </font>
    <font>
      <b/>
      <sz val="10"/>
      <color theme="9" tint="-0.499984740745262"/>
      <name val="游ゴシック Medium"/>
      <family val="3"/>
      <charset val="128"/>
    </font>
    <font>
      <u/>
      <sz val="10"/>
      <color theme="1"/>
      <name val="游ゴシック Medium"/>
      <family val="3"/>
      <charset val="128"/>
    </font>
    <font>
      <b/>
      <sz val="10"/>
      <color theme="0"/>
      <name val="游ゴシック Medium"/>
      <family val="3"/>
      <charset val="128"/>
    </font>
    <font>
      <b/>
      <sz val="10"/>
      <color rgb="FF7030A0"/>
      <name val="游ゴシック Medium"/>
      <family val="3"/>
      <charset val="128"/>
    </font>
    <font>
      <b/>
      <i/>
      <sz val="9"/>
      <color theme="1"/>
      <name val="BIZ UDPゴシック"/>
      <family val="3"/>
      <charset val="128"/>
    </font>
    <font>
      <sz val="11"/>
      <color theme="1"/>
      <name val="游ゴシック Medium"/>
      <family val="3"/>
      <charset val="128"/>
    </font>
    <font>
      <sz val="11"/>
      <name val="游ゴシック Medium"/>
      <family val="3"/>
      <charset val="128"/>
    </font>
    <font>
      <sz val="9"/>
      <color theme="1"/>
      <name val="游ゴシック Medium"/>
      <family val="3"/>
      <charset val="128"/>
    </font>
    <font>
      <sz val="9"/>
      <color rgb="FFFF0000"/>
      <name val="游ゴシック Medium"/>
      <family val="3"/>
      <charset val="128"/>
    </font>
    <font>
      <sz val="9"/>
      <name val="游ゴシック Medium"/>
      <family val="3"/>
      <charset val="128"/>
    </font>
    <font>
      <sz val="9"/>
      <color theme="9" tint="-0.249977111117893"/>
      <name val="游ゴシック Medium"/>
      <family val="3"/>
      <charset val="128"/>
    </font>
    <font>
      <sz val="8"/>
      <color theme="0"/>
      <name val="BIZ UDPゴシック"/>
      <family val="3"/>
      <charset val="128"/>
    </font>
    <font>
      <sz val="14"/>
      <color theme="1"/>
      <name val="BIZ UDPゴシック"/>
      <family val="3"/>
      <charset val="128"/>
    </font>
    <font>
      <sz val="11"/>
      <name val="ＭＳ Ｐ明朝"/>
      <family val="1"/>
      <charset val="128"/>
    </font>
    <font>
      <b/>
      <sz val="12"/>
      <color theme="1"/>
      <name val="游ゴシック Medium"/>
      <family val="3"/>
      <charset val="128"/>
    </font>
    <font>
      <sz val="12"/>
      <color theme="1"/>
      <name val="游ゴシック Medium"/>
      <family val="3"/>
      <charset val="128"/>
    </font>
    <font>
      <sz val="6"/>
      <color theme="0"/>
      <name val="BIZ UDPゴシック"/>
      <family val="3"/>
      <charset val="128"/>
    </font>
    <font>
      <sz val="9"/>
      <color theme="0"/>
      <name val="BIZ UDPゴシック"/>
      <family val="3"/>
      <charset val="128"/>
    </font>
    <font>
      <sz val="7"/>
      <color theme="0"/>
      <name val="BIZ UDPゴシック"/>
      <family val="3"/>
      <charset val="128"/>
    </font>
  </fonts>
  <fills count="30">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rgb="FFFFFF99"/>
        <bgColor indexed="64"/>
      </patternFill>
    </fill>
    <fill>
      <patternFill patternType="solid">
        <fgColor rgb="FFFFCC66"/>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rgb="FFFF0000"/>
        <bgColor indexed="64"/>
      </patternFill>
    </fill>
    <fill>
      <patternFill patternType="solid">
        <fgColor rgb="FF002060"/>
        <bgColor indexed="64"/>
      </patternFill>
    </fill>
    <fill>
      <patternFill patternType="solid">
        <fgColor theme="8" tint="0.59999389629810485"/>
        <bgColor indexed="64"/>
      </patternFill>
    </fill>
    <fill>
      <patternFill patternType="solid">
        <fgColor rgb="FFCCFFCC"/>
        <bgColor indexed="64"/>
      </patternFill>
    </fill>
    <fill>
      <patternFill patternType="solid">
        <fgColor theme="9" tint="0.59996337778862885"/>
        <bgColor indexed="64"/>
      </patternFill>
    </fill>
    <fill>
      <patternFill patternType="solid">
        <fgColor rgb="FF333300"/>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0"/>
        <bgColor indexed="64"/>
      </patternFill>
    </fill>
    <fill>
      <patternFill patternType="solid">
        <fgColor rgb="FFF8F8F8"/>
        <bgColor indexed="64"/>
      </patternFill>
    </fill>
    <fill>
      <patternFill patternType="solid">
        <fgColor rgb="FFFFFF00"/>
        <bgColor indexed="64"/>
      </patternFill>
    </fill>
    <fill>
      <patternFill patternType="solid">
        <fgColor rgb="FFFFFFCC"/>
        <bgColor indexed="64"/>
      </patternFill>
    </fill>
    <fill>
      <patternFill patternType="solid">
        <fgColor theme="7" tint="0.79998168889431442"/>
        <bgColor indexed="64"/>
      </patternFill>
    </fill>
    <fill>
      <patternFill patternType="solid">
        <fgColor theme="4" tint="0.79998168889431442"/>
        <bgColor indexed="64"/>
      </patternFill>
    </fill>
  </fills>
  <borders count="19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style="thin">
        <color theme="0"/>
      </left>
      <right style="thin">
        <color theme="0"/>
      </right>
      <top/>
      <bottom/>
      <diagonal/>
    </border>
    <border>
      <left/>
      <right/>
      <top/>
      <bottom style="medium">
        <color indexed="64"/>
      </bottom>
      <diagonal/>
    </border>
    <border>
      <left/>
      <right style="medium">
        <color indexed="64"/>
      </right>
      <top/>
      <bottom style="medium">
        <color indexed="64"/>
      </bottom>
      <diagonal/>
    </border>
    <border>
      <left style="hair">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hair">
        <color indexed="64"/>
      </left>
      <right/>
      <top/>
      <bottom style="medium">
        <color indexed="64"/>
      </bottom>
      <diagonal/>
    </border>
    <border>
      <left/>
      <right/>
      <top style="thin">
        <color indexed="64"/>
      </top>
      <bottom style="thin">
        <color indexed="64"/>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indexed="64"/>
      </left>
      <right style="thin">
        <color indexed="64"/>
      </right>
      <top style="thin">
        <color indexed="64"/>
      </top>
      <bottom style="hair">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bottom style="medium">
        <color theme="1"/>
      </bottom>
      <diagonal/>
    </border>
    <border>
      <left/>
      <right style="medium">
        <color theme="1"/>
      </right>
      <top/>
      <bottom style="medium">
        <color theme="1"/>
      </bottom>
      <diagonal/>
    </border>
    <border>
      <left/>
      <right style="hair">
        <color theme="1"/>
      </right>
      <top style="thin">
        <color theme="0"/>
      </top>
      <bottom style="thin">
        <color theme="0"/>
      </bottom>
      <diagonal/>
    </border>
    <border>
      <left style="thin">
        <color indexed="64"/>
      </left>
      <right/>
      <top style="thin">
        <color indexed="64"/>
      </top>
      <bottom style="hair">
        <color auto="1"/>
      </bottom>
      <diagonal/>
    </border>
    <border>
      <left/>
      <right style="thin">
        <color theme="0"/>
      </right>
      <top style="thin">
        <color theme="0"/>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bottom style="thin">
        <color indexed="64"/>
      </bottom>
      <diagonal/>
    </border>
    <border>
      <left/>
      <right style="thin">
        <color theme="0"/>
      </right>
      <top/>
      <bottom style="thin">
        <color indexed="64"/>
      </bottom>
      <diagonal/>
    </border>
    <border>
      <left/>
      <right/>
      <top style="thin">
        <color theme="0"/>
      </top>
      <bottom style="thin">
        <color theme="0"/>
      </bottom>
      <diagonal/>
    </border>
    <border>
      <left/>
      <right style="thin">
        <color indexed="64"/>
      </right>
      <top style="thin">
        <color indexed="64"/>
      </top>
      <bottom style="hair">
        <color auto="1"/>
      </bottom>
      <diagonal/>
    </border>
    <border>
      <left/>
      <right style="thin">
        <color theme="0"/>
      </right>
      <top style="thin">
        <color theme="0"/>
      </top>
      <bottom style="thin">
        <color indexed="64"/>
      </bottom>
      <diagonal/>
    </border>
    <border>
      <left style="thin">
        <color theme="0"/>
      </left>
      <right/>
      <top style="thin">
        <color theme="0"/>
      </top>
      <bottom style="thin">
        <color indexed="64"/>
      </bottom>
      <diagonal/>
    </border>
    <border>
      <left/>
      <right/>
      <top style="thin">
        <color theme="0"/>
      </top>
      <bottom style="thin">
        <color indexed="64"/>
      </bottom>
      <diagonal/>
    </border>
    <border>
      <left/>
      <right/>
      <top style="medium">
        <color theme="7" tint="-0.499984740745262"/>
      </top>
      <bottom/>
      <diagonal/>
    </border>
    <border>
      <left/>
      <right style="medium">
        <color theme="7" tint="-0.499984740745262"/>
      </right>
      <top style="medium">
        <color theme="7" tint="-0.499984740745262"/>
      </top>
      <bottom/>
      <diagonal/>
    </border>
    <border>
      <left/>
      <right style="medium">
        <color theme="7" tint="-0.499984740745262"/>
      </right>
      <top/>
      <bottom/>
      <diagonal/>
    </border>
    <border>
      <left/>
      <right/>
      <top/>
      <bottom style="medium">
        <color theme="7" tint="-0.499984740745262"/>
      </bottom>
      <diagonal/>
    </border>
    <border>
      <left/>
      <right/>
      <top style="medium">
        <color theme="9" tint="-0.499984740745262"/>
      </top>
      <bottom/>
      <diagonal/>
    </border>
    <border>
      <left/>
      <right style="medium">
        <color theme="9" tint="-0.499984740745262"/>
      </right>
      <top style="medium">
        <color theme="9" tint="-0.499984740745262"/>
      </top>
      <bottom/>
      <diagonal/>
    </border>
    <border>
      <left/>
      <right style="medium">
        <color theme="9" tint="-0.499984740745262"/>
      </right>
      <top/>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medium">
        <color theme="5" tint="-0.499984740745262"/>
      </left>
      <right/>
      <top style="medium">
        <color theme="5" tint="-0.499984740745262"/>
      </top>
      <bottom/>
      <diagonal/>
    </border>
    <border>
      <left/>
      <right/>
      <top style="medium">
        <color theme="5" tint="-0.499984740745262"/>
      </top>
      <bottom/>
      <diagonal/>
    </border>
    <border>
      <left/>
      <right style="medium">
        <color theme="5" tint="-0.499984740745262"/>
      </right>
      <top style="medium">
        <color theme="5" tint="-0.499984740745262"/>
      </top>
      <bottom/>
      <diagonal/>
    </border>
    <border>
      <left style="medium">
        <color theme="5" tint="-0.499984740745262"/>
      </left>
      <right/>
      <top/>
      <bottom/>
      <diagonal/>
    </border>
    <border>
      <left/>
      <right style="medium">
        <color theme="5" tint="-0.499984740745262"/>
      </right>
      <top/>
      <bottom/>
      <diagonal/>
    </border>
    <border>
      <left style="medium">
        <color theme="5" tint="-0.499984740745262"/>
      </left>
      <right/>
      <top/>
      <bottom style="medium">
        <color theme="5" tint="-0.499984740745262"/>
      </bottom>
      <diagonal/>
    </border>
    <border>
      <left/>
      <right/>
      <top/>
      <bottom style="medium">
        <color theme="5" tint="-0.499984740745262"/>
      </bottom>
      <diagonal/>
    </border>
    <border>
      <left/>
      <right style="medium">
        <color theme="5" tint="-0.499984740745262"/>
      </right>
      <top/>
      <bottom style="medium">
        <color theme="5" tint="-0.499984740745262"/>
      </bottom>
      <diagonal/>
    </border>
    <border>
      <left style="medium">
        <color theme="7" tint="-0.499984740745262"/>
      </left>
      <right/>
      <top style="medium">
        <color theme="7" tint="-0.499984740745262"/>
      </top>
      <bottom/>
      <diagonal/>
    </border>
    <border>
      <left style="medium">
        <color theme="7" tint="-0.499984740745262"/>
      </left>
      <right/>
      <top/>
      <bottom/>
      <diagonal/>
    </border>
    <border>
      <left style="medium">
        <color theme="7" tint="-0.499984740745262"/>
      </left>
      <right/>
      <top/>
      <bottom style="medium">
        <color theme="7" tint="-0.499984740745262"/>
      </bottom>
      <diagonal/>
    </border>
    <border>
      <left/>
      <right style="medium">
        <color theme="7" tint="-0.499984740745262"/>
      </right>
      <top/>
      <bottom style="medium">
        <color theme="7" tint="-0.499984740745262"/>
      </bottom>
      <diagonal/>
    </border>
    <border>
      <left style="medium">
        <color theme="8" tint="-0.499984740745262"/>
      </left>
      <right/>
      <top style="medium">
        <color theme="8" tint="-0.499984740745262"/>
      </top>
      <bottom/>
      <diagonal/>
    </border>
    <border>
      <left/>
      <right/>
      <top style="medium">
        <color theme="8" tint="-0.499984740745262"/>
      </top>
      <bottom/>
      <diagonal/>
    </border>
    <border>
      <left/>
      <right style="medium">
        <color theme="8" tint="-0.499984740745262"/>
      </right>
      <top style="medium">
        <color theme="8" tint="-0.499984740745262"/>
      </top>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medium">
        <color theme="9" tint="-0.499984740745262"/>
      </left>
      <right/>
      <top style="medium">
        <color theme="9" tint="-0.499984740745262"/>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rgb="FFFFC000"/>
      </left>
      <right/>
      <top style="medium">
        <color rgb="FFFFC000"/>
      </top>
      <bottom/>
      <diagonal/>
    </border>
    <border>
      <left/>
      <right/>
      <top style="medium">
        <color rgb="FFFFC000"/>
      </top>
      <bottom/>
      <diagonal/>
    </border>
    <border>
      <left/>
      <right style="medium">
        <color rgb="FFFFC000"/>
      </right>
      <top style="medium">
        <color rgb="FFFFC000"/>
      </top>
      <bottom/>
      <diagonal/>
    </border>
    <border>
      <left style="medium">
        <color theme="9" tint="-0.499984740745262"/>
      </left>
      <right/>
      <top/>
      <bottom/>
      <diagonal/>
    </border>
    <border>
      <left style="medium">
        <color theme="1"/>
      </left>
      <right/>
      <top/>
      <bottom/>
      <diagonal/>
    </border>
    <border>
      <left/>
      <right style="medium">
        <color theme="1"/>
      </right>
      <top/>
      <bottom/>
      <diagonal/>
    </border>
    <border>
      <left style="medium">
        <color rgb="FFFFC000"/>
      </left>
      <right/>
      <top/>
      <bottom/>
      <diagonal/>
    </border>
    <border>
      <left/>
      <right style="medium">
        <color rgb="FFFFC000"/>
      </right>
      <top/>
      <bottom/>
      <diagonal/>
    </border>
    <border>
      <left style="medium">
        <color theme="9" tint="-0.499984740745262"/>
      </left>
      <right/>
      <top/>
      <bottom style="medium">
        <color theme="9" tint="-0.499984740745262"/>
      </bottom>
      <diagonal/>
    </border>
    <border>
      <left style="medium">
        <color theme="1"/>
      </left>
      <right/>
      <top/>
      <bottom style="medium">
        <color theme="1"/>
      </bottom>
      <diagonal/>
    </border>
    <border>
      <left style="medium">
        <color rgb="FFFFC000"/>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right style="thin">
        <color theme="0"/>
      </right>
      <top/>
      <bottom style="thin">
        <color theme="0"/>
      </bottom>
      <diagonal/>
    </border>
    <border>
      <left/>
      <right style="thin">
        <color theme="1"/>
      </right>
      <top/>
      <bottom style="medium">
        <color indexed="64"/>
      </bottom>
      <diagonal/>
    </border>
    <border>
      <left style="thin">
        <color theme="0"/>
      </left>
      <right/>
      <top/>
      <bottom style="thin">
        <color theme="0"/>
      </bottom>
      <diagonal/>
    </border>
    <border>
      <left/>
      <right/>
      <top/>
      <bottom style="thin">
        <color theme="0"/>
      </bottom>
      <diagonal/>
    </border>
    <border>
      <left/>
      <right style="thin">
        <color theme="1"/>
      </right>
      <top style="hair">
        <color auto="1"/>
      </top>
      <bottom/>
      <diagonal/>
    </border>
    <border>
      <left/>
      <right style="thin">
        <color theme="0"/>
      </right>
      <top/>
      <bottom/>
      <diagonal/>
    </border>
    <border>
      <left style="thin">
        <color theme="0"/>
      </left>
      <right/>
      <top/>
      <bottom/>
      <diagonal/>
    </border>
    <border>
      <left/>
      <right style="thin">
        <color indexed="64"/>
      </right>
      <top/>
      <bottom/>
      <diagonal/>
    </border>
    <border>
      <left style="double">
        <color theme="1"/>
      </left>
      <right/>
      <top style="double">
        <color theme="1"/>
      </top>
      <bottom/>
      <diagonal/>
    </border>
    <border>
      <left/>
      <right/>
      <top style="double">
        <color theme="1"/>
      </top>
      <bottom/>
      <diagonal/>
    </border>
    <border>
      <left/>
      <right/>
      <top style="double">
        <color theme="1"/>
      </top>
      <bottom style="thin">
        <color theme="0"/>
      </bottom>
      <diagonal/>
    </border>
    <border>
      <left/>
      <right style="double">
        <color theme="1"/>
      </right>
      <top style="double">
        <color theme="1"/>
      </top>
      <bottom/>
      <diagonal/>
    </border>
    <border>
      <left style="double">
        <color theme="1"/>
      </left>
      <right/>
      <top/>
      <bottom/>
      <diagonal/>
    </border>
    <border>
      <left/>
      <right/>
      <top style="thin">
        <color auto="1"/>
      </top>
      <bottom/>
      <diagonal/>
    </border>
    <border>
      <left style="thin">
        <color indexed="64"/>
      </left>
      <right/>
      <top/>
      <bottom/>
      <diagonal/>
    </border>
    <border>
      <left style="double">
        <color theme="1"/>
      </left>
      <right/>
      <top/>
      <bottom style="double">
        <color theme="1"/>
      </bottom>
      <diagonal/>
    </border>
    <border>
      <left/>
      <right/>
      <top/>
      <bottom style="double">
        <color theme="1"/>
      </bottom>
      <diagonal/>
    </border>
    <border>
      <left/>
      <right style="double">
        <color theme="1"/>
      </right>
      <top/>
      <bottom style="double">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double">
        <color theme="1"/>
      </right>
      <top/>
      <bottom/>
      <diagonal/>
    </border>
    <border>
      <left/>
      <right/>
      <top/>
      <bottom style="thin">
        <color indexed="64"/>
      </bottom>
      <diagonal/>
    </border>
    <border>
      <left/>
      <right/>
      <top style="thin">
        <color theme="0"/>
      </top>
      <bottom/>
      <diagonal/>
    </border>
    <border>
      <left style="thin">
        <color theme="0"/>
      </left>
      <right style="thin">
        <color theme="0"/>
      </right>
      <top style="thin">
        <color theme="0"/>
      </top>
      <bottom style="thin">
        <color indexed="64"/>
      </bottom>
      <diagonal/>
    </border>
    <border>
      <left/>
      <right/>
      <top style="double">
        <color theme="1"/>
      </top>
      <bottom style="thin">
        <color indexed="64"/>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diagonal/>
    </border>
    <border>
      <left/>
      <right style="thin">
        <color rgb="FFFF0000"/>
      </right>
      <top style="thin">
        <color rgb="FFFF0000"/>
      </top>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right/>
      <top style="thin">
        <color rgb="FFFF0000"/>
      </top>
      <bottom style="thin">
        <color rgb="FFFF0000"/>
      </bottom>
      <diagonal/>
    </border>
    <border>
      <left style="thin">
        <color rgb="FFFF0000"/>
      </left>
      <right/>
      <top/>
      <bottom/>
      <diagonal/>
    </border>
    <border>
      <left/>
      <right style="thin">
        <color rgb="FFFF0000"/>
      </right>
      <top/>
      <bottom/>
      <diagonal/>
    </border>
    <border>
      <left style="thin">
        <color rgb="FFFF0000"/>
      </left>
      <right style="thin">
        <color rgb="FFFF0000"/>
      </right>
      <top style="thin">
        <color rgb="FFFF0000"/>
      </top>
      <bottom style="hair">
        <color rgb="FFFF0000"/>
      </bottom>
      <diagonal/>
    </border>
    <border>
      <left style="thin">
        <color rgb="FFFF0000"/>
      </left>
      <right/>
      <top/>
      <bottom style="hair">
        <color rgb="FFFF0000"/>
      </bottom>
      <diagonal/>
    </border>
    <border>
      <left/>
      <right style="thin">
        <color rgb="FFFF0000"/>
      </right>
      <top/>
      <bottom style="hair">
        <color rgb="FFFF0000"/>
      </bottom>
      <diagonal/>
    </border>
    <border>
      <left style="thin">
        <color rgb="FFFF0000"/>
      </left>
      <right style="thin">
        <color rgb="FFFF0000"/>
      </right>
      <top/>
      <bottom style="hair">
        <color rgb="FFFF0000"/>
      </bottom>
      <diagonal/>
    </border>
    <border>
      <left style="thin">
        <color rgb="FFFF0000"/>
      </left>
      <right style="thin">
        <color rgb="FFFF0000"/>
      </right>
      <top/>
      <bottom style="thin">
        <color rgb="FFFF0000"/>
      </bottom>
      <diagonal/>
    </border>
    <border>
      <left style="thin">
        <color rgb="FFFF0000"/>
      </left>
      <right style="thin">
        <color rgb="FFFF0000"/>
      </right>
      <top style="hair">
        <color rgb="FFFF0000"/>
      </top>
      <bottom style="hair">
        <color rgb="FFFF0000"/>
      </bottom>
      <diagonal/>
    </border>
    <border>
      <left style="thin">
        <color rgb="FFFF0000"/>
      </left>
      <right/>
      <top style="hair">
        <color rgb="FFFF0000"/>
      </top>
      <bottom style="hair">
        <color rgb="FFFF0000"/>
      </bottom>
      <diagonal/>
    </border>
    <border>
      <left/>
      <right/>
      <top/>
      <bottom style="hair">
        <color rgb="FFFF0000"/>
      </bottom>
      <diagonal/>
    </border>
    <border>
      <left/>
      <right style="thin">
        <color rgb="FFFF0000"/>
      </right>
      <top style="hair">
        <color rgb="FFFF0000"/>
      </top>
      <bottom style="hair">
        <color rgb="FFFF0000"/>
      </bottom>
      <diagonal/>
    </border>
    <border>
      <left style="thin">
        <color rgb="FFFF0000"/>
      </left>
      <right style="thin">
        <color rgb="FFFF0000"/>
      </right>
      <top style="hair">
        <color rgb="FFFF0000"/>
      </top>
      <bottom/>
      <diagonal/>
    </border>
    <border>
      <left style="thin">
        <color rgb="FFFF0000"/>
      </left>
      <right/>
      <top style="hair">
        <color rgb="FFFF0000"/>
      </top>
      <bottom/>
      <diagonal/>
    </border>
    <border>
      <left style="thin">
        <color rgb="FFFF0000"/>
      </left>
      <right style="thin">
        <color rgb="FFFF0000"/>
      </right>
      <top style="hair">
        <color rgb="FFFF0000"/>
      </top>
      <bottom style="thin">
        <color rgb="FFFF0000"/>
      </bottom>
      <diagonal/>
    </border>
    <border>
      <left style="thin">
        <color rgb="FF002060"/>
      </left>
      <right style="thin">
        <color rgb="FF002060"/>
      </right>
      <top style="thin">
        <color rgb="FF002060"/>
      </top>
      <bottom style="hair">
        <color rgb="FF002060"/>
      </bottom>
      <diagonal/>
    </border>
    <border>
      <left style="thin">
        <color rgb="FF002060"/>
      </left>
      <right style="thin">
        <color rgb="FF002060"/>
      </right>
      <top style="thin">
        <color rgb="FF002060"/>
      </top>
      <bottom style="thin">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style="thin">
        <color rgb="FF002060"/>
      </left>
      <right style="thin">
        <color rgb="FF002060"/>
      </right>
      <top style="hair">
        <color rgb="FF002060"/>
      </top>
      <bottom style="hair">
        <color rgb="FF002060"/>
      </bottom>
      <diagonal/>
    </border>
    <border>
      <left style="thin">
        <color rgb="FF002060"/>
      </left>
      <right style="thin">
        <color rgb="FF002060"/>
      </right>
      <top style="hair">
        <color rgb="FF002060"/>
      </top>
      <bottom/>
      <diagonal/>
    </border>
    <border>
      <left style="thin">
        <color rgb="FF002060"/>
      </left>
      <right style="thin">
        <color rgb="FF002060"/>
      </right>
      <top style="hair">
        <color rgb="FF002060"/>
      </top>
      <bottom style="thin">
        <color rgb="FF002060"/>
      </bottom>
      <diagonal/>
    </border>
    <border>
      <left style="medium">
        <color theme="6" tint="-0.499984740745262"/>
      </left>
      <right style="medium">
        <color theme="6" tint="-0.499984740745262"/>
      </right>
      <top style="medium">
        <color theme="6" tint="-0.499984740745262"/>
      </top>
      <bottom/>
      <diagonal/>
    </border>
    <border>
      <left style="medium">
        <color theme="6" tint="-0.499984740745262"/>
      </left>
      <right style="medium">
        <color theme="6" tint="-0.499984740745262"/>
      </right>
      <top/>
      <bottom style="medium">
        <color theme="6" tint="-0.499984740745262"/>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auto="1"/>
      </left>
      <right/>
      <top style="hair">
        <color auto="1"/>
      </top>
      <bottom/>
      <diagonal/>
    </border>
    <border>
      <left style="thin">
        <color auto="1"/>
      </left>
      <right/>
      <top/>
      <bottom style="hair">
        <color auto="1"/>
      </bottom>
      <diagonal/>
    </border>
    <border>
      <left style="thin">
        <color theme="1"/>
      </left>
      <right style="thin">
        <color theme="1"/>
      </right>
      <top style="thin">
        <color theme="1"/>
      </top>
      <bottom style="thin">
        <color theme="1"/>
      </bottom>
      <diagonal/>
    </border>
    <border>
      <left/>
      <right style="thin">
        <color auto="1"/>
      </right>
      <top style="hair">
        <color auto="1"/>
      </top>
      <bottom/>
      <diagonal/>
    </border>
    <border>
      <left/>
      <right style="thin">
        <color auto="1"/>
      </right>
      <top/>
      <bottom style="hair">
        <color auto="1"/>
      </bottom>
      <diagonal/>
    </border>
    <border>
      <left style="thin">
        <color theme="1"/>
      </left>
      <right style="thin">
        <color auto="1"/>
      </right>
      <top style="thin">
        <color indexed="64"/>
      </top>
      <bottom style="hair">
        <color theme="1"/>
      </bottom>
      <diagonal/>
    </border>
    <border>
      <left style="thin">
        <color theme="1"/>
      </left>
      <right style="thin">
        <color auto="1"/>
      </right>
      <top style="hair">
        <color theme="1"/>
      </top>
      <bottom style="hair">
        <color theme="1"/>
      </bottom>
      <diagonal/>
    </border>
    <border>
      <left style="thin">
        <color theme="1"/>
      </left>
      <right style="thin">
        <color auto="1"/>
      </right>
      <top style="hair">
        <color theme="1"/>
      </top>
      <bottom/>
      <diagonal/>
    </border>
    <border>
      <left/>
      <right/>
      <top style="thin">
        <color indexed="64"/>
      </top>
      <bottom style="hair">
        <color auto="1"/>
      </bottom>
      <diagonal/>
    </border>
    <border>
      <left/>
      <right/>
      <top style="hair">
        <color indexed="64"/>
      </top>
      <bottom style="hair">
        <color indexed="64"/>
      </bottom>
      <diagonal/>
    </border>
    <border>
      <left/>
      <right/>
      <top style="hair">
        <color indexed="64"/>
      </top>
      <bottom style="thin">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style="medium">
        <color theme="0"/>
      </right>
      <top style="medium">
        <color theme="0"/>
      </top>
      <bottom/>
      <diagonal/>
    </border>
    <border>
      <left/>
      <right style="medium">
        <color theme="5" tint="-0.499984740745262"/>
      </right>
      <top style="medium">
        <color theme="5" tint="-0.499984740745262"/>
      </top>
      <bottom style="medium">
        <color theme="5" tint="0.79998168889431442"/>
      </bottom>
      <diagonal/>
    </border>
    <border>
      <left/>
      <right style="medium">
        <color theme="5" tint="-0.499984740745262"/>
      </right>
      <top style="medium">
        <color theme="5" tint="0.79998168889431442"/>
      </top>
      <bottom style="medium">
        <color theme="5" tint="0.79998168889431442"/>
      </bottom>
      <diagonal/>
    </border>
    <border>
      <left/>
      <right style="medium">
        <color theme="5" tint="-0.499984740745262"/>
      </right>
      <top style="medium">
        <color theme="5" tint="0.79998168889431442"/>
      </top>
      <bottom style="medium">
        <color theme="5" tint="-0.499984740745262"/>
      </bottom>
      <diagonal/>
    </border>
    <border>
      <left style="thin">
        <color theme="1"/>
      </left>
      <right/>
      <top style="thin">
        <color theme="1"/>
      </top>
      <bottom/>
      <diagonal/>
    </border>
    <border>
      <left/>
      <right/>
      <top style="thin">
        <color theme="1"/>
      </top>
      <bottom/>
      <diagonal/>
    </border>
    <border>
      <left/>
      <right style="medium">
        <color theme="1"/>
      </right>
      <top style="thin">
        <color theme="1"/>
      </top>
      <bottom/>
      <diagonal/>
    </border>
    <border>
      <left style="thin">
        <color theme="1"/>
      </left>
      <right/>
      <top/>
      <bottom style="medium">
        <color theme="1"/>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style="thin">
        <color theme="0"/>
      </left>
      <right style="thin">
        <color theme="0"/>
      </right>
      <top style="hair">
        <color auto="1"/>
      </top>
      <bottom style="hair">
        <color auto="1"/>
      </bottom>
      <diagonal/>
    </border>
    <border>
      <left style="thin">
        <color theme="0"/>
      </left>
      <right/>
      <top style="hair">
        <color auto="1"/>
      </top>
      <bottom style="hair">
        <color auto="1"/>
      </bottom>
      <diagonal/>
    </border>
    <border>
      <left style="thin">
        <color theme="0"/>
      </left>
      <right style="thin">
        <color theme="0"/>
      </right>
      <top style="thin">
        <color indexed="64"/>
      </top>
      <bottom style="hair">
        <color auto="1"/>
      </bottom>
      <diagonal/>
    </border>
    <border>
      <left style="thin">
        <color theme="0"/>
      </left>
      <right/>
      <top style="thin">
        <color indexed="64"/>
      </top>
      <bottom style="hair">
        <color auto="1"/>
      </bottom>
      <diagonal/>
    </border>
    <border>
      <left style="thin">
        <color theme="0"/>
      </left>
      <right style="thin">
        <color theme="0"/>
      </right>
      <top style="hair">
        <color auto="1"/>
      </top>
      <bottom style="thin">
        <color auto="1"/>
      </bottom>
      <diagonal/>
    </border>
    <border>
      <left style="thin">
        <color theme="0"/>
      </left>
      <right style="thin">
        <color theme="0"/>
      </right>
      <top style="thin">
        <color theme="0"/>
      </top>
      <bottom style="hair">
        <color indexed="64"/>
      </bottom>
      <diagonal/>
    </border>
    <border>
      <left/>
      <right style="thin">
        <color rgb="FF002060"/>
      </right>
      <top style="thin">
        <color rgb="FF002060"/>
      </top>
      <bottom style="thin">
        <color indexed="64"/>
      </bottom>
      <diagonal/>
    </border>
    <border>
      <left style="thin">
        <color theme="1"/>
      </left>
      <right style="thin">
        <color theme="1"/>
      </right>
      <top/>
      <bottom style="thin">
        <color theme="1"/>
      </bottom>
      <diagonal/>
    </border>
    <border>
      <left style="medium">
        <color theme="0"/>
      </left>
      <right/>
      <top style="thin">
        <color indexed="64"/>
      </top>
      <bottom/>
      <diagonal/>
    </border>
    <border>
      <left style="thin">
        <color auto="1"/>
      </left>
      <right style="medium">
        <color theme="0"/>
      </right>
      <top style="hair">
        <color auto="1"/>
      </top>
      <bottom/>
      <diagonal/>
    </border>
    <border>
      <left style="thin">
        <color auto="1"/>
      </left>
      <right style="medium">
        <color theme="0"/>
      </right>
      <top/>
      <bottom style="hair">
        <color auto="1"/>
      </bottom>
      <diagonal/>
    </border>
  </borders>
  <cellStyleXfs count="9">
    <xf numFmtId="0" fontId="0" fillId="0" borderId="0">
      <alignment vertical="center"/>
    </xf>
    <xf numFmtId="38" fontId="1" fillId="0" borderId="0" applyFont="0" applyFill="0" applyBorder="0" applyAlignment="0" applyProtection="0">
      <alignment vertical="center"/>
    </xf>
    <xf numFmtId="0" fontId="5" fillId="0" borderId="0"/>
    <xf numFmtId="38" fontId="7" fillId="0" borderId="0" applyFont="0" applyFill="0" applyBorder="0" applyAlignment="0" applyProtection="0">
      <alignment vertical="center"/>
    </xf>
    <xf numFmtId="0" fontId="5" fillId="0" borderId="0"/>
    <xf numFmtId="0" fontId="5" fillId="0" borderId="0"/>
    <xf numFmtId="0" fontId="7" fillId="0" borderId="0">
      <alignment vertical="center"/>
    </xf>
    <xf numFmtId="0" fontId="8" fillId="0" borderId="0" applyNumberFormat="0" applyFill="0" applyBorder="0" applyAlignment="0" applyProtection="0">
      <alignment vertical="top"/>
      <protection locked="0"/>
    </xf>
    <xf numFmtId="9" fontId="1" fillId="0" borderId="0" applyFont="0" applyFill="0" applyBorder="0" applyAlignment="0" applyProtection="0">
      <alignment vertical="center"/>
    </xf>
  </cellStyleXfs>
  <cellXfs count="947">
    <xf numFmtId="0" fontId="0" fillId="0" borderId="0" xfId="0">
      <alignment vertical="center"/>
    </xf>
    <xf numFmtId="177" fontId="11" fillId="7" borderId="1" xfId="0" applyNumberFormat="1" applyFont="1" applyFill="1" applyBorder="1" applyAlignment="1">
      <alignment horizontal="center" vertical="top" shrinkToFit="1"/>
    </xf>
    <xf numFmtId="0" fontId="11" fillId="7" borderId="1" xfId="0" applyFont="1" applyFill="1" applyBorder="1" applyAlignment="1">
      <alignment horizontal="center" vertical="center"/>
    </xf>
    <xf numFmtId="0" fontId="11" fillId="0" borderId="0" xfId="0" applyFont="1" applyAlignment="1"/>
    <xf numFmtId="0" fontId="11" fillId="0" borderId="0" xfId="0" applyFont="1" applyAlignment="1">
      <alignment horizontal="right" vertical="center"/>
    </xf>
    <xf numFmtId="0" fontId="11" fillId="0" borderId="0" xfId="0" applyFont="1">
      <alignment vertical="center"/>
    </xf>
    <xf numFmtId="177" fontId="11" fillId="7" borderId="148" xfId="0" applyNumberFormat="1" applyFont="1" applyFill="1" applyBorder="1" applyAlignment="1">
      <alignment horizontal="center" vertical="top" shrinkToFit="1"/>
    </xf>
    <xf numFmtId="177" fontId="11" fillId="7" borderId="149" xfId="0" applyNumberFormat="1" applyFont="1" applyFill="1" applyBorder="1" applyAlignment="1">
      <alignment horizontal="center" vertical="top" shrinkToFit="1"/>
    </xf>
    <xf numFmtId="177" fontId="13" fillId="7" borderId="149" xfId="0" applyNumberFormat="1" applyFont="1" applyFill="1" applyBorder="1" applyAlignment="1">
      <alignment horizontal="center" vertical="top" shrinkToFit="1"/>
    </xf>
    <xf numFmtId="177" fontId="13" fillId="7" borderId="149" xfId="0" quotePrefix="1" applyNumberFormat="1" applyFont="1" applyFill="1" applyBorder="1" applyAlignment="1">
      <alignment horizontal="center" vertical="top" shrinkToFit="1"/>
    </xf>
    <xf numFmtId="177" fontId="11" fillId="7" borderId="150" xfId="0" applyNumberFormat="1" applyFont="1" applyFill="1" applyBorder="1" applyAlignment="1">
      <alignment horizontal="center" vertical="top" shrinkToFit="1"/>
    </xf>
    <xf numFmtId="0" fontId="11" fillId="7" borderId="150" xfId="0" applyFont="1" applyFill="1" applyBorder="1" applyAlignment="1">
      <alignment vertical="top" shrinkToFit="1"/>
    </xf>
    <xf numFmtId="178" fontId="11" fillId="0" borderId="150" xfId="1" applyNumberFormat="1" applyFont="1" applyBorder="1">
      <alignment vertical="center"/>
    </xf>
    <xf numFmtId="177" fontId="13" fillId="7" borderId="150" xfId="0" applyNumberFormat="1" applyFont="1" applyFill="1" applyBorder="1" applyAlignment="1">
      <alignment horizontal="center" vertical="top" shrinkToFit="1"/>
    </xf>
    <xf numFmtId="0" fontId="13" fillId="7" borderId="150" xfId="0" applyFont="1" applyFill="1" applyBorder="1" applyAlignment="1">
      <alignment vertical="top" shrinkToFit="1"/>
    </xf>
    <xf numFmtId="49" fontId="13" fillId="7" borderId="150" xfId="0" applyNumberFormat="1" applyFont="1" applyFill="1" applyBorder="1" applyAlignment="1">
      <alignment horizontal="left" vertical="top" shrinkToFit="1"/>
    </xf>
    <xf numFmtId="177" fontId="13" fillId="7" borderId="150" xfId="0" quotePrefix="1" applyNumberFormat="1" applyFont="1" applyFill="1" applyBorder="1" applyAlignment="1">
      <alignment horizontal="center" vertical="top" shrinkToFit="1"/>
    </xf>
    <xf numFmtId="177" fontId="13" fillId="7" borderId="151" xfId="0" applyNumberFormat="1" applyFont="1" applyFill="1" applyBorder="1" applyAlignment="1">
      <alignment horizontal="center" vertical="top" shrinkToFit="1"/>
    </xf>
    <xf numFmtId="0" fontId="11" fillId="7" borderId="151" xfId="0" applyFont="1" applyFill="1" applyBorder="1" applyAlignment="1">
      <alignment vertical="top" shrinkToFit="1"/>
    </xf>
    <xf numFmtId="178" fontId="11" fillId="0" borderId="152" xfId="1" applyNumberFormat="1" applyFont="1" applyBorder="1">
      <alignment vertical="center"/>
    </xf>
    <xf numFmtId="177" fontId="13" fillId="18" borderId="147" xfId="0" applyNumberFormat="1" applyFont="1" applyFill="1" applyBorder="1" applyAlignment="1">
      <alignment horizontal="center" vertical="top" shrinkToFit="1"/>
    </xf>
    <xf numFmtId="0" fontId="11" fillId="18" borderId="147" xfId="0" applyFont="1" applyFill="1" applyBorder="1" applyAlignment="1">
      <alignment vertical="top" shrinkToFit="1"/>
    </xf>
    <xf numFmtId="178" fontId="11" fillId="0" borderId="147" xfId="1" applyNumberFormat="1" applyFont="1" applyBorder="1">
      <alignment vertical="center"/>
    </xf>
    <xf numFmtId="0" fontId="15" fillId="18" borderId="146" xfId="0" applyFont="1" applyFill="1" applyBorder="1" applyAlignment="1">
      <alignment horizontal="center" vertical="center"/>
    </xf>
    <xf numFmtId="177" fontId="13" fillId="7" borderId="189" xfId="0" applyNumberFormat="1" applyFont="1" applyFill="1" applyBorder="1" applyAlignment="1">
      <alignment horizontal="center" vertical="top" shrinkToFit="1"/>
    </xf>
    <xf numFmtId="0" fontId="11" fillId="0" borderId="5" xfId="0" applyFont="1" applyBorder="1">
      <alignment vertical="center"/>
    </xf>
    <xf numFmtId="0" fontId="16" fillId="0" borderId="5" xfId="0" applyFont="1" applyBorder="1">
      <alignment vertical="center"/>
    </xf>
    <xf numFmtId="0" fontId="11" fillId="0" borderId="36" xfId="0" applyFont="1" applyBorder="1">
      <alignment vertical="center"/>
    </xf>
    <xf numFmtId="0" fontId="11" fillId="0" borderId="8" xfId="0" applyFont="1" applyBorder="1">
      <alignment vertical="center"/>
    </xf>
    <xf numFmtId="178" fontId="11" fillId="0" borderId="8" xfId="3" applyNumberFormat="1" applyFont="1" applyBorder="1" applyAlignment="1">
      <alignment vertical="center"/>
    </xf>
    <xf numFmtId="178" fontId="11" fillId="0" borderId="8" xfId="3" applyNumberFormat="1" applyFont="1" applyBorder="1" applyAlignment="1">
      <alignment horizontal="left" vertical="center" shrinkToFit="1"/>
    </xf>
    <xf numFmtId="0" fontId="11" fillId="0" borderId="8" xfId="0" applyFont="1" applyBorder="1" applyAlignment="1">
      <alignment horizontal="center" vertical="center"/>
    </xf>
    <xf numFmtId="38" fontId="11" fillId="0" borderId="8" xfId="1" applyFont="1" applyBorder="1" applyAlignment="1">
      <alignment horizontal="center" vertical="center"/>
    </xf>
    <xf numFmtId="0" fontId="11" fillId="11" borderId="108" xfId="0" applyFont="1" applyFill="1" applyBorder="1">
      <alignment vertical="center"/>
    </xf>
    <xf numFmtId="0" fontId="11" fillId="11" borderId="109" xfId="0" applyFont="1" applyFill="1" applyBorder="1" applyAlignment="1">
      <alignment horizontal="center" vertical="center"/>
    </xf>
    <xf numFmtId="0" fontId="11" fillId="11" borderId="109" xfId="0" applyFont="1" applyFill="1" applyBorder="1">
      <alignment vertical="center"/>
    </xf>
    <xf numFmtId="178" fontId="16" fillId="11" borderId="110" xfId="3" applyNumberFormat="1" applyFont="1" applyFill="1" applyBorder="1" applyAlignment="1">
      <alignment vertical="center"/>
    </xf>
    <xf numFmtId="178" fontId="17" fillId="11" borderId="109" xfId="3" applyNumberFormat="1" applyFont="1" applyFill="1" applyBorder="1" applyAlignment="1">
      <alignment horizontal="left" vertical="center"/>
    </xf>
    <xf numFmtId="0" fontId="16" fillId="11" borderId="109" xfId="0" applyFont="1" applyFill="1" applyBorder="1">
      <alignment vertical="center"/>
    </xf>
    <xf numFmtId="0" fontId="11" fillId="11" borderId="125" xfId="0" applyFont="1" applyFill="1" applyBorder="1">
      <alignment vertical="center"/>
    </xf>
    <xf numFmtId="0" fontId="11" fillId="11" borderId="111" xfId="0" applyFont="1" applyFill="1" applyBorder="1">
      <alignment vertical="center"/>
    </xf>
    <xf numFmtId="0" fontId="11" fillId="0" borderId="7" xfId="0" applyFont="1" applyBorder="1">
      <alignment vertical="center"/>
    </xf>
    <xf numFmtId="0" fontId="11" fillId="0" borderId="6" xfId="0" applyFont="1" applyBorder="1">
      <alignment vertical="center"/>
    </xf>
    <xf numFmtId="0" fontId="11" fillId="11" borderId="112" xfId="0" applyFont="1" applyFill="1" applyBorder="1">
      <alignment vertical="center"/>
    </xf>
    <xf numFmtId="0" fontId="11" fillId="11" borderId="107" xfId="0" applyFont="1" applyFill="1" applyBorder="1">
      <alignment vertical="center"/>
    </xf>
    <xf numFmtId="191" fontId="18" fillId="8" borderId="126" xfId="0" applyNumberFormat="1" applyFont="1" applyFill="1" applyBorder="1" applyAlignment="1">
      <alignment horizontal="center" vertical="center"/>
    </xf>
    <xf numFmtId="191" fontId="18" fillId="8" borderId="126" xfId="4" applyNumberFormat="1" applyFont="1" applyFill="1" applyBorder="1" applyAlignment="1">
      <alignment horizontal="center" vertical="center" wrapText="1" shrinkToFit="1"/>
    </xf>
    <xf numFmtId="191" fontId="11" fillId="10" borderId="129" xfId="0" applyNumberFormat="1" applyFont="1" applyFill="1" applyBorder="1" applyAlignment="1">
      <alignment horizontal="center" vertical="center"/>
    </xf>
    <xf numFmtId="0" fontId="11" fillId="10" borderId="131" xfId="0" applyFont="1" applyFill="1" applyBorder="1" applyAlignment="1">
      <alignment horizontal="left" vertical="center"/>
    </xf>
    <xf numFmtId="0" fontId="11" fillId="10" borderId="131" xfId="0" applyFont="1" applyFill="1" applyBorder="1" applyAlignment="1">
      <alignment horizontal="center" vertical="center"/>
    </xf>
    <xf numFmtId="0" fontId="11" fillId="11" borderId="0" xfId="0" applyFont="1" applyFill="1">
      <alignment vertical="center"/>
    </xf>
    <xf numFmtId="0" fontId="12" fillId="21" borderId="129" xfId="0" applyFont="1" applyFill="1" applyBorder="1" applyAlignment="1">
      <alignment horizontal="center" vertical="center"/>
    </xf>
    <xf numFmtId="0" fontId="12" fillId="21" borderId="131" xfId="0" applyFont="1" applyFill="1" applyBorder="1" applyAlignment="1">
      <alignment horizontal="center" vertical="center"/>
    </xf>
    <xf numFmtId="0" fontId="12" fillId="21" borderId="130" xfId="0" applyFont="1" applyFill="1" applyBorder="1" applyAlignment="1">
      <alignment horizontal="center" vertical="center"/>
    </xf>
    <xf numFmtId="0" fontId="11" fillId="11" borderId="121" xfId="0" applyFont="1" applyFill="1" applyBorder="1">
      <alignment vertical="center"/>
    </xf>
    <xf numFmtId="0" fontId="11" fillId="11" borderId="105" xfId="0" applyFont="1" applyFill="1" applyBorder="1">
      <alignment vertical="center"/>
    </xf>
    <xf numFmtId="189" fontId="18" fillId="8" borderId="126" xfId="1" applyNumberFormat="1" applyFont="1" applyFill="1" applyBorder="1" applyAlignment="1">
      <alignment horizontal="center" vertical="center" wrapText="1" shrinkToFit="1"/>
    </xf>
    <xf numFmtId="177" fontId="12" fillId="21" borderId="134" xfId="0" applyNumberFormat="1" applyFont="1" applyFill="1" applyBorder="1" applyAlignment="1">
      <alignment horizontal="center" vertical="center" wrapText="1"/>
    </xf>
    <xf numFmtId="0" fontId="12" fillId="21" borderId="126" xfId="0" applyFont="1" applyFill="1" applyBorder="1" applyAlignment="1">
      <alignment horizontal="center" vertical="center" wrapText="1"/>
    </xf>
    <xf numFmtId="0" fontId="11" fillId="6" borderId="2" xfId="0" applyFont="1" applyFill="1" applyBorder="1" applyAlignment="1">
      <alignment horizontal="center" vertical="center"/>
    </xf>
    <xf numFmtId="38" fontId="11" fillId="6" borderId="2" xfId="1" applyFont="1" applyFill="1" applyBorder="1" applyAlignment="1">
      <alignment horizontal="center" vertical="center"/>
    </xf>
    <xf numFmtId="0" fontId="18" fillId="8" borderId="134" xfId="0" applyFont="1" applyFill="1" applyBorder="1" applyAlignment="1">
      <alignment horizontal="center" vertical="center"/>
    </xf>
    <xf numFmtId="189" fontId="18" fillId="8" borderId="134" xfId="1" applyNumberFormat="1" applyFont="1" applyFill="1" applyBorder="1" applyAlignment="1">
      <alignment horizontal="center" vertical="center" wrapText="1" shrinkToFit="1"/>
    </xf>
    <xf numFmtId="177" fontId="11" fillId="10" borderId="135" xfId="0" applyNumberFormat="1" applyFont="1" applyFill="1" applyBorder="1" applyAlignment="1">
      <alignment horizontal="center" vertical="center" wrapText="1" shrinkToFit="1"/>
    </xf>
    <xf numFmtId="177" fontId="13" fillId="10" borderId="135" xfId="0" applyNumberFormat="1" applyFont="1" applyFill="1" applyBorder="1" applyAlignment="1">
      <alignment horizontal="center" vertical="center" wrapText="1" shrinkToFit="1"/>
    </xf>
    <xf numFmtId="177" fontId="12" fillId="21" borderId="134" xfId="0" applyNumberFormat="1" applyFont="1" applyFill="1" applyBorder="1" applyAlignment="1">
      <alignment horizontal="center" vertical="center"/>
    </xf>
    <xf numFmtId="0" fontId="11" fillId="0" borderId="21" xfId="0" applyFont="1" applyBorder="1" applyAlignment="1">
      <alignment horizontal="center" vertical="center"/>
    </xf>
    <xf numFmtId="38" fontId="11" fillId="0" borderId="21" xfId="1" applyFont="1" applyFill="1" applyBorder="1">
      <alignment vertical="center"/>
    </xf>
    <xf numFmtId="0" fontId="11" fillId="0" borderId="1" xfId="0" applyFont="1" applyBorder="1" applyAlignment="1">
      <alignment horizontal="center" vertical="center"/>
    </xf>
    <xf numFmtId="178" fontId="11" fillId="0" borderId="138" xfId="1" applyNumberFormat="1" applyFont="1" applyBorder="1">
      <alignment vertical="center"/>
    </xf>
    <xf numFmtId="177" fontId="11" fillId="8" borderId="139" xfId="0" applyNumberFormat="1" applyFont="1" applyFill="1" applyBorder="1" applyAlignment="1">
      <alignment horizontal="center" vertical="top" shrinkToFit="1"/>
    </xf>
    <xf numFmtId="0" fontId="11" fillId="8" borderId="140" xfId="0" applyFont="1" applyFill="1" applyBorder="1" applyAlignment="1">
      <alignment vertical="top" shrinkToFit="1"/>
    </xf>
    <xf numFmtId="178" fontId="11" fillId="0" borderId="137" xfId="1" applyNumberFormat="1" applyFont="1" applyFill="1" applyBorder="1">
      <alignment vertical="center"/>
    </xf>
    <xf numFmtId="178" fontId="11" fillId="0" borderId="141" xfId="1" applyNumberFormat="1" applyFont="1" applyFill="1" applyBorder="1">
      <alignment vertical="center"/>
    </xf>
    <xf numFmtId="178" fontId="11" fillId="0" borderId="139" xfId="1" applyNumberFormat="1" applyFont="1" applyBorder="1">
      <alignment vertical="center"/>
    </xf>
    <xf numFmtId="38" fontId="11" fillId="0" borderId="139" xfId="1" applyFont="1" applyBorder="1">
      <alignment vertical="center"/>
    </xf>
    <xf numFmtId="38" fontId="11" fillId="0" borderId="7" xfId="1" applyFont="1" applyBorder="1">
      <alignment vertical="center"/>
    </xf>
    <xf numFmtId="38" fontId="11" fillId="0" borderId="5" xfId="1" applyFont="1" applyBorder="1">
      <alignment vertical="center"/>
    </xf>
    <xf numFmtId="38" fontId="11" fillId="0" borderId="21" xfId="1" applyFont="1" applyBorder="1">
      <alignment vertical="center"/>
    </xf>
    <xf numFmtId="178" fontId="11" fillId="0" borderId="139" xfId="1" applyNumberFormat="1" applyFont="1" applyFill="1" applyBorder="1">
      <alignment vertical="center"/>
    </xf>
    <xf numFmtId="178" fontId="11" fillId="0" borderId="142" xfId="1" applyNumberFormat="1" applyFont="1" applyFill="1" applyBorder="1">
      <alignment vertical="center"/>
    </xf>
    <xf numFmtId="0" fontId="11" fillId="0" borderId="4" xfId="0" applyFont="1" applyBorder="1" applyAlignment="1">
      <alignment horizontal="center" vertical="center"/>
    </xf>
    <xf numFmtId="38" fontId="11" fillId="0" borderId="4" xfId="1" applyFont="1" applyBorder="1">
      <alignment vertical="center"/>
    </xf>
    <xf numFmtId="0" fontId="11" fillId="0" borderId="13" xfId="0" applyFont="1" applyBorder="1">
      <alignment vertical="center"/>
    </xf>
    <xf numFmtId="38" fontId="11" fillId="0" borderId="13" xfId="1" applyFont="1" applyBorder="1">
      <alignment vertical="center"/>
    </xf>
    <xf numFmtId="38" fontId="11" fillId="0" borderId="1" xfId="1" applyFont="1" applyBorder="1">
      <alignment vertical="center"/>
    </xf>
    <xf numFmtId="0" fontId="11" fillId="0" borderId="9" xfId="0" applyFont="1" applyBorder="1">
      <alignment vertical="center"/>
    </xf>
    <xf numFmtId="177" fontId="13" fillId="8" borderId="139" xfId="0" applyNumberFormat="1" applyFont="1" applyFill="1" applyBorder="1" applyAlignment="1">
      <alignment horizontal="center" vertical="top" shrinkToFit="1"/>
    </xf>
    <xf numFmtId="0" fontId="13" fillId="8" borderId="140" xfId="0" applyFont="1" applyFill="1" applyBorder="1" applyAlignment="1">
      <alignment vertical="top" shrinkToFit="1"/>
    </xf>
    <xf numFmtId="49" fontId="13" fillId="8" borderId="140" xfId="0" applyNumberFormat="1" applyFont="1" applyFill="1" applyBorder="1" applyAlignment="1">
      <alignment horizontal="left" vertical="top" shrinkToFit="1"/>
    </xf>
    <xf numFmtId="177" fontId="13" fillId="8" borderId="139" xfId="0" quotePrefix="1" applyNumberFormat="1" applyFont="1" applyFill="1" applyBorder="1" applyAlignment="1">
      <alignment horizontal="center" vertical="top" shrinkToFit="1"/>
    </xf>
    <xf numFmtId="177" fontId="13" fillId="8" borderId="143" xfId="0" applyNumberFormat="1" applyFont="1" applyFill="1" applyBorder="1" applyAlignment="1">
      <alignment horizontal="center" vertical="top" shrinkToFit="1"/>
    </xf>
    <xf numFmtId="0" fontId="11" fillId="8" borderId="144" xfId="0" applyFont="1" applyFill="1" applyBorder="1" applyAlignment="1">
      <alignment vertical="top" shrinkToFit="1"/>
    </xf>
    <xf numFmtId="178" fontId="11" fillId="0" borderId="143" xfId="1" applyNumberFormat="1" applyFont="1" applyFill="1" applyBorder="1">
      <alignment vertical="center"/>
    </xf>
    <xf numFmtId="178" fontId="11" fillId="0" borderId="145" xfId="1" applyNumberFormat="1" applyFont="1" applyFill="1" applyBorder="1">
      <alignment vertical="center"/>
    </xf>
    <xf numFmtId="178" fontId="11" fillId="0" borderId="145" xfId="1" applyNumberFormat="1" applyFont="1" applyBorder="1">
      <alignment vertical="center"/>
    </xf>
    <xf numFmtId="178" fontId="11" fillId="0" borderId="126" xfId="1" applyNumberFormat="1" applyFont="1" applyFill="1" applyBorder="1">
      <alignment vertical="center"/>
    </xf>
    <xf numFmtId="0" fontId="11" fillId="11" borderId="115" xfId="0" applyFont="1" applyFill="1" applyBorder="1">
      <alignment vertical="center"/>
    </xf>
    <xf numFmtId="0" fontId="11" fillId="11" borderId="116" xfId="0" applyFont="1" applyFill="1" applyBorder="1">
      <alignment vertical="center"/>
    </xf>
    <xf numFmtId="178" fontId="11" fillId="11" borderId="116" xfId="3" applyNumberFormat="1" applyFont="1" applyFill="1" applyBorder="1">
      <alignment vertical="center"/>
    </xf>
    <xf numFmtId="0" fontId="11" fillId="11" borderId="117" xfId="0" applyFont="1" applyFill="1" applyBorder="1">
      <alignment vertical="center"/>
    </xf>
    <xf numFmtId="178" fontId="11" fillId="0" borderId="9" xfId="3" applyNumberFormat="1" applyFont="1" applyBorder="1">
      <alignment vertical="center"/>
    </xf>
    <xf numFmtId="178" fontId="11" fillId="0" borderId="5" xfId="3" applyNumberFormat="1" applyFont="1" applyBorder="1">
      <alignment vertical="center"/>
    </xf>
    <xf numFmtId="38" fontId="19" fillId="8" borderId="126" xfId="1" applyFont="1" applyFill="1" applyBorder="1" applyAlignment="1">
      <alignment horizontal="center" vertical="center" wrapText="1" shrinkToFit="1"/>
    </xf>
    <xf numFmtId="189" fontId="19" fillId="8" borderId="126" xfId="1" applyNumberFormat="1" applyFont="1" applyFill="1" applyBorder="1" applyAlignment="1">
      <alignment horizontal="center" vertical="center" wrapText="1" shrinkToFit="1"/>
    </xf>
    <xf numFmtId="177" fontId="15" fillId="10" borderId="126" xfId="0" applyNumberFormat="1" applyFont="1" applyFill="1" applyBorder="1" applyAlignment="1">
      <alignment horizontal="center" vertical="center" wrapText="1" shrinkToFit="1"/>
    </xf>
    <xf numFmtId="177" fontId="20" fillId="10" borderId="126" xfId="0" applyNumberFormat="1" applyFont="1" applyFill="1" applyBorder="1" applyAlignment="1">
      <alignment horizontal="center" vertical="center" wrapText="1" shrinkToFit="1"/>
    </xf>
    <xf numFmtId="177" fontId="20" fillId="10" borderId="126" xfId="0" quotePrefix="1" applyNumberFormat="1" applyFont="1" applyFill="1" applyBorder="1" applyAlignment="1">
      <alignment horizontal="center" vertical="center" wrapText="1" shrinkToFit="1"/>
    </xf>
    <xf numFmtId="0" fontId="16" fillId="0" borderId="8" xfId="0" applyFont="1" applyBorder="1" applyAlignment="1"/>
    <xf numFmtId="0" fontId="11" fillId="0" borderId="8" xfId="0" applyFont="1" applyBorder="1" applyAlignment="1"/>
    <xf numFmtId="0" fontId="11" fillId="0" borderId="5" xfId="0" applyFont="1" applyBorder="1" applyAlignment="1">
      <alignment horizontal="center" vertical="center"/>
    </xf>
    <xf numFmtId="177" fontId="11" fillId="0" borderId="5" xfId="0" applyNumberFormat="1" applyFont="1" applyBorder="1">
      <alignment vertical="center"/>
    </xf>
    <xf numFmtId="0" fontId="11" fillId="0" borderId="5" xfId="0" applyFont="1" applyBorder="1" applyAlignment="1">
      <alignment horizontal="center"/>
    </xf>
    <xf numFmtId="0" fontId="12" fillId="0" borderId="5" xfId="0" applyFont="1" applyBorder="1">
      <alignment vertical="center"/>
    </xf>
    <xf numFmtId="181" fontId="11" fillId="0" borderId="5" xfId="0" applyNumberFormat="1" applyFont="1" applyBorder="1" applyAlignment="1">
      <alignment horizontal="center" vertical="center"/>
    </xf>
    <xf numFmtId="0" fontId="11" fillId="0" borderId="41" xfId="0" applyFont="1" applyBorder="1">
      <alignment vertical="center"/>
    </xf>
    <xf numFmtId="181" fontId="11" fillId="0" borderId="8" xfId="0" applyNumberFormat="1" applyFont="1" applyBorder="1" applyAlignment="1">
      <alignment horizontal="center" vertical="center"/>
    </xf>
    <xf numFmtId="191" fontId="18" fillId="23" borderId="2" xfId="4" applyNumberFormat="1" applyFont="1" applyFill="1" applyBorder="1" applyAlignment="1">
      <alignment horizontal="center" vertical="center"/>
    </xf>
    <xf numFmtId="191" fontId="18" fillId="7" borderId="2" xfId="4" applyNumberFormat="1" applyFont="1" applyFill="1" applyBorder="1" applyAlignment="1">
      <alignment horizontal="center" vertical="center"/>
    </xf>
    <xf numFmtId="0" fontId="11" fillId="0" borderId="21" xfId="0" applyFont="1" applyBorder="1" applyAlignment="1">
      <alignment vertical="top" shrinkToFit="1"/>
    </xf>
    <xf numFmtId="181" fontId="11" fillId="0" borderId="21" xfId="0" applyNumberFormat="1" applyFont="1" applyBorder="1" applyAlignment="1">
      <alignment horizontal="center" vertical="center"/>
    </xf>
    <xf numFmtId="0" fontId="11" fillId="0" borderId="23" xfId="0" applyFont="1" applyBorder="1" applyAlignment="1">
      <alignment horizontal="center" vertical="center"/>
    </xf>
    <xf numFmtId="38" fontId="11" fillId="0" borderId="41" xfId="1" applyFont="1" applyBorder="1">
      <alignment vertical="center"/>
    </xf>
    <xf numFmtId="0" fontId="11" fillId="0" borderId="21" xfId="0" applyFont="1" applyBorder="1">
      <alignment vertical="center"/>
    </xf>
    <xf numFmtId="177" fontId="11" fillId="0" borderId="21" xfId="0" applyNumberFormat="1" applyFont="1" applyBorder="1" applyAlignment="1">
      <alignment horizontal="center" vertical="center"/>
    </xf>
    <xf numFmtId="177" fontId="11" fillId="0" borderId="21" xfId="0" applyNumberFormat="1" applyFont="1" applyBorder="1" applyAlignment="1">
      <alignment horizontal="left" vertical="center"/>
    </xf>
    <xf numFmtId="181" fontId="13" fillId="0" borderId="21" xfId="0" applyNumberFormat="1" applyFont="1" applyBorder="1" applyAlignment="1">
      <alignment horizontal="center" vertical="top" shrinkToFit="1"/>
    </xf>
    <xf numFmtId="177" fontId="11" fillId="0" borderId="24" xfId="0" applyNumberFormat="1" applyFont="1" applyBorder="1" applyAlignment="1">
      <alignment horizontal="left" vertical="center"/>
    </xf>
    <xf numFmtId="0" fontId="11" fillId="0" borderId="1" xfId="0" applyFont="1" applyBorder="1">
      <alignment vertical="center"/>
    </xf>
    <xf numFmtId="38" fontId="11" fillId="0" borderId="1" xfId="0" applyNumberFormat="1" applyFont="1" applyBorder="1">
      <alignment vertical="center"/>
    </xf>
    <xf numFmtId="181" fontId="13" fillId="0" borderId="22" xfId="0" applyNumberFormat="1" applyFont="1" applyBorder="1" applyAlignment="1">
      <alignment horizontal="center" vertical="top" shrinkToFit="1"/>
    </xf>
    <xf numFmtId="0" fontId="11" fillId="0" borderId="22" xfId="0" applyFont="1" applyBorder="1" applyAlignment="1">
      <alignment vertical="top" shrinkToFit="1"/>
    </xf>
    <xf numFmtId="0" fontId="11" fillId="0" borderId="22" xfId="0" applyFont="1" applyBorder="1" applyAlignment="1">
      <alignment horizontal="center" vertical="center"/>
    </xf>
    <xf numFmtId="181" fontId="11" fillId="0" borderId="22" xfId="0" applyNumberFormat="1" applyFont="1" applyBorder="1" applyAlignment="1">
      <alignment horizontal="center" vertical="center"/>
    </xf>
    <xf numFmtId="0" fontId="11" fillId="0" borderId="22" xfId="0" applyFont="1" applyBorder="1">
      <alignment vertical="center"/>
    </xf>
    <xf numFmtId="0" fontId="11" fillId="0" borderId="6" xfId="0" applyFont="1" applyBorder="1" applyAlignment="1">
      <alignment horizontal="center" vertical="center"/>
    </xf>
    <xf numFmtId="0" fontId="11" fillId="0" borderId="24" xfId="0" applyFont="1" applyBorder="1" applyAlignment="1">
      <alignment horizontal="center" vertical="center"/>
    </xf>
    <xf numFmtId="0" fontId="11" fillId="0" borderId="9" xfId="0" applyFont="1" applyBorder="1" applyAlignment="1">
      <alignment horizontal="center" vertical="center"/>
    </xf>
    <xf numFmtId="0" fontId="11" fillId="0" borderId="24" xfId="0" applyFont="1" applyBorder="1" applyAlignment="1">
      <alignment vertical="top" shrinkToFit="1"/>
    </xf>
    <xf numFmtId="181" fontId="13" fillId="0" borderId="4" xfId="0" applyNumberFormat="1" applyFont="1" applyBorder="1" applyAlignment="1">
      <alignment horizontal="center" vertical="top" shrinkToFit="1"/>
    </xf>
    <xf numFmtId="0" fontId="11" fillId="0" borderId="4" xfId="0" applyFont="1" applyBorder="1" applyAlignment="1">
      <alignment vertical="top" shrinkToFit="1"/>
    </xf>
    <xf numFmtId="181" fontId="13" fillId="0" borderId="1" xfId="0" applyNumberFormat="1" applyFont="1" applyBorder="1" applyAlignment="1">
      <alignment horizontal="center" vertical="top" shrinkToFit="1"/>
    </xf>
    <xf numFmtId="0" fontId="11" fillId="0" borderId="1" xfId="0" applyFont="1" applyBorder="1" applyAlignment="1">
      <alignment vertical="top" shrinkToFit="1"/>
    </xf>
    <xf numFmtId="0" fontId="11" fillId="0" borderId="7" xfId="0" applyFont="1" applyBorder="1" applyAlignment="1">
      <alignment horizontal="center" vertical="center"/>
    </xf>
    <xf numFmtId="177" fontId="13" fillId="0" borderId="21" xfId="0" applyNumberFormat="1" applyFont="1" applyBorder="1" applyAlignment="1">
      <alignment horizontal="center" vertical="top" shrinkToFit="1"/>
    </xf>
    <xf numFmtId="177" fontId="13" fillId="0" borderId="22" xfId="0" applyNumberFormat="1" applyFont="1" applyBorder="1" applyAlignment="1">
      <alignment horizontal="center" vertical="top" shrinkToFit="1"/>
    </xf>
    <xf numFmtId="177" fontId="13" fillId="0" borderId="24" xfId="0" applyNumberFormat="1" applyFont="1" applyBorder="1" applyAlignment="1">
      <alignment horizontal="center" vertical="top" shrinkToFit="1"/>
    </xf>
    <xf numFmtId="0" fontId="11" fillId="0" borderId="9" xfId="0" applyFont="1" applyBorder="1" applyAlignment="1"/>
    <xf numFmtId="181" fontId="11" fillId="0" borderId="5" xfId="0" applyNumberFormat="1" applyFont="1" applyBorder="1">
      <alignment vertical="center"/>
    </xf>
    <xf numFmtId="0" fontId="11" fillId="0" borderId="13" xfId="0" applyFont="1" applyBorder="1" applyAlignment="1">
      <alignment horizontal="center" vertical="top" shrinkToFit="1"/>
    </xf>
    <xf numFmtId="0" fontId="11" fillId="0" borderId="13" xfId="0" applyFont="1" applyBorder="1" applyAlignment="1">
      <alignment vertical="top" shrinkToFit="1"/>
    </xf>
    <xf numFmtId="0" fontId="11" fillId="0" borderId="1" xfId="0" applyFont="1" applyBorder="1" applyAlignment="1">
      <alignment horizontal="center" vertical="top" shrinkToFit="1"/>
    </xf>
    <xf numFmtId="0" fontId="11" fillId="0" borderId="5" xfId="0" applyFont="1" applyBorder="1" applyAlignment="1">
      <alignment horizontal="center" vertical="top" shrinkToFit="1"/>
    </xf>
    <xf numFmtId="0" fontId="11" fillId="0" borderId="5" xfId="0" applyFont="1" applyBorder="1" applyAlignment="1">
      <alignment vertical="top" shrinkToFit="1"/>
    </xf>
    <xf numFmtId="177" fontId="11" fillId="0" borderId="5" xfId="0" applyNumberFormat="1" applyFont="1" applyBorder="1" applyAlignment="1">
      <alignment horizontal="center" vertical="center"/>
    </xf>
    <xf numFmtId="0" fontId="11" fillId="0" borderId="5" xfId="0" applyFont="1" applyBorder="1" applyAlignment="1"/>
    <xf numFmtId="181" fontId="11" fillId="6" borderId="21" xfId="0" applyNumberFormat="1" applyFont="1" applyFill="1" applyBorder="1" applyAlignment="1">
      <alignment horizontal="center" vertical="top" shrinkToFit="1"/>
    </xf>
    <xf numFmtId="0" fontId="11" fillId="6" borderId="21" xfId="0" applyFont="1" applyFill="1" applyBorder="1" applyAlignment="1">
      <alignment vertical="top"/>
    </xf>
    <xf numFmtId="0" fontId="11" fillId="6" borderId="21" xfId="0" applyFont="1" applyFill="1" applyBorder="1" applyAlignment="1">
      <alignment vertical="top" shrinkToFit="1"/>
    </xf>
    <xf numFmtId="181" fontId="13" fillId="6" borderId="21" xfId="0" applyNumberFormat="1" applyFont="1" applyFill="1" applyBorder="1" applyAlignment="1">
      <alignment horizontal="center" vertical="top" shrinkToFit="1"/>
    </xf>
    <xf numFmtId="0" fontId="13" fillId="6" borderId="21" xfId="0" applyFont="1" applyFill="1" applyBorder="1" applyAlignment="1">
      <alignment vertical="top" shrinkToFit="1"/>
    </xf>
    <xf numFmtId="0" fontId="11" fillId="6" borderId="21" xfId="0" applyFont="1" applyFill="1" applyBorder="1" applyAlignment="1">
      <alignment vertical="top" wrapText="1" shrinkToFit="1"/>
    </xf>
    <xf numFmtId="181" fontId="13" fillId="6" borderId="22" xfId="0" applyNumberFormat="1" applyFont="1" applyFill="1" applyBorder="1" applyAlignment="1">
      <alignment horizontal="center" vertical="top" shrinkToFit="1"/>
    </xf>
    <xf numFmtId="0" fontId="11" fillId="6" borderId="22" xfId="0" applyFont="1" applyFill="1" applyBorder="1" applyAlignment="1">
      <alignment vertical="top" shrinkToFit="1"/>
    </xf>
    <xf numFmtId="181" fontId="13" fillId="6" borderId="24" xfId="0" applyNumberFormat="1" applyFont="1" applyFill="1" applyBorder="1" applyAlignment="1">
      <alignment horizontal="center" vertical="top" shrinkToFit="1"/>
    </xf>
    <xf numFmtId="0" fontId="11" fillId="6" borderId="24" xfId="0" applyFont="1" applyFill="1" applyBorder="1" applyAlignment="1">
      <alignment vertical="top" shrinkToFit="1"/>
    </xf>
    <xf numFmtId="181" fontId="13" fillId="6" borderId="4" xfId="0" applyNumberFormat="1" applyFont="1" applyFill="1" applyBorder="1" applyAlignment="1">
      <alignment horizontal="center" vertical="top" shrinkToFit="1"/>
    </xf>
    <xf numFmtId="0" fontId="11" fillId="6" borderId="4" xfId="0" applyFont="1" applyFill="1" applyBorder="1" applyAlignment="1">
      <alignment vertical="top" shrinkToFit="1"/>
    </xf>
    <xf numFmtId="177" fontId="11" fillId="6" borderId="21" xfId="0" applyNumberFormat="1" applyFont="1" applyFill="1" applyBorder="1" applyAlignment="1">
      <alignment horizontal="center" vertical="top" shrinkToFit="1"/>
    </xf>
    <xf numFmtId="177" fontId="13" fillId="6" borderId="21" xfId="0" applyNumberFormat="1" applyFont="1" applyFill="1" applyBorder="1" applyAlignment="1">
      <alignment horizontal="center" vertical="top" shrinkToFit="1"/>
    </xf>
    <xf numFmtId="49" fontId="13" fillId="6" borderId="21" xfId="0" applyNumberFormat="1" applyFont="1" applyFill="1" applyBorder="1" applyAlignment="1">
      <alignment horizontal="left" vertical="top" shrinkToFit="1"/>
    </xf>
    <xf numFmtId="177" fontId="13" fillId="6" borderId="21" xfId="0" quotePrefix="1" applyNumberFormat="1" applyFont="1" applyFill="1" applyBorder="1" applyAlignment="1">
      <alignment horizontal="center" vertical="top" shrinkToFit="1"/>
    </xf>
    <xf numFmtId="0" fontId="13" fillId="6" borderId="21" xfId="0" applyFont="1" applyFill="1" applyBorder="1" applyAlignment="1">
      <alignment vertical="top" wrapText="1" shrinkToFit="1"/>
    </xf>
    <xf numFmtId="177" fontId="13" fillId="6" borderId="24" xfId="0" applyNumberFormat="1" applyFont="1" applyFill="1" applyBorder="1" applyAlignment="1">
      <alignment horizontal="center" vertical="top" shrinkToFit="1"/>
    </xf>
    <xf numFmtId="0" fontId="11" fillId="0" borderId="100" xfId="0" applyFont="1" applyBorder="1" applyAlignment="1">
      <alignment horizontal="center" vertical="center"/>
    </xf>
    <xf numFmtId="177" fontId="13" fillId="6" borderId="1" xfId="0" applyNumberFormat="1" applyFont="1" applyFill="1" applyBorder="1" applyAlignment="1">
      <alignment horizontal="center" vertical="top" shrinkToFit="1"/>
    </xf>
    <xf numFmtId="0" fontId="11" fillId="6" borderId="1" xfId="0" applyFont="1" applyFill="1" applyBorder="1" applyAlignment="1">
      <alignment vertical="top" shrinkToFit="1"/>
    </xf>
    <xf numFmtId="0" fontId="16" fillId="0" borderId="5" xfId="6" applyFont="1" applyBorder="1">
      <alignment vertical="center"/>
    </xf>
    <xf numFmtId="0" fontId="11" fillId="0" borderId="5" xfId="6" applyFont="1" applyBorder="1">
      <alignment vertical="center"/>
    </xf>
    <xf numFmtId="191" fontId="18" fillId="6" borderId="2" xfId="4" applyNumberFormat="1" applyFont="1" applyFill="1" applyBorder="1" applyAlignment="1">
      <alignment horizontal="center" vertical="center"/>
    </xf>
    <xf numFmtId="0" fontId="11" fillId="6" borderId="2" xfId="0" applyFont="1" applyFill="1" applyBorder="1" applyAlignment="1">
      <alignment horizontal="center" vertical="center" shrinkToFit="1"/>
    </xf>
    <xf numFmtId="176" fontId="11" fillId="6" borderId="2" xfId="0" applyNumberFormat="1" applyFont="1" applyFill="1" applyBorder="1" applyAlignment="1">
      <alignment horizontal="center" vertical="center"/>
    </xf>
    <xf numFmtId="0" fontId="11" fillId="6" borderId="25" xfId="0" applyFont="1" applyFill="1" applyBorder="1" applyAlignment="1">
      <alignment horizontal="center" vertical="center"/>
    </xf>
    <xf numFmtId="0" fontId="11" fillId="6" borderId="1" xfId="0" applyFont="1" applyFill="1" applyBorder="1">
      <alignment vertical="center"/>
    </xf>
    <xf numFmtId="177" fontId="18" fillId="6" borderId="21" xfId="5" applyNumberFormat="1" applyFont="1" applyFill="1" applyBorder="1" applyAlignment="1">
      <alignment horizontal="center" vertical="center"/>
    </xf>
    <xf numFmtId="0" fontId="18" fillId="6" borderId="21" xfId="5" applyFont="1" applyFill="1" applyBorder="1" applyAlignment="1">
      <alignment vertical="center"/>
    </xf>
    <xf numFmtId="38" fontId="18" fillId="0" borderId="21" xfId="1" applyFont="1" applyFill="1" applyBorder="1" applyAlignment="1">
      <alignment vertical="center"/>
    </xf>
    <xf numFmtId="178" fontId="11" fillId="0" borderId="21" xfId="1" applyNumberFormat="1" applyFont="1" applyBorder="1">
      <alignment vertical="center"/>
    </xf>
    <xf numFmtId="38" fontId="11" fillId="14" borderId="21" xfId="1" applyFont="1" applyFill="1" applyBorder="1">
      <alignment vertical="center"/>
    </xf>
    <xf numFmtId="0" fontId="11" fillId="0" borderId="100" xfId="0" applyFont="1" applyBorder="1">
      <alignment vertical="center"/>
    </xf>
    <xf numFmtId="0" fontId="11" fillId="0" borderId="102" xfId="0" applyFont="1" applyBorder="1">
      <alignment vertical="center"/>
    </xf>
    <xf numFmtId="186" fontId="11" fillId="0" borderId="21" xfId="1" applyNumberFormat="1" applyFont="1" applyBorder="1">
      <alignment vertical="center"/>
    </xf>
    <xf numFmtId="186" fontId="11" fillId="0" borderId="23" xfId="1" applyNumberFormat="1" applyFont="1" applyBorder="1">
      <alignment vertical="center"/>
    </xf>
    <xf numFmtId="0" fontId="18" fillId="6" borderId="21" xfId="5" applyFont="1" applyFill="1" applyBorder="1" applyAlignment="1">
      <alignment vertical="center" shrinkToFit="1"/>
    </xf>
    <xf numFmtId="38" fontId="11" fillId="15" borderId="21" xfId="1" applyFont="1" applyFill="1" applyBorder="1">
      <alignment vertical="center"/>
    </xf>
    <xf numFmtId="177" fontId="18" fillId="6" borderId="1" xfId="5" applyNumberFormat="1" applyFont="1" applyFill="1" applyBorder="1" applyAlignment="1">
      <alignment horizontal="center" vertical="center"/>
    </xf>
    <xf numFmtId="0" fontId="18" fillId="6" borderId="1" xfId="5" applyFont="1" applyFill="1" applyBorder="1" applyAlignment="1">
      <alignment vertical="center"/>
    </xf>
    <xf numFmtId="0" fontId="11" fillId="0" borderId="41" xfId="6" applyFont="1" applyBorder="1" applyAlignment="1">
      <alignment vertical="top" wrapText="1" shrinkToFit="1"/>
    </xf>
    <xf numFmtId="38" fontId="11" fillId="0" borderId="1" xfId="1" applyFont="1" applyFill="1" applyBorder="1">
      <alignment vertical="center"/>
    </xf>
    <xf numFmtId="178" fontId="11" fillId="0" borderId="1" xfId="1" applyNumberFormat="1" applyFont="1" applyBorder="1">
      <alignment vertical="center"/>
    </xf>
    <xf numFmtId="0" fontId="11" fillId="0" borderId="103" xfId="6" applyFont="1" applyBorder="1">
      <alignment vertical="center"/>
    </xf>
    <xf numFmtId="180" fontId="11" fillId="0" borderId="1" xfId="0" applyNumberFormat="1" applyFont="1" applyBorder="1" applyAlignment="1">
      <alignment horizontal="right" vertical="center"/>
    </xf>
    <xf numFmtId="0" fontId="11" fillId="0" borderId="41" xfId="6" applyFont="1" applyBorder="1">
      <alignment vertical="center"/>
    </xf>
    <xf numFmtId="178" fontId="11" fillId="0" borderId="9" xfId="1" applyNumberFormat="1" applyFont="1" applyFill="1" applyBorder="1" applyAlignment="1">
      <alignment vertical="center"/>
    </xf>
    <xf numFmtId="178" fontId="11" fillId="0" borderId="5" xfId="1" applyNumberFormat="1" applyFont="1" applyFill="1" applyBorder="1" applyAlignment="1">
      <alignment vertical="center"/>
    </xf>
    <xf numFmtId="38" fontId="11" fillId="0" borderId="9" xfId="1" applyFont="1" applyBorder="1" applyAlignment="1">
      <alignment vertical="center"/>
    </xf>
    <xf numFmtId="0" fontId="11" fillId="0" borderId="13" xfId="0" applyFont="1" applyBorder="1" applyAlignment="1">
      <alignment horizontal="center" vertical="center" textRotation="180"/>
    </xf>
    <xf numFmtId="38" fontId="11" fillId="0" borderId="7" xfId="0" applyNumberFormat="1" applyFont="1" applyBorder="1">
      <alignment vertical="center"/>
    </xf>
    <xf numFmtId="38" fontId="11" fillId="0" borderId="5" xfId="0" applyNumberFormat="1" applyFont="1" applyBorder="1">
      <alignment vertical="center"/>
    </xf>
    <xf numFmtId="0" fontId="11" fillId="0" borderId="9" xfId="6" applyFont="1" applyBorder="1">
      <alignment vertical="center"/>
    </xf>
    <xf numFmtId="0" fontId="15" fillId="6" borderId="1" xfId="0" applyFont="1" applyFill="1" applyBorder="1" applyAlignment="1">
      <alignment horizontal="center" vertical="center"/>
    </xf>
    <xf numFmtId="0" fontId="11" fillId="0" borderId="103" xfId="6" applyFont="1" applyBorder="1" applyAlignment="1">
      <alignment vertical="top" wrapText="1" shrinkToFit="1"/>
    </xf>
    <xf numFmtId="38" fontId="18" fillId="0" borderId="1" xfId="1" applyFont="1" applyFill="1" applyBorder="1" applyAlignment="1">
      <alignment vertical="center"/>
    </xf>
    <xf numFmtId="186" fontId="11" fillId="0" borderId="1" xfId="1" applyNumberFormat="1" applyFont="1" applyBorder="1">
      <alignment vertical="center"/>
    </xf>
    <xf numFmtId="0" fontId="11" fillId="6" borderId="1" xfId="0" applyFont="1" applyFill="1" applyBorder="1" applyAlignment="1">
      <alignment horizontal="center" vertical="center"/>
    </xf>
    <xf numFmtId="186" fontId="11" fillId="0" borderId="1" xfId="1" applyNumberFormat="1" applyFont="1" applyFill="1" applyBorder="1">
      <alignment vertical="center"/>
    </xf>
    <xf numFmtId="0" fontId="11" fillId="0" borderId="0" xfId="6" applyFont="1">
      <alignment vertical="center"/>
    </xf>
    <xf numFmtId="0" fontId="11" fillId="0" borderId="105" xfId="0" applyFont="1" applyBorder="1">
      <alignment vertical="center"/>
    </xf>
    <xf numFmtId="0" fontId="11" fillId="0" borderId="13" xfId="0" applyFont="1" applyBorder="1" applyAlignment="1">
      <alignment horizontal="center" vertical="center"/>
    </xf>
    <xf numFmtId="177" fontId="11" fillId="6" borderId="1" xfId="0" applyNumberFormat="1" applyFont="1" applyFill="1" applyBorder="1" applyAlignment="1">
      <alignment horizontal="center" vertical="top" shrinkToFit="1"/>
    </xf>
    <xf numFmtId="0" fontId="11" fillId="0" borderId="1" xfId="6" applyFont="1" applyBorder="1" applyAlignment="1">
      <alignment vertical="top" wrapText="1" shrinkToFit="1"/>
    </xf>
    <xf numFmtId="38" fontId="11" fillId="14" borderId="1" xfId="1" applyFont="1" applyFill="1" applyBorder="1">
      <alignment vertical="center"/>
    </xf>
    <xf numFmtId="178" fontId="11" fillId="0" borderId="1" xfId="1" applyNumberFormat="1" applyFont="1" applyFill="1" applyBorder="1" applyAlignment="1">
      <alignment horizontal="right" vertical="center"/>
    </xf>
    <xf numFmtId="178" fontId="11" fillId="0" borderId="13" xfId="1" applyNumberFormat="1" applyFont="1" applyFill="1" applyBorder="1" applyAlignment="1">
      <alignment vertical="center"/>
    </xf>
    <xf numFmtId="38" fontId="11" fillId="0" borderId="1" xfId="6" applyNumberFormat="1" applyFont="1" applyBorder="1">
      <alignment vertical="center"/>
    </xf>
    <xf numFmtId="191" fontId="11" fillId="18" borderId="129" xfId="0" applyNumberFormat="1" applyFont="1" applyFill="1" applyBorder="1" applyAlignment="1">
      <alignment horizontal="center" vertical="center"/>
    </xf>
    <xf numFmtId="0" fontId="11" fillId="18" borderId="131" xfId="0" applyFont="1" applyFill="1" applyBorder="1" applyAlignment="1">
      <alignment horizontal="left" vertical="center"/>
    </xf>
    <xf numFmtId="0" fontId="11" fillId="18" borderId="131" xfId="0" applyFont="1" applyFill="1" applyBorder="1" applyAlignment="1">
      <alignment horizontal="center" vertical="center"/>
    </xf>
    <xf numFmtId="0" fontId="11" fillId="18" borderId="130" xfId="0" applyFont="1" applyFill="1" applyBorder="1" applyAlignment="1">
      <alignment horizontal="center" vertical="center"/>
    </xf>
    <xf numFmtId="177" fontId="15" fillId="18" borderId="126" xfId="0" applyNumberFormat="1" applyFont="1" applyFill="1" applyBorder="1" applyAlignment="1">
      <alignment horizontal="center" vertical="center" wrapText="1" shrinkToFit="1"/>
    </xf>
    <xf numFmtId="177" fontId="20" fillId="18" borderId="126" xfId="0" applyNumberFormat="1" applyFont="1" applyFill="1" applyBorder="1" applyAlignment="1">
      <alignment horizontal="center" vertical="center" wrapText="1" shrinkToFit="1"/>
    </xf>
    <xf numFmtId="177" fontId="20" fillId="18" borderId="126" xfId="0" quotePrefix="1" applyNumberFormat="1" applyFont="1" applyFill="1" applyBorder="1" applyAlignment="1">
      <alignment horizontal="center" vertical="center" wrapText="1" shrinkToFit="1"/>
    </xf>
    <xf numFmtId="177" fontId="11" fillId="18" borderId="135" xfId="0" applyNumberFormat="1" applyFont="1" applyFill="1" applyBorder="1" applyAlignment="1">
      <alignment horizontal="center" vertical="center" wrapText="1" shrinkToFit="1"/>
    </xf>
    <xf numFmtId="177" fontId="13" fillId="18" borderId="135" xfId="0" applyNumberFormat="1" applyFont="1" applyFill="1" applyBorder="1" applyAlignment="1">
      <alignment horizontal="center" vertical="center" wrapText="1" shrinkToFit="1"/>
    </xf>
    <xf numFmtId="177" fontId="11" fillId="18" borderId="134" xfId="0" applyNumberFormat="1" applyFont="1" applyFill="1" applyBorder="1" applyAlignment="1">
      <alignment horizontal="center" vertical="center" wrapText="1" shrinkToFit="1"/>
    </xf>
    <xf numFmtId="181" fontId="11" fillId="0" borderId="24" xfId="0" applyNumberFormat="1" applyFont="1" applyBorder="1" applyAlignment="1">
      <alignment horizontal="center" vertical="center"/>
    </xf>
    <xf numFmtId="181" fontId="11" fillId="23" borderId="21" xfId="0" applyNumberFormat="1" applyFont="1" applyFill="1" applyBorder="1" applyAlignment="1">
      <alignment horizontal="center" vertical="center"/>
    </xf>
    <xf numFmtId="194" fontId="11" fillId="0" borderId="5" xfId="0" applyNumberFormat="1" applyFont="1" applyBorder="1" applyAlignment="1">
      <alignment horizontal="center" vertical="center"/>
    </xf>
    <xf numFmtId="0" fontId="11" fillId="0" borderId="123" xfId="0" applyFont="1" applyBorder="1">
      <alignment vertical="center"/>
    </xf>
    <xf numFmtId="0" fontId="11" fillId="0" borderId="41" xfId="0" applyFont="1" applyBorder="1" applyAlignment="1">
      <alignment horizontal="center" vertical="center"/>
    </xf>
    <xf numFmtId="38" fontId="11" fillId="3" borderId="21" xfId="1" applyFont="1" applyFill="1" applyBorder="1" applyAlignment="1">
      <alignment vertical="top"/>
    </xf>
    <xf numFmtId="38" fontId="11" fillId="12" borderId="21" xfId="1" applyFont="1" applyFill="1" applyBorder="1" applyAlignment="1">
      <alignment vertical="top"/>
    </xf>
    <xf numFmtId="177" fontId="13" fillId="25" borderId="21" xfId="0" applyNumberFormat="1" applyFont="1" applyFill="1" applyBorder="1" applyAlignment="1">
      <alignment horizontal="center" vertical="top" shrinkToFit="1"/>
    </xf>
    <xf numFmtId="0" fontId="11" fillId="25" borderId="21" xfId="0" applyFont="1" applyFill="1" applyBorder="1" applyAlignment="1">
      <alignment vertical="top" shrinkToFit="1"/>
    </xf>
    <xf numFmtId="38" fontId="11" fillId="3" borderId="24" xfId="1" applyFont="1" applyFill="1" applyBorder="1" applyAlignment="1">
      <alignment horizontal="right" vertical="center"/>
    </xf>
    <xf numFmtId="38" fontId="11" fillId="3" borderId="21" xfId="1" applyFont="1" applyFill="1" applyBorder="1" applyAlignment="1">
      <alignment horizontal="right" vertical="center"/>
    </xf>
    <xf numFmtId="38" fontId="11" fillId="3" borderId="22" xfId="1" applyFont="1" applyFill="1" applyBorder="1" applyAlignment="1">
      <alignment vertical="top"/>
    </xf>
    <xf numFmtId="181" fontId="11" fillId="3" borderId="21" xfId="0" applyNumberFormat="1" applyFont="1" applyFill="1" applyBorder="1" applyAlignment="1">
      <alignment horizontal="center" vertical="center"/>
    </xf>
    <xf numFmtId="177" fontId="13" fillId="3" borderId="21" xfId="0" applyNumberFormat="1" applyFont="1" applyFill="1" applyBorder="1" applyAlignment="1">
      <alignment horizontal="center" vertical="top" shrinkToFit="1"/>
    </xf>
    <xf numFmtId="0" fontId="11" fillId="3" borderId="21" xfId="0" applyFont="1" applyFill="1" applyBorder="1" applyAlignment="1">
      <alignment vertical="top" shrinkToFit="1"/>
    </xf>
    <xf numFmtId="0" fontId="16" fillId="0" borderId="5" xfId="0" applyFont="1" applyBorder="1" applyAlignment="1">
      <alignment horizontal="left" vertical="center"/>
    </xf>
    <xf numFmtId="0" fontId="23" fillId="0" borderId="7" xfId="0" applyFont="1" applyBorder="1" applyAlignment="1">
      <alignment horizontal="right" vertical="center"/>
    </xf>
    <xf numFmtId="0" fontId="24" fillId="0" borderId="5" xfId="0" applyFont="1" applyBorder="1">
      <alignment vertical="center"/>
    </xf>
    <xf numFmtId="0" fontId="23" fillId="0" borderId="5" xfId="0" applyFont="1" applyBorder="1" applyAlignment="1">
      <alignment horizontal="right" vertical="center"/>
    </xf>
    <xf numFmtId="0" fontId="26" fillId="0" borderId="5" xfId="0" applyFont="1" applyBorder="1">
      <alignment vertical="center"/>
    </xf>
    <xf numFmtId="0" fontId="17" fillId="0" borderId="5" xfId="0" applyFont="1" applyBorder="1">
      <alignment vertical="center"/>
    </xf>
    <xf numFmtId="0" fontId="11" fillId="0" borderId="5" xfId="0" applyFont="1" applyBorder="1" applyAlignment="1">
      <alignment horizontal="left" vertical="center"/>
    </xf>
    <xf numFmtId="0" fontId="11" fillId="0" borderId="5" xfId="0" quotePrefix="1" applyFont="1" applyBorder="1">
      <alignment vertical="center"/>
    </xf>
    <xf numFmtId="0" fontId="11" fillId="0" borderId="5" xfId="0" applyFont="1" applyBorder="1" applyAlignment="1" applyProtection="1">
      <alignment horizontal="center" vertical="center"/>
      <protection locked="0"/>
    </xf>
    <xf numFmtId="0" fontId="11" fillId="0" borderId="8" xfId="0" applyFont="1" applyBorder="1" applyAlignment="1">
      <alignment horizontal="right"/>
    </xf>
    <xf numFmtId="0" fontId="16" fillId="0" borderId="8" xfId="0" applyFont="1" applyBorder="1">
      <alignment vertical="center"/>
    </xf>
    <xf numFmtId="0" fontId="11" fillId="0" borderId="8" xfId="0" applyFont="1" applyBorder="1" applyAlignment="1">
      <alignment horizontal="right" vertical="center"/>
    </xf>
    <xf numFmtId="0" fontId="11" fillId="0" borderId="12" xfId="0" applyFont="1" applyBorder="1">
      <alignment vertical="center"/>
    </xf>
    <xf numFmtId="24" fontId="11" fillId="0" borderId="8" xfId="0" applyNumberFormat="1" applyFont="1" applyBorder="1" applyAlignment="1">
      <alignment horizontal="center" vertical="center"/>
    </xf>
    <xf numFmtId="0" fontId="11" fillId="0" borderId="103" xfId="0" applyFont="1" applyBorder="1" applyAlignment="1">
      <alignment horizontal="left" vertical="center" wrapText="1"/>
    </xf>
    <xf numFmtId="0" fontId="11" fillId="0" borderId="5" xfId="0" applyFont="1" applyBorder="1" applyAlignment="1">
      <alignment horizontal="center" vertical="center" shrinkToFit="1"/>
    </xf>
    <xf numFmtId="0" fontId="11" fillId="0" borderId="7" xfId="0" applyFont="1" applyBorder="1" applyAlignment="1">
      <alignment horizontal="center" vertical="center" shrinkToFit="1"/>
    </xf>
    <xf numFmtId="0" fontId="29" fillId="0" borderId="5" xfId="0" applyFont="1" applyBorder="1">
      <alignment vertical="center"/>
    </xf>
    <xf numFmtId="0" fontId="11" fillId="4" borderId="1" xfId="0" applyFont="1" applyFill="1" applyBorder="1" applyAlignment="1">
      <alignment horizontal="center" vertical="center"/>
    </xf>
    <xf numFmtId="0" fontId="11" fillId="0" borderId="6" xfId="0" applyFont="1" applyBorder="1" applyAlignment="1">
      <alignment horizontal="left" vertical="center"/>
    </xf>
    <xf numFmtId="0" fontId="11" fillId="4" borderId="10" xfId="0" applyFont="1" applyFill="1" applyBorder="1" applyAlignment="1">
      <alignment horizontal="center" vertical="center"/>
    </xf>
    <xf numFmtId="188" fontId="11" fillId="4" borderId="1" xfId="0" applyNumberFormat="1" applyFont="1" applyFill="1" applyBorder="1" applyAlignment="1">
      <alignment horizontal="center" vertical="center"/>
    </xf>
    <xf numFmtId="0" fontId="30" fillId="0" borderId="7" xfId="0" applyFont="1" applyBorder="1" applyAlignment="1">
      <alignment horizontal="center" shrinkToFit="1"/>
    </xf>
    <xf numFmtId="0" fontId="11" fillId="0" borderId="36" xfId="0" applyFont="1" applyBorder="1" applyAlignment="1">
      <alignment horizontal="center" vertical="center" shrinkToFit="1"/>
    </xf>
    <xf numFmtId="189" fontId="11" fillId="9" borderId="1" xfId="1" applyNumberFormat="1" applyFont="1" applyFill="1" applyBorder="1" applyAlignment="1" applyProtection="1">
      <alignment horizontal="center" vertical="center" shrinkToFit="1"/>
    </xf>
    <xf numFmtId="0" fontId="11" fillId="0" borderId="102" xfId="0" applyFont="1" applyBorder="1" applyAlignment="1">
      <alignment horizontal="left" vertical="center"/>
    </xf>
    <xf numFmtId="0" fontId="11" fillId="0" borderId="9" xfId="0" applyFont="1" applyBorder="1" applyAlignment="1">
      <alignment horizontal="center" vertical="center" shrinkToFit="1"/>
    </xf>
    <xf numFmtId="0" fontId="11" fillId="0" borderId="5" xfId="0" applyFont="1" applyBorder="1" applyAlignment="1">
      <alignment textRotation="255"/>
    </xf>
    <xf numFmtId="0" fontId="11" fillId="0" borderId="44" xfId="0" applyFont="1" applyBorder="1" applyAlignment="1">
      <alignment horizontal="left" vertical="center"/>
    </xf>
    <xf numFmtId="0" fontId="11" fillId="0" borderId="124" xfId="0" applyFont="1" applyBorder="1" applyAlignment="1">
      <alignment horizontal="left" vertical="center"/>
    </xf>
    <xf numFmtId="0" fontId="11" fillId="0" borderId="13" xfId="0" applyFont="1" applyBorder="1" applyAlignment="1"/>
    <xf numFmtId="0" fontId="11" fillId="0" borderId="13" xfId="0" applyFont="1" applyBorder="1" applyAlignment="1">
      <alignment horizontal="right"/>
    </xf>
    <xf numFmtId="0" fontId="11" fillId="0" borderId="5" xfId="0" applyFont="1" applyBorder="1" applyAlignment="1">
      <alignment horizontal="right"/>
    </xf>
    <xf numFmtId="38" fontId="11" fillId="0" borderId="5" xfId="1" applyFont="1" applyFill="1" applyBorder="1" applyAlignment="1" applyProtection="1">
      <alignment horizontal="right"/>
    </xf>
    <xf numFmtId="0" fontId="11" fillId="0" borderId="8" xfId="0" applyFont="1" applyBorder="1" applyAlignment="1">
      <alignment horizontal="center" vertical="center" shrinkToFit="1"/>
    </xf>
    <xf numFmtId="0" fontId="11" fillId="0" borderId="5" xfId="0" applyFont="1" applyBorder="1" applyAlignment="1">
      <alignment vertical="center" textRotation="255"/>
    </xf>
    <xf numFmtId="0" fontId="11" fillId="0" borderId="6" xfId="0" applyFont="1" applyBorder="1" applyAlignment="1">
      <alignment vertical="center" textRotation="255" shrinkToFit="1"/>
    </xf>
    <xf numFmtId="38" fontId="11" fillId="0" borderId="5" xfId="1" applyFont="1" applyFill="1" applyBorder="1" applyAlignment="1" applyProtection="1">
      <alignment horizontal="right" vertical="center"/>
    </xf>
    <xf numFmtId="0" fontId="11" fillId="0" borderId="6" xfId="0" applyFont="1" applyBorder="1" applyAlignment="1">
      <alignment horizontal="center" vertical="center" shrinkToFit="1"/>
    </xf>
    <xf numFmtId="0" fontId="11" fillId="0" borderId="5" xfId="0" applyFont="1" applyBorder="1" applyAlignment="1">
      <alignment vertical="center" textRotation="255" shrinkToFit="1"/>
    </xf>
    <xf numFmtId="177" fontId="12" fillId="13" borderId="11" xfId="5" applyNumberFormat="1" applyFont="1" applyFill="1" applyBorder="1" applyAlignment="1">
      <alignment horizontal="center" vertical="center"/>
    </xf>
    <xf numFmtId="177" fontId="12" fillId="13" borderId="2" xfId="5" applyNumberFormat="1" applyFont="1" applyFill="1" applyBorder="1" applyAlignment="1">
      <alignment horizontal="center" vertical="center"/>
    </xf>
    <xf numFmtId="177" fontId="12" fillId="13" borderId="2" xfId="5" applyNumberFormat="1" applyFont="1" applyFill="1" applyBorder="1" applyAlignment="1">
      <alignment horizontal="center" vertical="center" shrinkToFit="1"/>
    </xf>
    <xf numFmtId="177" fontId="12" fillId="13" borderId="1" xfId="5" applyNumberFormat="1" applyFont="1" applyFill="1" applyBorder="1" applyAlignment="1">
      <alignment horizontal="center" vertical="center"/>
    </xf>
    <xf numFmtId="0" fontId="11" fillId="0" borderId="0" xfId="0" applyFont="1" applyAlignment="1">
      <alignment horizontal="center" vertical="center" shrinkToFit="1"/>
    </xf>
    <xf numFmtId="0" fontId="18" fillId="6" borderId="25" xfId="5" applyFont="1" applyFill="1" applyBorder="1" applyAlignment="1">
      <alignment vertical="center"/>
    </xf>
    <xf numFmtId="38" fontId="11" fillId="6" borderId="25" xfId="1" applyFont="1" applyFill="1" applyBorder="1" applyAlignment="1" applyProtection="1">
      <alignment horizontal="right" vertical="center"/>
    </xf>
    <xf numFmtId="38" fontId="11" fillId="0" borderId="25" xfId="1" applyFont="1" applyFill="1" applyBorder="1" applyAlignment="1" applyProtection="1">
      <alignment horizontal="right" vertical="center"/>
      <protection locked="0"/>
    </xf>
    <xf numFmtId="38" fontId="11" fillId="0" borderId="5" xfId="1" applyFont="1" applyFill="1" applyBorder="1" applyAlignment="1" applyProtection="1">
      <alignment vertical="center"/>
    </xf>
    <xf numFmtId="187" fontId="11" fillId="6" borderId="2" xfId="8" applyNumberFormat="1" applyFont="1" applyFill="1" applyBorder="1" applyAlignment="1" applyProtection="1">
      <alignment horizontal="center" vertical="center"/>
    </xf>
    <xf numFmtId="187" fontId="11" fillId="0" borderId="25" xfId="8" applyNumberFormat="1" applyFont="1" applyFill="1" applyBorder="1" applyAlignment="1" applyProtection="1">
      <alignment horizontal="center" vertical="center"/>
      <protection locked="0"/>
    </xf>
    <xf numFmtId="177" fontId="11" fillId="6" borderId="23" xfId="8" applyNumberFormat="1" applyFont="1" applyFill="1" applyBorder="1" applyAlignment="1" applyProtection="1">
      <alignment horizontal="center" vertical="center"/>
    </xf>
    <xf numFmtId="187" fontId="11" fillId="6" borderId="23" xfId="8" applyNumberFormat="1" applyFont="1" applyFill="1" applyBorder="1" applyAlignment="1" applyProtection="1">
      <alignment horizontal="left" vertical="center" shrinkToFit="1"/>
    </xf>
    <xf numFmtId="38" fontId="11" fillId="6" borderId="21" xfId="1" applyFont="1" applyFill="1" applyBorder="1" applyAlignment="1" applyProtection="1">
      <alignment horizontal="right" vertical="center"/>
    </xf>
    <xf numFmtId="38" fontId="11" fillId="0" borderId="21" xfId="1" applyFont="1" applyFill="1" applyBorder="1" applyAlignment="1" applyProtection="1">
      <alignment horizontal="right" vertical="center"/>
      <protection locked="0"/>
    </xf>
    <xf numFmtId="187" fontId="11" fillId="6" borderId="21" xfId="8" applyNumberFormat="1" applyFont="1" applyFill="1" applyBorder="1" applyAlignment="1" applyProtection="1">
      <alignment horizontal="center" vertical="center"/>
    </xf>
    <xf numFmtId="187" fontId="11" fillId="0" borderId="21" xfId="8" applyNumberFormat="1" applyFont="1" applyFill="1" applyBorder="1" applyAlignment="1" applyProtection="1">
      <alignment horizontal="center" vertical="center"/>
      <protection locked="0"/>
    </xf>
    <xf numFmtId="0" fontId="18" fillId="6" borderId="24" xfId="5" applyFont="1" applyFill="1" applyBorder="1" applyAlignment="1">
      <alignment vertical="center"/>
    </xf>
    <xf numFmtId="38" fontId="11" fillId="6" borderId="22" xfId="1" applyFont="1" applyFill="1" applyBorder="1" applyAlignment="1" applyProtection="1">
      <alignment horizontal="right" vertical="center"/>
    </xf>
    <xf numFmtId="38" fontId="11" fillId="0" borderId="22" xfId="1" applyFont="1" applyFill="1" applyBorder="1" applyAlignment="1" applyProtection="1">
      <alignment horizontal="right" vertical="center"/>
      <protection locked="0"/>
    </xf>
    <xf numFmtId="187" fontId="11" fillId="0" borderId="22" xfId="8" applyNumberFormat="1" applyFont="1" applyFill="1" applyBorder="1" applyAlignment="1" applyProtection="1">
      <alignment horizontal="center" vertical="center"/>
      <protection locked="0"/>
    </xf>
    <xf numFmtId="38" fontId="11" fillId="6" borderId="24" xfId="1" applyFont="1" applyFill="1" applyBorder="1" applyAlignment="1" applyProtection="1">
      <alignment horizontal="right" vertical="center"/>
    </xf>
    <xf numFmtId="177" fontId="11" fillId="6" borderId="24" xfId="8" applyNumberFormat="1" applyFont="1" applyFill="1" applyBorder="1" applyAlignment="1" applyProtection="1">
      <alignment horizontal="center" vertical="center"/>
    </xf>
    <xf numFmtId="187" fontId="11" fillId="6" borderId="24" xfId="8" applyNumberFormat="1" applyFont="1" applyFill="1" applyBorder="1" applyAlignment="1" applyProtection="1">
      <alignment horizontal="left" vertical="center" shrinkToFit="1"/>
    </xf>
    <xf numFmtId="0" fontId="18" fillId="6" borderId="23" xfId="5" applyFont="1" applyFill="1" applyBorder="1" applyAlignment="1">
      <alignment vertical="center"/>
    </xf>
    <xf numFmtId="187" fontId="11" fillId="6" borderId="25" xfId="8" applyNumberFormat="1" applyFont="1" applyFill="1" applyBorder="1" applyAlignment="1" applyProtection="1">
      <alignment horizontal="center" vertical="center"/>
    </xf>
    <xf numFmtId="0" fontId="18" fillId="6" borderId="22" xfId="5" applyFont="1" applyFill="1" applyBorder="1" applyAlignment="1">
      <alignment vertical="center"/>
    </xf>
    <xf numFmtId="38" fontId="11" fillId="0" borderId="8" xfId="1" applyFont="1" applyFill="1" applyBorder="1" applyAlignment="1" applyProtection="1">
      <alignment vertical="center"/>
    </xf>
    <xf numFmtId="187" fontId="11" fillId="6" borderId="22" xfId="8" applyNumberFormat="1" applyFont="1" applyFill="1" applyBorder="1" applyAlignment="1" applyProtection="1">
      <alignment horizontal="center" vertical="center"/>
    </xf>
    <xf numFmtId="0" fontId="11" fillId="0" borderId="12" xfId="0" applyFont="1" applyBorder="1" applyAlignment="1">
      <alignment horizontal="center" vertical="center" shrinkToFit="1"/>
    </xf>
    <xf numFmtId="177" fontId="11" fillId="6" borderId="3" xfId="8" applyNumberFormat="1" applyFont="1" applyFill="1" applyBorder="1" applyAlignment="1" applyProtection="1">
      <alignment horizontal="center" vertical="center"/>
    </xf>
    <xf numFmtId="187" fontId="11" fillId="6" borderId="3" xfId="8" applyNumberFormat="1" applyFont="1" applyFill="1" applyBorder="1" applyAlignment="1" applyProtection="1">
      <alignment horizontal="left" vertical="center" shrinkToFit="1"/>
    </xf>
    <xf numFmtId="38" fontId="11" fillId="0" borderId="179" xfId="1" applyFont="1" applyFill="1" applyBorder="1" applyAlignment="1" applyProtection="1">
      <alignment horizontal="right" vertical="center"/>
    </xf>
    <xf numFmtId="177" fontId="12" fillId="13" borderId="1" xfId="5" applyNumberFormat="1" applyFont="1" applyFill="1" applyBorder="1" applyAlignment="1">
      <alignment horizontal="center" vertical="center" shrinkToFit="1"/>
    </xf>
    <xf numFmtId="0" fontId="11" fillId="0" borderId="180" xfId="0" applyFont="1" applyBorder="1" applyAlignment="1">
      <alignment horizontal="center" vertical="center" shrinkToFit="1"/>
    </xf>
    <xf numFmtId="0" fontId="11" fillId="0" borderId="20" xfId="0" applyFont="1" applyBorder="1" applyAlignment="1">
      <alignment horizontal="center" vertical="center" shrinkToFit="1"/>
    </xf>
    <xf numFmtId="0" fontId="11" fillId="4" borderId="1" xfId="0" applyFont="1" applyFill="1" applyBorder="1" applyAlignment="1">
      <alignment horizontal="center" vertical="center" wrapText="1"/>
    </xf>
    <xf numFmtId="38" fontId="11" fillId="0" borderId="185" xfId="1" applyFont="1" applyFill="1" applyBorder="1" applyAlignment="1" applyProtection="1">
      <alignment vertical="center"/>
    </xf>
    <xf numFmtId="0" fontId="11" fillId="0" borderId="186" xfId="0" applyFont="1" applyBorder="1" applyAlignment="1">
      <alignment horizontal="center" vertical="center" shrinkToFit="1"/>
    </xf>
    <xf numFmtId="177" fontId="11" fillId="6" borderId="25" xfId="8" applyNumberFormat="1" applyFont="1" applyFill="1" applyBorder="1" applyAlignment="1" applyProtection="1">
      <alignment horizontal="center" vertical="center"/>
    </xf>
    <xf numFmtId="187" fontId="11" fillId="6" borderId="25" xfId="8" applyNumberFormat="1" applyFont="1" applyFill="1" applyBorder="1" applyAlignment="1" applyProtection="1">
      <alignment horizontal="left" vertical="center" shrinkToFit="1"/>
    </xf>
    <xf numFmtId="38" fontId="11" fillId="0" borderId="183" xfId="1" applyFont="1" applyFill="1" applyBorder="1" applyAlignment="1" applyProtection="1">
      <alignment vertical="center"/>
    </xf>
    <xf numFmtId="0" fontId="11" fillId="0" borderId="184" xfId="0" applyFont="1" applyBorder="1" applyAlignment="1">
      <alignment horizontal="center" vertical="center" shrinkToFit="1"/>
    </xf>
    <xf numFmtId="177" fontId="11" fillId="6" borderId="21" xfId="8" applyNumberFormat="1" applyFont="1" applyFill="1" applyBorder="1" applyAlignment="1" applyProtection="1">
      <alignment horizontal="center" vertical="center"/>
    </xf>
    <xf numFmtId="187" fontId="11" fillId="6" borderId="21" xfId="8" applyNumberFormat="1" applyFont="1" applyFill="1" applyBorder="1" applyAlignment="1" applyProtection="1">
      <alignment horizontal="left" vertical="center" shrinkToFit="1"/>
    </xf>
    <xf numFmtId="38" fontId="11" fillId="6" borderId="23" xfId="1" applyFont="1" applyFill="1" applyBorder="1" applyAlignment="1" applyProtection="1">
      <alignment horizontal="right" vertical="center"/>
    </xf>
    <xf numFmtId="38" fontId="11" fillId="0" borderId="23" xfId="1" applyFont="1" applyFill="1" applyBorder="1" applyAlignment="1" applyProtection="1">
      <alignment horizontal="right" vertical="center"/>
      <protection locked="0"/>
    </xf>
    <xf numFmtId="38" fontId="11" fillId="0" borderId="9" xfId="1" applyFont="1" applyFill="1" applyBorder="1" applyAlignment="1" applyProtection="1">
      <alignment horizontal="right" vertical="center"/>
    </xf>
    <xf numFmtId="187" fontId="11" fillId="6" borderId="23" xfId="8" applyNumberFormat="1" applyFont="1" applyFill="1" applyBorder="1" applyAlignment="1" applyProtection="1">
      <alignment horizontal="center" vertical="center"/>
    </xf>
    <xf numFmtId="187" fontId="11" fillId="0" borderId="23" xfId="8" applyNumberFormat="1" applyFont="1" applyFill="1" applyBorder="1" applyAlignment="1" applyProtection="1">
      <alignment horizontal="center" vertical="center"/>
      <protection locked="0"/>
    </xf>
    <xf numFmtId="0" fontId="11" fillId="0" borderId="102" xfId="0" applyFont="1" applyBorder="1" applyAlignment="1">
      <alignment horizontal="center" vertical="center" shrinkToFit="1"/>
    </xf>
    <xf numFmtId="0" fontId="11" fillId="0" borderId="5" xfId="0" applyFont="1" applyBorder="1" applyAlignment="1">
      <alignment vertical="center" textRotation="255" wrapText="1" shrinkToFit="1"/>
    </xf>
    <xf numFmtId="38" fontId="11" fillId="0" borderId="8" xfId="1" applyFont="1" applyFill="1" applyBorder="1" applyAlignment="1" applyProtection="1">
      <alignment horizontal="right" vertical="center"/>
    </xf>
    <xf numFmtId="38" fontId="11" fillId="0" borderId="183" xfId="1" applyFont="1" applyFill="1" applyBorder="1" applyAlignment="1" applyProtection="1">
      <alignment horizontal="right" vertical="center"/>
    </xf>
    <xf numFmtId="38" fontId="11" fillId="0" borderId="181" xfId="1" applyFont="1" applyFill="1" applyBorder="1" applyAlignment="1" applyProtection="1">
      <alignment horizontal="right" vertical="center"/>
    </xf>
    <xf numFmtId="0" fontId="11" fillId="0" borderId="182" xfId="0" applyFont="1" applyBorder="1" applyAlignment="1">
      <alignment horizontal="center" vertical="center" shrinkToFit="1"/>
    </xf>
    <xf numFmtId="0" fontId="11" fillId="0" borderId="113" xfId="0" applyFont="1" applyBorder="1" applyAlignment="1">
      <alignment horizontal="center" vertical="center" shrinkToFit="1"/>
    </xf>
    <xf numFmtId="38" fontId="11" fillId="0" borderId="24" xfId="1" applyFont="1" applyFill="1" applyBorder="1" applyAlignment="1" applyProtection="1">
      <alignment horizontal="right" vertical="center"/>
      <protection locked="0"/>
    </xf>
    <xf numFmtId="38" fontId="11" fillId="0" borderId="124" xfId="1" applyFont="1" applyFill="1" applyBorder="1" applyAlignment="1" applyProtection="1">
      <alignment horizontal="right" vertical="center"/>
    </xf>
    <xf numFmtId="187" fontId="11" fillId="6" borderId="24" xfId="8" applyNumberFormat="1" applyFont="1" applyFill="1" applyBorder="1" applyAlignment="1" applyProtection="1">
      <alignment horizontal="center" vertical="center"/>
    </xf>
    <xf numFmtId="187" fontId="11" fillId="0" borderId="24" xfId="8" applyNumberFormat="1" applyFont="1" applyFill="1" applyBorder="1" applyAlignment="1" applyProtection="1">
      <alignment horizontal="center" vertical="center"/>
      <protection locked="0"/>
    </xf>
    <xf numFmtId="0" fontId="11" fillId="0" borderId="44" xfId="0" applyFont="1" applyBorder="1" applyAlignment="1">
      <alignment horizontal="center" vertical="center" shrinkToFit="1"/>
    </xf>
    <xf numFmtId="177" fontId="11" fillId="6" borderId="4" xfId="8" applyNumberFormat="1" applyFont="1" applyFill="1" applyBorder="1" applyAlignment="1" applyProtection="1">
      <alignment horizontal="center" vertical="center"/>
    </xf>
    <xf numFmtId="187" fontId="11" fillId="6" borderId="4" xfId="8" applyNumberFormat="1" applyFont="1" applyFill="1" applyBorder="1" applyAlignment="1" applyProtection="1">
      <alignment horizontal="left" vertical="center" shrinkToFit="1"/>
    </xf>
    <xf numFmtId="0" fontId="11" fillId="0" borderId="122" xfId="0" applyFont="1" applyBorder="1" applyAlignment="1">
      <alignment horizontal="center" vertical="center" shrinkToFit="1"/>
    </xf>
    <xf numFmtId="177" fontId="12" fillId="13" borderId="38" xfId="5" applyNumberFormat="1" applyFont="1" applyFill="1" applyBorder="1" applyAlignment="1">
      <alignment horizontal="center" vertical="center"/>
    </xf>
    <xf numFmtId="177" fontId="12" fillId="13" borderId="4" xfId="5" applyNumberFormat="1" applyFont="1" applyFill="1" applyBorder="1" applyAlignment="1">
      <alignment horizontal="center" vertical="center"/>
    </xf>
    <xf numFmtId="177" fontId="12" fillId="13" borderId="3" xfId="5" applyNumberFormat="1" applyFont="1" applyFill="1" applyBorder="1" applyAlignment="1">
      <alignment horizontal="center" vertical="center" shrinkToFit="1"/>
    </xf>
    <xf numFmtId="177" fontId="12" fillId="13" borderId="4" xfId="5" applyNumberFormat="1" applyFont="1" applyFill="1" applyBorder="1" applyAlignment="1">
      <alignment horizontal="center" vertical="center" shrinkToFit="1"/>
    </xf>
    <xf numFmtId="0" fontId="11" fillId="4" borderId="3" xfId="0" applyFont="1" applyFill="1" applyBorder="1" applyAlignment="1">
      <alignment horizontal="center" vertical="center" wrapText="1"/>
    </xf>
    <xf numFmtId="38" fontId="11" fillId="13" borderId="21" xfId="1" applyFont="1" applyFill="1" applyBorder="1" applyAlignment="1" applyProtection="1">
      <alignment horizontal="right" vertical="center"/>
    </xf>
    <xf numFmtId="177" fontId="11" fillId="0" borderId="23" xfId="8" applyNumberFormat="1" applyFont="1" applyFill="1" applyBorder="1" applyAlignment="1" applyProtection="1">
      <alignment horizontal="center" vertical="center"/>
      <protection locked="0"/>
    </xf>
    <xf numFmtId="38" fontId="11" fillId="13" borderId="23" xfId="1" applyFont="1" applyFill="1" applyBorder="1" applyAlignment="1" applyProtection="1">
      <alignment horizontal="right" vertical="center"/>
    </xf>
    <xf numFmtId="38" fontId="11" fillId="13" borderId="24" xfId="1" applyFont="1" applyFill="1" applyBorder="1" applyAlignment="1" applyProtection="1">
      <alignment horizontal="right" vertical="center"/>
    </xf>
    <xf numFmtId="177" fontId="11" fillId="0" borderId="24" xfId="8" applyNumberFormat="1" applyFont="1" applyFill="1" applyBorder="1" applyAlignment="1" applyProtection="1">
      <alignment horizontal="center" vertical="center"/>
      <protection locked="0"/>
    </xf>
    <xf numFmtId="38" fontId="11" fillId="9" borderId="1" xfId="1" applyFont="1" applyFill="1" applyBorder="1" applyAlignment="1" applyProtection="1">
      <alignment horizontal="right" vertical="center"/>
    </xf>
    <xf numFmtId="0" fontId="11" fillId="0" borderId="7" xfId="0" applyFont="1" applyBorder="1" applyAlignment="1">
      <alignment horizontal="center" shrinkToFit="1"/>
    </xf>
    <xf numFmtId="0" fontId="11" fillId="0" borderId="5" xfId="0" applyFont="1" applyBorder="1" applyAlignment="1">
      <alignment horizontal="center" shrinkToFit="1"/>
    </xf>
    <xf numFmtId="0" fontId="11" fillId="0" borderId="7" xfId="0" applyFont="1" applyBorder="1" applyAlignment="1">
      <alignment horizontal="right" shrinkToFit="1"/>
    </xf>
    <xf numFmtId="0" fontId="11" fillId="4" borderId="26" xfId="0" applyFont="1" applyFill="1" applyBorder="1" applyAlignment="1">
      <alignment vertical="center" wrapText="1" shrinkToFit="1"/>
    </xf>
    <xf numFmtId="0" fontId="11" fillId="4" borderId="37" xfId="0" applyFont="1" applyFill="1" applyBorder="1" applyAlignment="1">
      <alignment vertical="center" wrapText="1" shrinkToFit="1"/>
    </xf>
    <xf numFmtId="0" fontId="11" fillId="0" borderId="188" xfId="0" applyFont="1" applyBorder="1">
      <alignment vertical="center"/>
    </xf>
    <xf numFmtId="0" fontId="11" fillId="0" borderId="188" xfId="0" applyFont="1" applyBorder="1" applyAlignment="1">
      <alignment horizontal="center" vertical="center" shrinkToFit="1"/>
    </xf>
    <xf numFmtId="0" fontId="11" fillId="0" borderId="183" xfId="0" applyFont="1" applyBorder="1">
      <alignment vertical="center"/>
    </xf>
    <xf numFmtId="0" fontId="11" fillId="0" borderId="183" xfId="0" applyFont="1" applyBorder="1" applyAlignment="1">
      <alignment horizontal="center" vertical="center" shrinkToFit="1"/>
    </xf>
    <xf numFmtId="0" fontId="18" fillId="6" borderId="22" xfId="5" applyFont="1" applyFill="1" applyBorder="1" applyAlignment="1">
      <alignment vertical="center" shrinkToFit="1"/>
    </xf>
    <xf numFmtId="177" fontId="11" fillId="6" borderId="22" xfId="8" applyNumberFormat="1" applyFont="1" applyFill="1" applyBorder="1" applyAlignment="1" applyProtection="1">
      <alignment horizontal="center" vertical="center"/>
    </xf>
    <xf numFmtId="0" fontId="18" fillId="6" borderId="24" xfId="5" applyFont="1" applyFill="1" applyBorder="1" applyAlignment="1">
      <alignment vertical="center" shrinkToFit="1"/>
    </xf>
    <xf numFmtId="0" fontId="11" fillId="0" borderId="187" xfId="0" applyFont="1" applyBorder="1">
      <alignment vertical="center"/>
    </xf>
    <xf numFmtId="0" fontId="11" fillId="0" borderId="187" xfId="0" applyFont="1" applyBorder="1" applyAlignment="1">
      <alignment horizontal="center" vertical="center" shrinkToFit="1"/>
    </xf>
    <xf numFmtId="0" fontId="18" fillId="6" borderId="23" xfId="5" applyFont="1" applyFill="1" applyBorder="1" applyAlignment="1">
      <alignment vertical="center" shrinkToFit="1"/>
    </xf>
    <xf numFmtId="0" fontId="18" fillId="6" borderId="1" xfId="5" applyFont="1" applyFill="1" applyBorder="1" applyAlignment="1">
      <alignment vertical="center" shrinkToFit="1"/>
    </xf>
    <xf numFmtId="0" fontId="11" fillId="0" borderId="181" xfId="0" applyFont="1" applyBorder="1">
      <alignment vertical="center"/>
    </xf>
    <xf numFmtId="0" fontId="11" fillId="0" borderId="181" xfId="0" applyFont="1" applyBorder="1" applyAlignment="1">
      <alignment horizontal="center" vertical="center" shrinkToFit="1"/>
    </xf>
    <xf numFmtId="0" fontId="11" fillId="0" borderId="1" xfId="0" applyFont="1" applyBorder="1" applyAlignment="1">
      <alignment vertical="center" shrinkToFit="1"/>
    </xf>
    <xf numFmtId="0" fontId="18" fillId="0" borderId="21" xfId="5" applyFont="1" applyBorder="1" applyAlignment="1" applyProtection="1">
      <alignment vertical="center" shrinkToFit="1"/>
      <protection locked="0"/>
    </xf>
    <xf numFmtId="0" fontId="18" fillId="0" borderId="24" xfId="5" applyFont="1" applyBorder="1" applyAlignment="1" applyProtection="1">
      <alignment vertical="center" shrinkToFit="1"/>
      <protection locked="0"/>
    </xf>
    <xf numFmtId="0" fontId="11" fillId="0" borderId="100" xfId="0" applyFont="1" applyBorder="1" applyAlignment="1">
      <alignment horizontal="center" vertical="center" shrinkToFit="1"/>
    </xf>
    <xf numFmtId="0" fontId="11" fillId="0" borderId="5" xfId="0" applyFont="1" applyBorder="1" applyAlignment="1">
      <alignment textRotation="255" shrinkToFit="1"/>
    </xf>
    <xf numFmtId="0" fontId="11" fillId="0" borderId="13" xfId="0" applyFont="1" applyBorder="1" applyAlignment="1">
      <alignment wrapText="1"/>
    </xf>
    <xf numFmtId="0" fontId="18" fillId="0" borderId="2" xfId="5" applyFont="1" applyBorder="1" applyAlignment="1" applyProtection="1">
      <alignment vertical="center"/>
      <protection locked="0"/>
    </xf>
    <xf numFmtId="38" fontId="11" fillId="0" borderId="2" xfId="1" applyFont="1" applyFill="1" applyBorder="1" applyAlignment="1" applyProtection="1">
      <alignment horizontal="right" vertical="center"/>
      <protection locked="0"/>
    </xf>
    <xf numFmtId="187" fontId="11" fillId="0" borderId="2" xfId="8" applyNumberFormat="1" applyFont="1" applyFill="1" applyBorder="1" applyAlignment="1" applyProtection="1">
      <alignment horizontal="center" vertical="center"/>
      <protection locked="0"/>
    </xf>
    <xf numFmtId="38" fontId="11" fillId="6" borderId="2" xfId="1" applyFont="1" applyFill="1" applyBorder="1" applyAlignment="1" applyProtection="1">
      <alignment horizontal="right" vertical="center"/>
    </xf>
    <xf numFmtId="177" fontId="11" fillId="0" borderId="2" xfId="8" applyNumberFormat="1" applyFont="1" applyFill="1" applyBorder="1" applyAlignment="1" applyProtection="1">
      <alignment horizontal="center" vertical="center"/>
      <protection locked="0"/>
    </xf>
    <xf numFmtId="187" fontId="11" fillId="6" borderId="2" xfId="8" applyNumberFormat="1" applyFont="1" applyFill="1" applyBorder="1" applyAlignment="1" applyProtection="1">
      <alignment horizontal="left" vertical="center"/>
    </xf>
    <xf numFmtId="0" fontId="18" fillId="0" borderId="22" xfId="5" applyFont="1" applyBorder="1" applyAlignment="1" applyProtection="1">
      <alignment vertical="center" shrinkToFit="1"/>
      <protection locked="0"/>
    </xf>
    <xf numFmtId="177" fontId="11" fillId="0" borderId="21" xfId="8" applyNumberFormat="1" applyFont="1" applyFill="1" applyBorder="1" applyAlignment="1" applyProtection="1">
      <alignment horizontal="center" vertical="center"/>
      <protection locked="0"/>
    </xf>
    <xf numFmtId="187" fontId="11" fillId="6" borderId="21" xfId="8" applyNumberFormat="1" applyFont="1" applyFill="1" applyBorder="1" applyAlignment="1" applyProtection="1">
      <alignment horizontal="left" vertical="center"/>
    </xf>
    <xf numFmtId="38" fontId="11" fillId="6" borderId="3" xfId="1" applyFont="1" applyFill="1" applyBorder="1" applyAlignment="1" applyProtection="1">
      <alignment horizontal="right" vertical="center"/>
    </xf>
    <xf numFmtId="187" fontId="11" fillId="6" borderId="23" xfId="8" applyNumberFormat="1" applyFont="1" applyFill="1" applyBorder="1" applyAlignment="1" applyProtection="1">
      <alignment horizontal="left" vertical="center"/>
    </xf>
    <xf numFmtId="0" fontId="18" fillId="0" borderId="23" xfId="5" applyFont="1" applyBorder="1" applyAlignment="1" applyProtection="1">
      <alignment vertical="center" shrinkToFit="1"/>
      <protection locked="0"/>
    </xf>
    <xf numFmtId="0" fontId="18" fillId="0" borderId="25" xfId="5" applyFont="1" applyBorder="1" applyAlignment="1" applyProtection="1">
      <alignment vertical="center" shrinkToFit="1"/>
      <protection locked="0"/>
    </xf>
    <xf numFmtId="0" fontId="18" fillId="0" borderId="3" xfId="5" applyFont="1" applyBorder="1" applyAlignment="1" applyProtection="1">
      <alignment vertical="center" shrinkToFit="1"/>
      <protection locked="0"/>
    </xf>
    <xf numFmtId="38" fontId="11" fillId="0" borderId="3" xfId="1" applyFont="1" applyFill="1" applyBorder="1" applyAlignment="1" applyProtection="1">
      <alignment horizontal="right" vertical="center"/>
      <protection locked="0"/>
    </xf>
    <xf numFmtId="187" fontId="11" fillId="6" borderId="3" xfId="8" applyNumberFormat="1" applyFont="1" applyFill="1" applyBorder="1" applyAlignment="1" applyProtection="1">
      <alignment horizontal="center" vertical="center"/>
    </xf>
    <xf numFmtId="187" fontId="11" fillId="0" borderId="3" xfId="8" applyNumberFormat="1" applyFont="1" applyFill="1" applyBorder="1" applyAlignment="1" applyProtection="1">
      <alignment horizontal="center" vertical="center"/>
      <protection locked="0"/>
    </xf>
    <xf numFmtId="177" fontId="11" fillId="0" borderId="22" xfId="8" applyNumberFormat="1" applyFont="1" applyFill="1" applyBorder="1" applyAlignment="1" applyProtection="1">
      <alignment horizontal="center" vertical="center"/>
      <protection locked="0"/>
    </xf>
    <xf numFmtId="187" fontId="11" fillId="6" borderId="22" xfId="8" applyNumberFormat="1" applyFont="1" applyFill="1" applyBorder="1" applyAlignment="1" applyProtection="1">
      <alignment horizontal="left" vertical="center"/>
    </xf>
    <xf numFmtId="0" fontId="18" fillId="0" borderId="2" xfId="5" applyFont="1" applyBorder="1" applyAlignment="1" applyProtection="1">
      <alignment vertical="center" shrinkToFit="1"/>
      <protection locked="0"/>
    </xf>
    <xf numFmtId="177" fontId="11" fillId="0" borderId="25" xfId="8" applyNumberFormat="1" applyFont="1" applyFill="1" applyBorder="1" applyAlignment="1" applyProtection="1">
      <alignment horizontal="center" vertical="center"/>
      <protection locked="0"/>
    </xf>
    <xf numFmtId="187" fontId="11" fillId="6" borderId="25" xfId="8" applyNumberFormat="1" applyFont="1" applyFill="1" applyBorder="1" applyAlignment="1" applyProtection="1">
      <alignment horizontal="left" vertical="center"/>
    </xf>
    <xf numFmtId="187" fontId="11" fillId="6" borderId="24" xfId="8" applyNumberFormat="1" applyFont="1" applyFill="1" applyBorder="1" applyAlignment="1" applyProtection="1">
      <alignment horizontal="left" vertical="center"/>
    </xf>
    <xf numFmtId="0" fontId="11" fillId="0" borderId="5" xfId="0" applyFont="1" applyBorder="1" applyAlignment="1">
      <alignment horizontal="left" vertical="center" shrinkToFit="1"/>
    </xf>
    <xf numFmtId="0" fontId="11" fillId="0" borderId="8" xfId="0" applyFont="1" applyBorder="1" applyAlignment="1">
      <alignment horizontal="left" vertical="center" shrinkToFit="1"/>
    </xf>
    <xf numFmtId="0" fontId="11" fillId="6" borderId="42" xfId="0" applyFont="1" applyFill="1" applyBorder="1" applyAlignment="1" applyProtection="1">
      <alignment horizontal="left" vertical="center" shrinkToFit="1"/>
      <protection locked="0"/>
    </xf>
    <xf numFmtId="0" fontId="11" fillId="6" borderId="29" xfId="0" applyFont="1" applyFill="1" applyBorder="1" applyAlignment="1">
      <alignment horizontal="left" vertical="center" shrinkToFit="1"/>
    </xf>
    <xf numFmtId="0" fontId="11" fillId="6" borderId="160" xfId="0" applyFont="1" applyFill="1" applyBorder="1" applyAlignment="1">
      <alignment horizontal="left" vertical="center" shrinkToFit="1"/>
    </xf>
    <xf numFmtId="0" fontId="11" fillId="6" borderId="11" xfId="0" applyFont="1" applyFill="1" applyBorder="1" applyAlignment="1">
      <alignment horizontal="left" vertical="center" shrinkToFit="1"/>
    </xf>
    <xf numFmtId="0" fontId="11" fillId="6" borderId="107" xfId="0" applyFont="1" applyFill="1" applyBorder="1" applyAlignment="1">
      <alignment horizontal="left" vertical="center" shrinkToFit="1"/>
    </xf>
    <xf numFmtId="0" fontId="11" fillId="6" borderId="42" xfId="0" applyFont="1" applyFill="1" applyBorder="1" applyAlignment="1">
      <alignment horizontal="left" vertical="center" shrinkToFit="1"/>
    </xf>
    <xf numFmtId="0" fontId="11" fillId="6" borderId="31" xfId="0" applyFont="1" applyFill="1" applyBorder="1" applyAlignment="1">
      <alignment horizontal="left" vertical="center" shrinkToFit="1"/>
    </xf>
    <xf numFmtId="0" fontId="11" fillId="6" borderId="161" xfId="0" applyFont="1" applyFill="1" applyBorder="1" applyAlignment="1">
      <alignment horizontal="left" vertical="center" shrinkToFit="1"/>
    </xf>
    <xf numFmtId="0" fontId="18" fillId="6" borderId="11" xfId="5" applyFont="1" applyFill="1" applyBorder="1" applyAlignment="1">
      <alignment horizontal="left" vertical="center" shrinkToFit="1"/>
    </xf>
    <xf numFmtId="0" fontId="11" fillId="6" borderId="27" xfId="0" applyFont="1" applyFill="1" applyBorder="1" applyAlignment="1">
      <alignment horizontal="left" vertical="center" shrinkToFit="1"/>
    </xf>
    <xf numFmtId="0" fontId="11" fillId="6" borderId="29" xfId="0" applyFont="1" applyFill="1" applyBorder="1" applyAlignment="1">
      <alignment horizontal="left" vertical="center" wrapText="1" shrinkToFit="1"/>
    </xf>
    <xf numFmtId="0" fontId="11" fillId="6" borderId="31" xfId="0" applyFont="1" applyFill="1" applyBorder="1" applyAlignment="1">
      <alignment horizontal="left" vertical="center" wrapText="1" shrinkToFit="1"/>
    </xf>
    <xf numFmtId="0" fontId="18" fillId="6" borderId="107" xfId="5" applyFont="1" applyFill="1" applyBorder="1" applyAlignment="1">
      <alignment horizontal="left" vertical="center" shrinkToFit="1"/>
    </xf>
    <xf numFmtId="0" fontId="11" fillId="6" borderId="42" xfId="0" applyFont="1" applyFill="1" applyBorder="1" applyAlignment="1">
      <alignment horizontal="left" vertical="center" wrapText="1" shrinkToFit="1"/>
    </xf>
    <xf numFmtId="0" fontId="11" fillId="6" borderId="161" xfId="0" applyFont="1" applyFill="1" applyBorder="1" applyAlignment="1">
      <alignment horizontal="left" vertical="center" wrapText="1" shrinkToFit="1"/>
    </xf>
    <xf numFmtId="0" fontId="18" fillId="6" borderId="161" xfId="5" applyFont="1" applyFill="1" applyBorder="1" applyAlignment="1">
      <alignment horizontal="left" vertical="center" shrinkToFit="1"/>
    </xf>
    <xf numFmtId="0" fontId="18" fillId="6" borderId="161" xfId="5" applyFont="1" applyFill="1" applyBorder="1" applyAlignment="1">
      <alignment horizontal="left" vertical="center" wrapText="1" shrinkToFit="1"/>
    </xf>
    <xf numFmtId="0" fontId="18" fillId="6" borderId="160" xfId="5" applyFont="1" applyFill="1" applyBorder="1" applyAlignment="1">
      <alignment horizontal="left" vertical="center" wrapText="1" shrinkToFit="1"/>
    </xf>
    <xf numFmtId="0" fontId="18" fillId="6" borderId="42" xfId="5" applyFont="1" applyFill="1" applyBorder="1" applyAlignment="1">
      <alignment horizontal="left" vertical="center" wrapText="1" shrinkToFit="1"/>
    </xf>
    <xf numFmtId="0" fontId="18" fillId="6" borderId="29" xfId="5" applyFont="1" applyFill="1" applyBorder="1" applyAlignment="1">
      <alignment horizontal="left" vertical="center" wrapText="1" shrinkToFit="1"/>
    </xf>
    <xf numFmtId="0" fontId="18" fillId="6" borderId="31" xfId="5" applyFont="1" applyFill="1" applyBorder="1" applyAlignment="1">
      <alignment horizontal="left" vertical="center" wrapText="1" shrinkToFit="1"/>
    </xf>
    <xf numFmtId="0" fontId="18" fillId="6" borderId="160" xfId="5" applyFont="1" applyFill="1" applyBorder="1" applyAlignment="1">
      <alignment horizontal="left" vertical="center" shrinkToFit="1"/>
    </xf>
    <xf numFmtId="0" fontId="18" fillId="6" borderId="29" xfId="5" applyFont="1" applyFill="1" applyBorder="1" applyAlignment="1">
      <alignment horizontal="left" vertical="center" shrinkToFit="1"/>
    </xf>
    <xf numFmtId="0" fontId="11" fillId="6" borderId="107" xfId="0" applyFont="1" applyFill="1" applyBorder="1" applyAlignment="1">
      <alignment horizontal="left" vertical="center" wrapText="1" shrinkToFit="1"/>
    </xf>
    <xf numFmtId="0" fontId="11" fillId="6" borderId="38" xfId="0" applyFont="1" applyFill="1" applyBorder="1" applyAlignment="1">
      <alignment horizontal="left" vertical="center" shrinkToFit="1"/>
    </xf>
    <xf numFmtId="0" fontId="11" fillId="6" borderId="160" xfId="0" applyFont="1" applyFill="1" applyBorder="1" applyAlignment="1">
      <alignment horizontal="left" vertical="center" wrapText="1" shrinkToFit="1"/>
    </xf>
    <xf numFmtId="0" fontId="18" fillId="6" borderId="11" xfId="5" applyFont="1" applyFill="1" applyBorder="1" applyAlignment="1">
      <alignment horizontal="left" vertical="center" wrapText="1" shrinkToFit="1"/>
    </xf>
    <xf numFmtId="0" fontId="11" fillId="6" borderId="107" xfId="0" applyFont="1" applyFill="1" applyBorder="1" applyAlignment="1">
      <alignment horizontal="left" vertical="center" wrapText="1"/>
    </xf>
    <xf numFmtId="0" fontId="18" fillId="6" borderId="107" xfId="5" applyFont="1" applyFill="1" applyBorder="1" applyAlignment="1">
      <alignment horizontal="left" vertical="center" wrapText="1" shrinkToFit="1"/>
    </xf>
    <xf numFmtId="0" fontId="11" fillId="0" borderId="9" xfId="0" applyFont="1" applyBorder="1" applyAlignment="1">
      <alignment horizontal="left" vertical="center" shrinkToFit="1"/>
    </xf>
    <xf numFmtId="0" fontId="32" fillId="0" borderId="8" xfId="0" applyFont="1" applyBorder="1" applyAlignment="1">
      <alignment horizontal="right" vertical="center"/>
    </xf>
    <xf numFmtId="38" fontId="11" fillId="0" borderId="7" xfId="1" applyFont="1" applyFill="1" applyBorder="1" applyAlignment="1" applyProtection="1">
      <alignment vertical="center" wrapText="1"/>
    </xf>
    <xf numFmtId="38" fontId="11" fillId="0" borderId="7" xfId="1" applyFont="1" applyFill="1" applyBorder="1" applyAlignment="1" applyProtection="1">
      <alignment vertical="center"/>
    </xf>
    <xf numFmtId="38" fontId="11" fillId="0" borderId="5" xfId="1" applyFont="1" applyFill="1" applyBorder="1" applyAlignment="1" applyProtection="1">
      <alignment horizontal="right" vertical="center"/>
      <protection locked="0"/>
    </xf>
    <xf numFmtId="38" fontId="11" fillId="0" borderId="7" xfId="1" applyFont="1" applyFill="1" applyBorder="1" applyAlignment="1" applyProtection="1">
      <alignment horizontal="right" vertical="center"/>
    </xf>
    <xf numFmtId="38" fontId="11" fillId="0" borderId="7" xfId="1" applyFont="1" applyFill="1" applyBorder="1" applyAlignment="1" applyProtection="1">
      <alignment vertical="center" wrapText="1" shrinkToFit="1"/>
    </xf>
    <xf numFmtId="38" fontId="11" fillId="0" borderId="5" xfId="0" applyNumberFormat="1" applyFont="1" applyBorder="1" applyAlignment="1">
      <alignment horizontal="right" vertical="center"/>
    </xf>
    <xf numFmtId="183" fontId="15" fillId="3" borderId="95" xfId="0" applyNumberFormat="1" applyFont="1" applyFill="1" applyBorder="1" applyAlignment="1">
      <alignment horizontal="center" vertical="center"/>
    </xf>
    <xf numFmtId="183" fontId="15" fillId="0" borderId="5" xfId="0" applyNumberFormat="1" applyFont="1" applyBorder="1" applyAlignment="1">
      <alignment horizontal="right" vertical="center"/>
    </xf>
    <xf numFmtId="183" fontId="15" fillId="8" borderId="0" xfId="0" applyNumberFormat="1" applyFont="1" applyFill="1" applyAlignment="1">
      <alignment horizontal="center" vertical="center"/>
    </xf>
    <xf numFmtId="183" fontId="15" fillId="8" borderId="66" xfId="0" applyNumberFormat="1" applyFont="1" applyFill="1" applyBorder="1" applyAlignment="1">
      <alignment horizontal="center" vertical="center"/>
    </xf>
    <xf numFmtId="183" fontId="15" fillId="8" borderId="68" xfId="0" applyNumberFormat="1" applyFont="1" applyFill="1" applyBorder="1" applyAlignment="1">
      <alignment horizontal="center" vertical="center" shrinkToFit="1"/>
    </xf>
    <xf numFmtId="179" fontId="15" fillId="9" borderId="0" xfId="0" applyNumberFormat="1" applyFont="1" applyFill="1" applyAlignment="1">
      <alignment horizontal="center" vertical="center"/>
    </xf>
    <xf numFmtId="183" fontId="15" fillId="0" borderId="5" xfId="0" applyNumberFormat="1" applyFont="1" applyBorder="1" applyAlignment="1">
      <alignment horizontal="center" vertical="center"/>
    </xf>
    <xf numFmtId="183" fontId="15" fillId="3" borderId="90" xfId="0" applyNumberFormat="1" applyFont="1" applyFill="1" applyBorder="1" applyAlignment="1">
      <alignment horizontal="center" vertical="center"/>
    </xf>
    <xf numFmtId="183" fontId="15" fillId="0" borderId="5" xfId="0" applyNumberFormat="1" applyFont="1" applyBorder="1">
      <alignment vertical="center"/>
    </xf>
    <xf numFmtId="183" fontId="33" fillId="0" borderId="5" xfId="0" applyNumberFormat="1" applyFont="1" applyBorder="1">
      <alignment vertical="center"/>
    </xf>
    <xf numFmtId="183" fontId="15" fillId="0" borderId="8" xfId="0" applyNumberFormat="1" applyFont="1" applyBorder="1">
      <alignment vertical="center"/>
    </xf>
    <xf numFmtId="183" fontId="15" fillId="0" borderId="6" xfId="0" applyNumberFormat="1" applyFont="1" applyBorder="1">
      <alignment vertical="center"/>
    </xf>
    <xf numFmtId="183" fontId="15" fillId="0" borderId="7" xfId="0" applyNumberFormat="1" applyFont="1" applyBorder="1">
      <alignment vertical="center"/>
    </xf>
    <xf numFmtId="183" fontId="15" fillId="0" borderId="9" xfId="0" applyNumberFormat="1" applyFont="1" applyBorder="1">
      <alignment vertical="center"/>
    </xf>
    <xf numFmtId="183" fontId="15" fillId="0" borderId="13" xfId="0" applyNumberFormat="1" applyFont="1" applyBorder="1">
      <alignment vertical="center"/>
    </xf>
    <xf numFmtId="183" fontId="15" fillId="0" borderId="12" xfId="0" applyNumberFormat="1" applyFont="1" applyBorder="1">
      <alignment vertical="center"/>
    </xf>
    <xf numFmtId="183" fontId="15" fillId="6" borderId="57" xfId="0" applyNumberFormat="1" applyFont="1" applyFill="1" applyBorder="1">
      <alignment vertical="center"/>
    </xf>
    <xf numFmtId="183" fontId="15" fillId="0" borderId="103" xfId="0" applyNumberFormat="1" applyFont="1" applyBorder="1">
      <alignment vertical="center"/>
    </xf>
    <xf numFmtId="183" fontId="15" fillId="0" borderId="102" xfId="0" applyNumberFormat="1" applyFont="1" applyBorder="1">
      <alignment vertical="center"/>
    </xf>
    <xf numFmtId="183" fontId="15" fillId="6" borderId="59" xfId="0" applyNumberFormat="1" applyFont="1" applyFill="1" applyBorder="1">
      <alignment vertical="center"/>
    </xf>
    <xf numFmtId="183" fontId="15" fillId="6" borderId="60" xfId="0" applyNumberFormat="1" applyFont="1" applyFill="1" applyBorder="1">
      <alignment vertical="center"/>
    </xf>
    <xf numFmtId="183" fontId="15" fillId="6" borderId="61" xfId="0" applyNumberFormat="1" applyFont="1" applyFill="1" applyBorder="1">
      <alignment vertical="center"/>
    </xf>
    <xf numFmtId="183" fontId="15" fillId="6" borderId="62" xfId="0" applyNumberFormat="1" applyFont="1" applyFill="1" applyBorder="1">
      <alignment vertical="center"/>
    </xf>
    <xf numFmtId="183" fontId="15" fillId="24" borderId="168" xfId="0" applyNumberFormat="1" applyFont="1" applyFill="1" applyBorder="1">
      <alignment vertical="center"/>
    </xf>
    <xf numFmtId="183" fontId="15" fillId="24" borderId="169" xfId="0" applyNumberFormat="1" applyFont="1" applyFill="1" applyBorder="1">
      <alignment vertical="center"/>
    </xf>
    <xf numFmtId="183" fontId="15" fillId="24" borderId="170" xfId="0" applyNumberFormat="1" applyFont="1" applyFill="1" applyBorder="1">
      <alignment vertical="center"/>
    </xf>
    <xf numFmtId="183" fontId="15" fillId="0" borderId="41" xfId="0" applyNumberFormat="1" applyFont="1" applyBorder="1">
      <alignment vertical="center"/>
    </xf>
    <xf numFmtId="183" fontId="15" fillId="0" borderId="171" xfId="0" applyNumberFormat="1" applyFont="1" applyBorder="1">
      <alignment vertical="center"/>
    </xf>
    <xf numFmtId="183" fontId="15" fillId="0" borderId="36" xfId="0" applyNumberFormat="1" applyFont="1" applyBorder="1">
      <alignment vertical="center"/>
    </xf>
    <xf numFmtId="183" fontId="15" fillId="24" borderId="0" xfId="0" applyNumberFormat="1" applyFont="1" applyFill="1">
      <alignment vertical="center"/>
    </xf>
    <xf numFmtId="183" fontId="15" fillId="24" borderId="69" xfId="0" applyNumberFormat="1" applyFont="1" applyFill="1" applyBorder="1">
      <alignment vertical="center"/>
    </xf>
    <xf numFmtId="183" fontId="15" fillId="0" borderId="123" xfId="0" applyNumberFormat="1" applyFont="1" applyBorder="1">
      <alignment vertical="center"/>
    </xf>
    <xf numFmtId="183" fontId="15" fillId="8" borderId="63" xfId="0" applyNumberFormat="1" applyFont="1" applyFill="1" applyBorder="1">
      <alignment vertical="center"/>
    </xf>
    <xf numFmtId="183" fontId="15" fillId="8" borderId="64" xfId="0" applyNumberFormat="1" applyFont="1" applyFill="1" applyBorder="1">
      <alignment vertical="center"/>
    </xf>
    <xf numFmtId="183" fontId="15" fillId="8" borderId="65" xfId="0" applyNumberFormat="1" applyFont="1" applyFill="1" applyBorder="1">
      <alignment vertical="center"/>
    </xf>
    <xf numFmtId="183" fontId="15" fillId="8" borderId="172" xfId="0" applyNumberFormat="1" applyFont="1" applyFill="1" applyBorder="1">
      <alignment vertical="center"/>
    </xf>
    <xf numFmtId="183" fontId="15" fillId="8" borderId="66" xfId="0" applyNumberFormat="1" applyFont="1" applyFill="1" applyBorder="1">
      <alignment vertical="center"/>
    </xf>
    <xf numFmtId="183" fontId="15" fillId="8" borderId="0" xfId="0" applyNumberFormat="1" applyFont="1" applyFill="1">
      <alignment vertical="center"/>
    </xf>
    <xf numFmtId="183" fontId="15" fillId="8" borderId="67" xfId="0" applyNumberFormat="1" applyFont="1" applyFill="1" applyBorder="1">
      <alignment vertical="center"/>
    </xf>
    <xf numFmtId="183" fontId="15" fillId="8" borderId="173" xfId="0" applyNumberFormat="1" applyFont="1" applyFill="1" applyBorder="1">
      <alignment vertical="center"/>
    </xf>
    <xf numFmtId="183" fontId="15" fillId="8" borderId="68" xfId="0" applyNumberFormat="1" applyFont="1" applyFill="1" applyBorder="1">
      <alignment vertical="center"/>
    </xf>
    <xf numFmtId="183" fontId="15" fillId="8" borderId="69" xfId="0" applyNumberFormat="1" applyFont="1" applyFill="1" applyBorder="1">
      <alignment vertical="center"/>
    </xf>
    <xf numFmtId="183" fontId="15" fillId="8" borderId="70" xfId="0" applyNumberFormat="1" applyFont="1" applyFill="1" applyBorder="1">
      <alignment vertical="center"/>
    </xf>
    <xf numFmtId="183" fontId="15" fillId="8" borderId="174" xfId="0" applyNumberFormat="1" applyFont="1" applyFill="1" applyBorder="1">
      <alignment vertical="center"/>
    </xf>
    <xf numFmtId="183" fontId="15" fillId="0" borderId="0" xfId="0" applyNumberFormat="1" applyFont="1">
      <alignment vertical="center"/>
    </xf>
    <xf numFmtId="183" fontId="15" fillId="9" borderId="55" xfId="0" applyNumberFormat="1" applyFont="1" applyFill="1" applyBorder="1">
      <alignment vertical="center"/>
    </xf>
    <xf numFmtId="183" fontId="15" fillId="9" borderId="56" xfId="0" applyNumberFormat="1" applyFont="1" applyFill="1" applyBorder="1">
      <alignment vertical="center"/>
    </xf>
    <xf numFmtId="183" fontId="15" fillId="9" borderId="57" xfId="0" applyNumberFormat="1" applyFont="1" applyFill="1" applyBorder="1">
      <alignment vertical="center"/>
    </xf>
    <xf numFmtId="183" fontId="15" fillId="9" borderId="58" xfId="0" applyNumberFormat="1" applyFont="1" applyFill="1" applyBorder="1">
      <alignment vertical="center"/>
    </xf>
    <xf numFmtId="183" fontId="15" fillId="9" borderId="0" xfId="0" applyNumberFormat="1" applyFont="1" applyFill="1">
      <alignment vertical="center"/>
    </xf>
    <xf numFmtId="183" fontId="15" fillId="9" borderId="59" xfId="0" applyNumberFormat="1" applyFont="1" applyFill="1" applyBorder="1">
      <alignment vertical="center"/>
    </xf>
    <xf numFmtId="183" fontId="15" fillId="9" borderId="60" xfId="0" applyNumberFormat="1" applyFont="1" applyFill="1" applyBorder="1">
      <alignment vertical="center"/>
    </xf>
    <xf numFmtId="183" fontId="15" fillId="9" borderId="61" xfId="0" applyNumberFormat="1" applyFont="1" applyFill="1" applyBorder="1">
      <alignment vertical="center"/>
    </xf>
    <xf numFmtId="183" fontId="15" fillId="9" borderId="62" xfId="0" applyNumberFormat="1" applyFont="1" applyFill="1" applyBorder="1">
      <alignment vertical="center"/>
    </xf>
    <xf numFmtId="183" fontId="15" fillId="2" borderId="71" xfId="0" applyNumberFormat="1" applyFont="1" applyFill="1" applyBorder="1">
      <alignment vertical="center"/>
    </xf>
    <xf numFmtId="183" fontId="15" fillId="2" borderId="46" xfId="0" applyNumberFormat="1" applyFont="1" applyFill="1" applyBorder="1">
      <alignment vertical="center"/>
    </xf>
    <xf numFmtId="183" fontId="15" fillId="2" borderId="47" xfId="0" applyNumberFormat="1" applyFont="1" applyFill="1" applyBorder="1">
      <alignment vertical="center"/>
    </xf>
    <xf numFmtId="183" fontId="15" fillId="2" borderId="72" xfId="0" applyNumberFormat="1" applyFont="1" applyFill="1" applyBorder="1">
      <alignment vertical="center"/>
    </xf>
    <xf numFmtId="183" fontId="15" fillId="2" borderId="0" xfId="0" applyNumberFormat="1" applyFont="1" applyFill="1">
      <alignment vertical="center"/>
    </xf>
    <xf numFmtId="183" fontId="15" fillId="2" borderId="48" xfId="0" applyNumberFormat="1" applyFont="1" applyFill="1" applyBorder="1">
      <alignment vertical="center"/>
    </xf>
    <xf numFmtId="183" fontId="15" fillId="2" borderId="73" xfId="0" applyNumberFormat="1" applyFont="1" applyFill="1" applyBorder="1">
      <alignment vertical="center"/>
    </xf>
    <xf numFmtId="183" fontId="15" fillId="2" borderId="49" xfId="0" applyNumberFormat="1" applyFont="1" applyFill="1" applyBorder="1">
      <alignment vertical="center"/>
    </xf>
    <xf numFmtId="183" fontId="15" fillId="2" borderId="74" xfId="0" applyNumberFormat="1" applyFont="1" applyFill="1" applyBorder="1">
      <alignment vertical="center"/>
    </xf>
    <xf numFmtId="183" fontId="15" fillId="7" borderId="75" xfId="0" applyNumberFormat="1" applyFont="1" applyFill="1" applyBorder="1">
      <alignment vertical="center"/>
    </xf>
    <xf numFmtId="183" fontId="15" fillId="7" borderId="76" xfId="0" applyNumberFormat="1" applyFont="1" applyFill="1" applyBorder="1">
      <alignment vertical="center"/>
    </xf>
    <xf numFmtId="183" fontId="15" fillId="7" borderId="77" xfId="0" applyNumberFormat="1" applyFont="1" applyFill="1" applyBorder="1">
      <alignment vertical="center"/>
    </xf>
    <xf numFmtId="183" fontId="15" fillId="7" borderId="78" xfId="0" applyNumberFormat="1" applyFont="1" applyFill="1" applyBorder="1">
      <alignment vertical="center"/>
    </xf>
    <xf numFmtId="183" fontId="15" fillId="7" borderId="0" xfId="0" applyNumberFormat="1" applyFont="1" applyFill="1">
      <alignment vertical="center"/>
    </xf>
    <xf numFmtId="183" fontId="15" fillId="7" borderId="79" xfId="0" applyNumberFormat="1" applyFont="1" applyFill="1" applyBorder="1">
      <alignment vertical="center"/>
    </xf>
    <xf numFmtId="183" fontId="15" fillId="0" borderId="5" xfId="0" applyNumberFormat="1" applyFont="1" applyBorder="1" applyAlignment="1">
      <alignment horizontal="left" vertical="center"/>
    </xf>
    <xf numFmtId="191" fontId="15" fillId="9" borderId="0" xfId="0" applyNumberFormat="1" applyFont="1" applyFill="1">
      <alignment vertical="center"/>
    </xf>
    <xf numFmtId="183" fontId="15" fillId="7" borderId="80" xfId="0" applyNumberFormat="1" applyFont="1" applyFill="1" applyBorder="1">
      <alignment vertical="center"/>
    </xf>
    <xf numFmtId="183" fontId="15" fillId="7" borderId="81" xfId="0" applyNumberFormat="1" applyFont="1" applyFill="1" applyBorder="1">
      <alignment vertical="center"/>
    </xf>
    <xf numFmtId="183" fontId="15" fillId="7" borderId="82" xfId="0" applyNumberFormat="1" applyFont="1" applyFill="1" applyBorder="1">
      <alignment vertical="center"/>
    </xf>
    <xf numFmtId="184" fontId="15" fillId="0" borderId="5" xfId="0" applyNumberFormat="1" applyFont="1" applyBorder="1">
      <alignment vertical="center"/>
    </xf>
    <xf numFmtId="183" fontId="15" fillId="3" borderId="83" xfId="0" applyNumberFormat="1" applyFont="1" applyFill="1" applyBorder="1">
      <alignment vertical="center"/>
    </xf>
    <xf numFmtId="183" fontId="15" fillId="3" borderId="50" xfId="0" applyNumberFormat="1" applyFont="1" applyFill="1" applyBorder="1">
      <alignment vertical="center"/>
    </xf>
    <xf numFmtId="183" fontId="15" fillId="3" borderId="51" xfId="0" applyNumberFormat="1" applyFont="1" applyFill="1" applyBorder="1">
      <alignment vertical="center"/>
    </xf>
    <xf numFmtId="183" fontId="15" fillId="5" borderId="84" xfId="0" applyNumberFormat="1" applyFont="1" applyFill="1" applyBorder="1">
      <alignment vertical="center"/>
    </xf>
    <xf numFmtId="183" fontId="15" fillId="5" borderId="85" xfId="0" applyNumberFormat="1" applyFont="1" applyFill="1" applyBorder="1">
      <alignment vertical="center"/>
    </xf>
    <xf numFmtId="183" fontId="15" fillId="5" borderId="86" xfId="0" applyNumberFormat="1" applyFont="1" applyFill="1" applyBorder="1">
      <alignment vertical="center"/>
    </xf>
    <xf numFmtId="183" fontId="15" fillId="10" borderId="87" xfId="0" applyNumberFormat="1" applyFont="1" applyFill="1" applyBorder="1">
      <alignment vertical="center"/>
    </xf>
    <xf numFmtId="183" fontId="15" fillId="10" borderId="88" xfId="0" applyNumberFormat="1" applyFont="1" applyFill="1" applyBorder="1">
      <alignment vertical="center"/>
    </xf>
    <xf numFmtId="183" fontId="15" fillId="10" borderId="89" xfId="0" applyNumberFormat="1" applyFont="1" applyFill="1" applyBorder="1">
      <alignment vertical="center"/>
    </xf>
    <xf numFmtId="185" fontId="15" fillId="3" borderId="0" xfId="0" applyNumberFormat="1" applyFont="1" applyFill="1">
      <alignment vertical="center"/>
    </xf>
    <xf numFmtId="183" fontId="15" fillId="3" borderId="52" xfId="0" applyNumberFormat="1" applyFont="1" applyFill="1" applyBorder="1">
      <alignment vertical="center"/>
    </xf>
    <xf numFmtId="183" fontId="15" fillId="5" borderId="91" xfId="0" applyNumberFormat="1" applyFont="1" applyFill="1" applyBorder="1">
      <alignment vertical="center"/>
    </xf>
    <xf numFmtId="183" fontId="15" fillId="5" borderId="0" xfId="0" applyNumberFormat="1" applyFont="1" applyFill="1">
      <alignment vertical="center"/>
    </xf>
    <xf numFmtId="40" fontId="15" fillId="5" borderId="0" xfId="1" applyNumberFormat="1" applyFont="1" applyFill="1" applyBorder="1" applyAlignment="1">
      <alignment vertical="center"/>
    </xf>
    <xf numFmtId="183" fontId="15" fillId="5" borderId="92" xfId="0" applyNumberFormat="1" applyFont="1" applyFill="1" applyBorder="1">
      <alignment vertical="center"/>
    </xf>
    <xf numFmtId="183" fontId="15" fillId="10" borderId="93" xfId="0" applyNumberFormat="1" applyFont="1" applyFill="1" applyBorder="1">
      <alignment vertical="center"/>
    </xf>
    <xf numFmtId="183" fontId="15" fillId="10" borderId="0" xfId="0" applyNumberFormat="1" applyFont="1" applyFill="1">
      <alignment vertical="center"/>
    </xf>
    <xf numFmtId="183" fontId="15" fillId="10" borderId="94" xfId="0" applyNumberFormat="1" applyFont="1" applyFill="1" applyBorder="1">
      <alignment vertical="center"/>
    </xf>
    <xf numFmtId="183" fontId="15" fillId="3" borderId="54" xfId="0" applyNumberFormat="1" applyFont="1" applyFill="1" applyBorder="1">
      <alignment vertical="center"/>
    </xf>
    <xf numFmtId="183" fontId="15" fillId="5" borderId="96" xfId="0" applyNumberFormat="1" applyFont="1" applyFill="1" applyBorder="1">
      <alignment vertical="center"/>
    </xf>
    <xf numFmtId="183" fontId="15" fillId="5" borderId="32" xfId="0" applyNumberFormat="1" applyFont="1" applyFill="1" applyBorder="1">
      <alignment vertical="center"/>
    </xf>
    <xf numFmtId="40" fontId="15" fillId="5" borderId="32" xfId="1" applyNumberFormat="1" applyFont="1" applyFill="1" applyBorder="1" applyAlignment="1">
      <alignment vertical="center"/>
    </xf>
    <xf numFmtId="183" fontId="15" fillId="5" borderId="33" xfId="0" applyNumberFormat="1" applyFont="1" applyFill="1" applyBorder="1">
      <alignment vertical="center"/>
    </xf>
    <xf numFmtId="183" fontId="15" fillId="10" borderId="97" xfId="0" applyNumberFormat="1" applyFont="1" applyFill="1" applyBorder="1">
      <alignment vertical="center"/>
    </xf>
    <xf numFmtId="183" fontId="15" fillId="10" borderId="99" xfId="0" applyNumberFormat="1" applyFont="1" applyFill="1" applyBorder="1">
      <alignment vertical="center"/>
    </xf>
    <xf numFmtId="193" fontId="15" fillId="3" borderId="53" xfId="0" applyNumberFormat="1" applyFont="1" applyFill="1" applyBorder="1">
      <alignment vertical="center"/>
    </xf>
    <xf numFmtId="0" fontId="11" fillId="0" borderId="9" xfId="0" applyFont="1" applyBorder="1" applyAlignment="1" applyProtection="1">
      <alignment horizontal="center" vertical="center"/>
      <protection locked="0"/>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5" xfId="0" applyFont="1" applyBorder="1" applyAlignment="1">
      <alignment horizontal="center" vertical="center" wrapText="1"/>
    </xf>
    <xf numFmtId="0" fontId="11" fillId="9" borderId="1" xfId="0" applyFont="1" applyFill="1" applyBorder="1" applyAlignment="1">
      <alignment horizontal="center" vertical="center"/>
    </xf>
    <xf numFmtId="0" fontId="11" fillId="9" borderId="10" xfId="0" applyFont="1" applyFill="1" applyBorder="1" applyAlignment="1">
      <alignment horizontal="center" vertical="center"/>
    </xf>
    <xf numFmtId="0" fontId="11" fillId="0" borderId="5" xfId="0" applyFont="1" applyBorder="1" applyAlignment="1">
      <alignment horizontal="right" vertical="center" shrinkToFit="1"/>
    </xf>
    <xf numFmtId="0" fontId="11" fillId="9" borderId="1" xfId="0" applyFont="1" applyFill="1" applyBorder="1">
      <alignment vertical="center"/>
    </xf>
    <xf numFmtId="0" fontId="11" fillId="9" borderId="162" xfId="0" applyFont="1" applyFill="1" applyBorder="1" applyAlignment="1">
      <alignment horizontal="center" vertical="center"/>
    </xf>
    <xf numFmtId="38" fontId="11" fillId="0" borderId="25" xfId="0" applyNumberFormat="1" applyFont="1" applyBorder="1" applyAlignment="1">
      <alignment horizontal="right" vertical="center"/>
    </xf>
    <xf numFmtId="0" fontId="11" fillId="9" borderId="163" xfId="0" applyFont="1" applyFill="1" applyBorder="1" applyAlignment="1">
      <alignment horizontal="center" vertical="center"/>
    </xf>
    <xf numFmtId="38" fontId="11" fillId="0" borderId="21" xfId="0" applyNumberFormat="1" applyFont="1" applyBorder="1" applyAlignment="1">
      <alignment horizontal="right" vertical="center"/>
    </xf>
    <xf numFmtId="38" fontId="11" fillId="0" borderId="21" xfId="0" applyNumberFormat="1" applyFont="1" applyBorder="1">
      <alignment vertical="center"/>
    </xf>
    <xf numFmtId="38" fontId="11" fillId="0" borderId="22" xfId="0" applyNumberFormat="1" applyFont="1" applyBorder="1" applyAlignment="1">
      <alignment horizontal="right" vertical="center"/>
    </xf>
    <xf numFmtId="38" fontId="11" fillId="0" borderId="22" xfId="0" applyNumberFormat="1" applyFont="1" applyBorder="1">
      <alignment vertical="center"/>
    </xf>
    <xf numFmtId="0" fontId="11" fillId="9" borderId="164" xfId="0" applyFont="1" applyFill="1" applyBorder="1">
      <alignment vertical="center"/>
    </xf>
    <xf numFmtId="38" fontId="11" fillId="0" borderId="24" xfId="0" applyNumberFormat="1" applyFont="1" applyBorder="1" applyAlignment="1">
      <alignment horizontal="right" vertical="center"/>
    </xf>
    <xf numFmtId="38" fontId="11" fillId="0" borderId="24" xfId="0" applyNumberFormat="1" applyFont="1" applyBorder="1">
      <alignment vertical="center"/>
    </xf>
    <xf numFmtId="38" fontId="11" fillId="0" borderId="1" xfId="0" applyNumberFormat="1" applyFont="1" applyBorder="1" applyAlignment="1">
      <alignment horizontal="right" vertical="center"/>
    </xf>
    <xf numFmtId="0" fontId="11" fillId="0" borderId="8" xfId="0" applyFont="1" applyBorder="1" applyAlignment="1">
      <alignment horizontal="right" vertical="center" shrinkToFit="1"/>
    </xf>
    <xf numFmtId="190" fontId="11" fillId="0" borderId="1" xfId="0" applyNumberFormat="1" applyFont="1" applyBorder="1">
      <alignment vertical="center"/>
    </xf>
    <xf numFmtId="0" fontId="11" fillId="9" borderId="11" xfId="0" applyFont="1" applyFill="1" applyBorder="1">
      <alignment vertical="center"/>
    </xf>
    <xf numFmtId="0" fontId="11" fillId="9" borderId="10" xfId="0" applyFont="1" applyFill="1" applyBorder="1">
      <alignment vertical="center"/>
    </xf>
    <xf numFmtId="0" fontId="11" fillId="9" borderId="20" xfId="0" applyFont="1" applyFill="1" applyBorder="1">
      <alignment vertical="center"/>
    </xf>
    <xf numFmtId="38" fontId="11" fillId="15" borderId="1" xfId="0" applyNumberFormat="1" applyFont="1" applyFill="1" applyBorder="1">
      <alignment vertical="center"/>
    </xf>
    <xf numFmtId="0" fontId="18" fillId="6" borderId="31" xfId="5" applyFont="1" applyFill="1" applyBorder="1" applyAlignment="1">
      <alignment horizontal="left" vertical="center" shrinkToFit="1"/>
    </xf>
    <xf numFmtId="177" fontId="35" fillId="9" borderId="159" xfId="5" applyNumberFormat="1" applyFont="1" applyFill="1" applyBorder="1" applyAlignment="1">
      <alignment horizontal="center" vertical="center"/>
    </xf>
    <xf numFmtId="0" fontId="34" fillId="9" borderId="1" xfId="0" applyFont="1" applyFill="1" applyBorder="1" applyAlignment="1">
      <alignment horizontal="center" vertical="center" wrapText="1"/>
    </xf>
    <xf numFmtId="0" fontId="34" fillId="9" borderId="159" xfId="0" applyFont="1" applyFill="1" applyBorder="1" applyAlignment="1">
      <alignment vertical="center" wrapText="1"/>
    </xf>
    <xf numFmtId="38" fontId="36" fillId="0" borderId="25" xfId="1" applyFont="1" applyFill="1" applyBorder="1" applyAlignment="1" applyProtection="1">
      <alignment horizontal="left" vertical="center" wrapText="1" shrinkToFit="1"/>
    </xf>
    <xf numFmtId="38" fontId="36" fillId="0" borderId="21" xfId="1" applyFont="1" applyFill="1" applyBorder="1" applyAlignment="1" applyProtection="1">
      <alignment horizontal="left" vertical="center" wrapText="1" shrinkToFit="1"/>
    </xf>
    <xf numFmtId="38" fontId="36" fillId="0" borderId="22" xfId="1" applyFont="1" applyFill="1" applyBorder="1" applyAlignment="1" applyProtection="1">
      <alignment horizontal="left" vertical="center" wrapText="1" shrinkToFit="1"/>
    </xf>
    <xf numFmtId="38" fontId="36" fillId="0" borderId="1" xfId="1" applyFont="1" applyFill="1" applyBorder="1" applyAlignment="1" applyProtection="1">
      <alignment horizontal="left" vertical="center" shrinkToFit="1"/>
    </xf>
    <xf numFmtId="38" fontId="36" fillId="0" borderId="3" xfId="1" applyFont="1" applyFill="1" applyBorder="1" applyAlignment="1" applyProtection="1">
      <alignment horizontal="left" vertical="center" shrinkToFit="1"/>
    </xf>
    <xf numFmtId="38" fontId="36" fillId="0" borderId="25" xfId="1" applyFont="1" applyFill="1" applyBorder="1" applyAlignment="1" applyProtection="1">
      <alignment horizontal="left" vertical="center" shrinkToFit="1"/>
    </xf>
    <xf numFmtId="38" fontId="36" fillId="0" borderId="21" xfId="1" applyFont="1" applyFill="1" applyBorder="1" applyAlignment="1" applyProtection="1">
      <alignment horizontal="left" vertical="center" shrinkToFit="1"/>
    </xf>
    <xf numFmtId="38" fontId="36" fillId="0" borderId="24" xfId="1" applyFont="1" applyFill="1" applyBorder="1" applyAlignment="1" applyProtection="1">
      <alignment horizontal="left" vertical="center" shrinkToFit="1"/>
    </xf>
    <xf numFmtId="38" fontId="36" fillId="0" borderId="23" xfId="1" applyFont="1" applyFill="1" applyBorder="1" applyAlignment="1" applyProtection="1">
      <alignment horizontal="left" vertical="center" wrapText="1" shrinkToFit="1"/>
    </xf>
    <xf numFmtId="38" fontId="36" fillId="0" borderId="23" xfId="1" applyFont="1" applyFill="1" applyBorder="1" applyAlignment="1" applyProtection="1">
      <alignment horizontal="left" vertical="center" shrinkToFit="1"/>
    </xf>
    <xf numFmtId="38" fontId="36" fillId="0" borderId="24" xfId="1" applyFont="1" applyFill="1" applyBorder="1" applyAlignment="1" applyProtection="1">
      <alignment horizontal="left" vertical="center" wrapText="1" shrinkToFit="1"/>
    </xf>
    <xf numFmtId="38" fontId="36" fillId="0" borderId="1" xfId="1" applyFont="1" applyFill="1" applyBorder="1" applyAlignment="1" applyProtection="1">
      <alignment horizontal="left" vertical="center" wrapText="1" shrinkToFit="1"/>
    </xf>
    <xf numFmtId="38" fontId="36" fillId="0" borderId="3" xfId="1" applyFont="1" applyFill="1" applyBorder="1" applyAlignment="1" applyProtection="1">
      <alignment horizontal="left" vertical="center" wrapText="1" shrinkToFit="1"/>
    </xf>
    <xf numFmtId="0" fontId="36" fillId="0" borderId="3" xfId="0" applyFont="1" applyBorder="1">
      <alignment vertical="center"/>
    </xf>
    <xf numFmtId="38" fontId="36" fillId="14" borderId="3" xfId="1" applyFont="1" applyFill="1" applyBorder="1" applyAlignment="1" applyProtection="1">
      <alignment horizontal="left" vertical="center" shrinkToFit="1"/>
    </xf>
    <xf numFmtId="38" fontId="36" fillId="0" borderId="22" xfId="1" applyFont="1" applyFill="1" applyBorder="1" applyAlignment="1" applyProtection="1">
      <alignment horizontal="left" vertical="center" shrinkToFit="1"/>
    </xf>
    <xf numFmtId="38" fontId="36" fillId="14" borderId="25" xfId="1" applyFont="1" applyFill="1" applyBorder="1" applyAlignment="1" applyProtection="1">
      <alignment horizontal="left" vertical="center" shrinkToFit="1"/>
    </xf>
    <xf numFmtId="38" fontId="36" fillId="14" borderId="24" xfId="1" applyFont="1" applyFill="1" applyBorder="1" applyAlignment="1" applyProtection="1">
      <alignment horizontal="left" vertical="center" shrinkToFit="1"/>
    </xf>
    <xf numFmtId="38" fontId="36" fillId="0" borderId="4" xfId="1" applyFont="1" applyFill="1" applyBorder="1" applyAlignment="1" applyProtection="1">
      <alignment horizontal="left" vertical="center" wrapText="1" shrinkToFit="1"/>
    </xf>
    <xf numFmtId="38" fontId="36" fillId="0" borderId="2" xfId="1" applyFont="1" applyFill="1" applyBorder="1" applyAlignment="1" applyProtection="1">
      <alignment horizontal="left" vertical="center" wrapText="1" shrinkToFit="1"/>
    </xf>
    <xf numFmtId="38" fontId="36" fillId="14" borderId="1" xfId="1" applyFont="1" applyFill="1" applyBorder="1" applyAlignment="1" applyProtection="1">
      <alignment horizontal="left" vertical="center" shrinkToFit="1"/>
    </xf>
    <xf numFmtId="183" fontId="41" fillId="0" borderId="5" xfId="0" applyNumberFormat="1" applyFont="1" applyBorder="1" applyAlignment="1">
      <alignment horizontal="left" vertical="center"/>
    </xf>
    <xf numFmtId="0" fontId="14" fillId="9" borderId="1" xfId="0" applyFont="1" applyFill="1" applyBorder="1" applyAlignment="1">
      <alignment horizontal="center" vertical="center" wrapText="1"/>
    </xf>
    <xf numFmtId="0" fontId="14" fillId="9" borderId="10" xfId="0" applyFont="1" applyFill="1" applyBorder="1" applyAlignment="1">
      <alignment horizontal="center" vertical="center" wrapText="1"/>
    </xf>
    <xf numFmtId="0" fontId="15" fillId="9" borderId="1" xfId="0" applyFont="1" applyFill="1" applyBorder="1" applyAlignment="1">
      <alignment horizontal="center" vertical="center"/>
    </xf>
    <xf numFmtId="0" fontId="15" fillId="9" borderId="1" xfId="0" applyFont="1" applyFill="1" applyBorder="1" applyAlignment="1">
      <alignment horizontal="center" vertical="center" shrinkToFit="1"/>
    </xf>
    <xf numFmtId="0" fontId="18" fillId="6" borderId="25" xfId="5" applyFont="1" applyFill="1" applyBorder="1" applyAlignment="1">
      <alignment vertical="center" shrinkToFit="1"/>
    </xf>
    <xf numFmtId="177" fontId="12" fillId="13" borderId="11" xfId="5" applyNumberFormat="1" applyFont="1" applyFill="1" applyBorder="1" applyAlignment="1">
      <alignment horizontal="center" vertical="center" shrinkToFit="1"/>
    </xf>
    <xf numFmtId="38" fontId="18" fillId="26" borderId="21" xfId="1" applyFont="1" applyFill="1" applyBorder="1" applyAlignment="1">
      <alignment vertical="center"/>
    </xf>
    <xf numFmtId="38" fontId="11" fillId="26" borderId="21" xfId="1" applyFont="1" applyFill="1" applyBorder="1">
      <alignment vertical="center"/>
    </xf>
    <xf numFmtId="38" fontId="11" fillId="26" borderId="22" xfId="1" applyFont="1" applyFill="1" applyBorder="1">
      <alignment vertical="center"/>
    </xf>
    <xf numFmtId="38" fontId="18" fillId="26" borderId="21" xfId="1" applyFont="1" applyFill="1" applyBorder="1" applyAlignment="1">
      <alignment vertical="center" shrinkToFit="1"/>
    </xf>
    <xf numFmtId="177" fontId="13" fillId="18" borderId="21" xfId="0" applyNumberFormat="1" applyFont="1" applyFill="1" applyBorder="1" applyAlignment="1">
      <alignment horizontal="center" vertical="top" shrinkToFit="1"/>
    </xf>
    <xf numFmtId="0" fontId="13" fillId="18" borderId="21" xfId="0" applyFont="1" applyFill="1" applyBorder="1" applyAlignment="1">
      <alignment vertical="top" shrinkToFit="1"/>
    </xf>
    <xf numFmtId="181" fontId="11" fillId="18" borderId="21" xfId="0" applyNumberFormat="1" applyFont="1" applyFill="1" applyBorder="1" applyAlignment="1">
      <alignment horizontal="center" vertical="center"/>
    </xf>
    <xf numFmtId="0" fontId="11" fillId="18" borderId="21" xfId="0" applyFont="1" applyFill="1" applyBorder="1" applyAlignment="1">
      <alignment vertical="top" shrinkToFit="1"/>
    </xf>
    <xf numFmtId="38" fontId="11" fillId="27" borderId="21" xfId="1" applyFont="1" applyFill="1" applyBorder="1" applyAlignment="1">
      <alignment vertical="top"/>
    </xf>
    <xf numFmtId="38" fontId="11" fillId="27" borderId="21" xfId="1" applyFont="1" applyFill="1" applyBorder="1">
      <alignment vertical="center"/>
    </xf>
    <xf numFmtId="38" fontId="11" fillId="27" borderId="1" xfId="0" applyNumberFormat="1" applyFont="1" applyFill="1" applyBorder="1">
      <alignment vertical="center"/>
    </xf>
    <xf numFmtId="38" fontId="11" fillId="27" borderId="21" xfId="0" applyNumberFormat="1" applyFont="1" applyFill="1" applyBorder="1" applyAlignment="1">
      <alignment vertical="top"/>
    </xf>
    <xf numFmtId="38" fontId="11" fillId="27" borderId="21" xfId="1" applyFont="1" applyFill="1" applyBorder="1" applyAlignment="1">
      <alignment horizontal="right" vertical="center"/>
    </xf>
    <xf numFmtId="181" fontId="11" fillId="27" borderId="21" xfId="0" applyNumberFormat="1" applyFont="1" applyFill="1" applyBorder="1" applyAlignment="1">
      <alignment horizontal="center" vertical="center"/>
    </xf>
    <xf numFmtId="181" fontId="11" fillId="27" borderId="21" xfId="0" applyNumberFormat="1" applyFont="1" applyFill="1" applyBorder="1" applyAlignment="1">
      <alignment horizontal="left" vertical="center" shrinkToFit="1"/>
    </xf>
    <xf numFmtId="177" fontId="3" fillId="16" borderId="126" xfId="0" applyNumberFormat="1" applyFont="1" applyFill="1" applyBorder="1" applyAlignment="1">
      <alignment horizontal="center" vertical="top" shrinkToFit="1"/>
    </xf>
    <xf numFmtId="0" fontId="0" fillId="16" borderId="126" xfId="0" applyFill="1" applyBorder="1" applyAlignment="1">
      <alignment vertical="top" shrinkToFit="1"/>
    </xf>
    <xf numFmtId="189" fontId="42" fillId="8" borderId="134" xfId="1" applyNumberFormat="1" applyFont="1" applyFill="1" applyBorder="1" applyAlignment="1">
      <alignment horizontal="center" vertical="center" wrapText="1" shrinkToFit="1"/>
    </xf>
    <xf numFmtId="38" fontId="11" fillId="3" borderId="21" xfId="0" applyNumberFormat="1" applyFont="1" applyFill="1" applyBorder="1" applyAlignment="1">
      <alignment vertical="top"/>
    </xf>
    <xf numFmtId="177" fontId="13" fillId="28" borderId="21" xfId="0" applyNumberFormat="1" applyFont="1" applyFill="1" applyBorder="1" applyAlignment="1">
      <alignment horizontal="center" vertical="top" shrinkToFit="1"/>
    </xf>
    <xf numFmtId="0" fontId="11" fillId="28" borderId="21" xfId="0" applyFont="1" applyFill="1" applyBorder="1" applyAlignment="1">
      <alignment vertical="top" shrinkToFit="1"/>
    </xf>
    <xf numFmtId="38" fontId="11" fillId="28" borderId="21" xfId="0" applyNumberFormat="1" applyFont="1" applyFill="1" applyBorder="1" applyAlignment="1">
      <alignment vertical="top"/>
    </xf>
    <xf numFmtId="38" fontId="11" fillId="4" borderId="21" xfId="0" applyNumberFormat="1" applyFont="1" applyFill="1" applyBorder="1" applyAlignment="1">
      <alignment vertical="top"/>
    </xf>
    <xf numFmtId="177" fontId="13" fillId="28" borderId="21" xfId="0" applyNumberFormat="1" applyFont="1" applyFill="1" applyBorder="1" applyAlignment="1">
      <alignment horizontal="center" vertical="top" wrapText="1" shrinkToFit="1"/>
    </xf>
    <xf numFmtId="38" fontId="11" fillId="6" borderId="21" xfId="0" applyNumberFormat="1" applyFont="1" applyFill="1" applyBorder="1" applyAlignment="1">
      <alignment vertical="top"/>
    </xf>
    <xf numFmtId="0" fontId="11" fillId="3" borderId="21" xfId="0" applyFont="1" applyFill="1" applyBorder="1" applyAlignment="1">
      <alignment vertical="top" wrapText="1" shrinkToFit="1"/>
    </xf>
    <xf numFmtId="177" fontId="13" fillId="26" borderId="21" xfId="0" applyNumberFormat="1" applyFont="1" applyFill="1" applyBorder="1" applyAlignment="1">
      <alignment horizontal="center" vertical="top" shrinkToFit="1"/>
    </xf>
    <xf numFmtId="0" fontId="11" fillId="26" borderId="21" xfId="0" applyFont="1" applyFill="1" applyBorder="1" applyAlignment="1">
      <alignment vertical="top" wrapText="1" shrinkToFit="1"/>
    </xf>
    <xf numFmtId="38" fontId="11" fillId="26" borderId="21" xfId="0" applyNumberFormat="1" applyFont="1" applyFill="1" applyBorder="1" applyAlignment="1">
      <alignment vertical="top"/>
    </xf>
    <xf numFmtId="177" fontId="13" fillId="29" borderId="21" xfId="0" applyNumberFormat="1" applyFont="1" applyFill="1" applyBorder="1" applyAlignment="1">
      <alignment horizontal="center" vertical="top" shrinkToFit="1"/>
    </xf>
    <xf numFmtId="0" fontId="11" fillId="29" borderId="21" xfId="0" applyFont="1" applyFill="1" applyBorder="1" applyAlignment="1">
      <alignment vertical="top" shrinkToFit="1"/>
    </xf>
    <xf numFmtId="38" fontId="11" fillId="29" borderId="21" xfId="0" applyNumberFormat="1" applyFont="1" applyFill="1" applyBorder="1" applyAlignment="1">
      <alignment vertical="top"/>
    </xf>
    <xf numFmtId="177" fontId="13" fillId="29" borderId="22" xfId="0" applyNumberFormat="1" applyFont="1" applyFill="1" applyBorder="1" applyAlignment="1">
      <alignment horizontal="center" vertical="top" shrinkToFit="1"/>
    </xf>
    <xf numFmtId="0" fontId="11" fillId="29" borderId="22" xfId="0" applyFont="1" applyFill="1" applyBorder="1" applyAlignment="1">
      <alignment vertical="top" shrinkToFit="1"/>
    </xf>
    <xf numFmtId="177" fontId="13" fillId="4" borderId="24" xfId="0" applyNumberFormat="1" applyFont="1" applyFill="1" applyBorder="1" applyAlignment="1">
      <alignment horizontal="center" vertical="top" shrinkToFit="1"/>
    </xf>
    <xf numFmtId="0" fontId="11" fillId="4" borderId="24" xfId="0" applyFont="1" applyFill="1" applyBorder="1" applyAlignment="1">
      <alignment vertical="top" shrinkToFit="1"/>
    </xf>
    <xf numFmtId="0" fontId="15" fillId="0" borderId="5" xfId="0" applyFont="1" applyBorder="1">
      <alignment vertical="center"/>
    </xf>
    <xf numFmtId="0" fontId="15" fillId="0" borderId="5" xfId="0" applyFont="1" applyBorder="1" applyAlignment="1">
      <alignment horizontal="right" vertical="center"/>
    </xf>
    <xf numFmtId="0" fontId="15" fillId="0" borderId="6" xfId="0" applyFont="1" applyBorder="1" applyAlignment="1">
      <alignment horizontal="center" vertical="center"/>
    </xf>
    <xf numFmtId="192" fontId="15" fillId="0" borderId="6" xfId="1" applyNumberFormat="1" applyFont="1" applyBorder="1" applyAlignment="1">
      <alignment horizontal="center" vertical="center"/>
    </xf>
    <xf numFmtId="180" fontId="15" fillId="0" borderId="6" xfId="0" applyNumberFormat="1" applyFont="1" applyBorder="1" applyAlignment="1">
      <alignment horizontal="center" vertical="center"/>
    </xf>
    <xf numFmtId="0" fontId="40" fillId="17" borderId="28" xfId="0" applyFont="1" applyFill="1" applyBorder="1" applyAlignment="1">
      <alignment vertical="center" textRotation="255" wrapText="1"/>
    </xf>
    <xf numFmtId="0" fontId="40" fillId="17" borderId="28" xfId="0" applyFont="1" applyFill="1" applyBorder="1" applyAlignment="1">
      <alignment vertical="center" textRotation="255"/>
    </xf>
    <xf numFmtId="0" fontId="45" fillId="17" borderId="28" xfId="0" applyFont="1" applyFill="1" applyBorder="1" applyAlignment="1">
      <alignment vertical="center" textRotation="255" wrapText="1"/>
    </xf>
    <xf numFmtId="0" fontId="47" fillId="17" borderId="28" xfId="0" applyFont="1" applyFill="1" applyBorder="1" applyAlignment="1">
      <alignment vertical="center" textRotation="255" wrapText="1"/>
    </xf>
    <xf numFmtId="0" fontId="40" fillId="17" borderId="28" xfId="0" applyFont="1" applyFill="1" applyBorder="1" applyAlignment="1">
      <alignment horizontal="center" vertical="center" textRotation="255" wrapText="1"/>
    </xf>
    <xf numFmtId="0" fontId="40" fillId="17" borderId="30" xfId="0" applyFont="1" applyFill="1" applyBorder="1" applyAlignment="1">
      <alignment vertical="center" textRotation="255" wrapText="1"/>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43" fillId="0" borderId="6" xfId="0" applyFont="1" applyBorder="1" applyAlignment="1" applyProtection="1">
      <alignment horizontal="center" vertical="center"/>
      <protection locked="0"/>
    </xf>
    <xf numFmtId="0" fontId="43" fillId="0" borderId="41" xfId="0" applyFont="1" applyBorder="1" applyAlignment="1" applyProtection="1">
      <alignment horizontal="center" vertical="center"/>
      <protection locked="0"/>
    </xf>
    <xf numFmtId="0" fontId="43" fillId="0" borderId="7" xfId="0" applyFont="1" applyBorder="1" applyAlignment="1" applyProtection="1">
      <alignment horizontal="center" vertical="center"/>
      <protection locked="0"/>
    </xf>
    <xf numFmtId="0" fontId="27" fillId="0" borderId="6" xfId="7" applyFont="1" applyBorder="1" applyAlignment="1" applyProtection="1">
      <alignment horizontal="center" vertical="center"/>
      <protection locked="0"/>
    </xf>
    <xf numFmtId="0" fontId="27" fillId="0" borderId="41" xfId="7" applyFont="1" applyBorder="1" applyAlignment="1" applyProtection="1">
      <alignment horizontal="center" vertical="center"/>
      <protection locked="0"/>
    </xf>
    <xf numFmtId="0" fontId="27" fillId="0" borderId="7" xfId="7" applyFont="1" applyBorder="1" applyAlignment="1" applyProtection="1">
      <alignment horizontal="center" vertical="center"/>
      <protection locked="0"/>
    </xf>
    <xf numFmtId="0" fontId="22" fillId="19" borderId="153" xfId="0" applyFont="1" applyFill="1" applyBorder="1" applyAlignment="1">
      <alignment horizontal="center" vertical="center"/>
    </xf>
    <xf numFmtId="0" fontId="22" fillId="19" borderId="154" xfId="0" applyFont="1" applyFill="1" applyBorder="1" applyAlignment="1">
      <alignment horizontal="center" vertical="center"/>
    </xf>
    <xf numFmtId="0" fontId="17" fillId="20" borderId="155" xfId="0" applyFont="1" applyFill="1" applyBorder="1" applyAlignment="1">
      <alignment horizontal="center" vertical="center"/>
    </xf>
    <xf numFmtId="0" fontId="17" fillId="20" borderId="156"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3" xfId="0" applyFont="1" applyFill="1" applyBorder="1" applyAlignment="1">
      <alignment horizontal="center" vertical="center"/>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4" borderId="26" xfId="0" applyFont="1" applyFill="1" applyBorder="1" applyAlignment="1">
      <alignment horizontal="center" vertical="center" wrapText="1" shrinkToFit="1"/>
    </xf>
    <xf numFmtId="0" fontId="11" fillId="4" borderId="27" xfId="0" applyFont="1" applyFill="1" applyBorder="1" applyAlignment="1">
      <alignment horizontal="center" vertical="center" wrapText="1" shrinkToFit="1"/>
    </xf>
    <xf numFmtId="0" fontId="11" fillId="4" borderId="37" xfId="0" applyFont="1" applyFill="1" applyBorder="1" applyAlignment="1">
      <alignment horizontal="center" vertical="center" wrapText="1" shrinkToFit="1"/>
    </xf>
    <xf numFmtId="0" fontId="11" fillId="4" borderId="38" xfId="0" applyFont="1" applyFill="1" applyBorder="1" applyAlignment="1">
      <alignment horizontal="center" vertical="center" wrapText="1" shrinkToFit="1"/>
    </xf>
    <xf numFmtId="177" fontId="12" fillId="13" borderId="10" xfId="5" applyNumberFormat="1" applyFont="1" applyFill="1" applyBorder="1" applyAlignment="1">
      <alignment horizontal="center" vertical="center"/>
    </xf>
    <xf numFmtId="177" fontId="12" fillId="13" borderId="20" xfId="5" applyNumberFormat="1" applyFont="1" applyFill="1" applyBorder="1" applyAlignment="1">
      <alignment horizontal="center" vertical="center"/>
    </xf>
    <xf numFmtId="177" fontId="12" fillId="13" borderId="11" xfId="5" applyNumberFormat="1" applyFont="1" applyFill="1" applyBorder="1" applyAlignment="1">
      <alignment horizontal="center" vertical="center"/>
    </xf>
    <xf numFmtId="0" fontId="11" fillId="4" borderId="1" xfId="0" applyFont="1" applyFill="1" applyBorder="1" applyAlignment="1">
      <alignment horizontal="center" vertical="center"/>
    </xf>
    <xf numFmtId="0" fontId="11" fillId="0" borderId="1" xfId="0" applyFont="1" applyBorder="1" applyAlignment="1" applyProtection="1">
      <alignment horizontal="center" vertical="center"/>
      <protection locked="0"/>
    </xf>
    <xf numFmtId="0" fontId="11" fillId="4" borderId="2" xfId="0" applyFont="1" applyFill="1" applyBorder="1" applyAlignment="1">
      <alignment horizontal="center" vertical="center" wrapText="1" shrinkToFit="1"/>
    </xf>
    <xf numFmtId="0" fontId="11" fillId="4" borderId="4" xfId="0" applyFont="1" applyFill="1" applyBorder="1" applyAlignment="1">
      <alignment horizontal="center" vertical="center" shrinkToFit="1"/>
    </xf>
    <xf numFmtId="38" fontId="11" fillId="9" borderId="1" xfId="1" applyFont="1" applyFill="1" applyBorder="1" applyAlignment="1" applyProtection="1">
      <alignment horizontal="center" vertical="center"/>
    </xf>
    <xf numFmtId="0" fontId="11" fillId="0" borderId="4" xfId="0" applyFont="1" applyBorder="1" applyAlignment="1">
      <alignment horizontal="center" vertical="center" wrapText="1"/>
    </xf>
    <xf numFmtId="181" fontId="12" fillId="13" borderId="26" xfId="5" applyNumberFormat="1" applyFont="1" applyFill="1" applyBorder="1" applyAlignment="1">
      <alignment horizontal="center" vertical="center" wrapText="1"/>
    </xf>
    <xf numFmtId="181" fontId="12" fillId="13" borderId="27" xfId="5" applyNumberFormat="1" applyFont="1" applyFill="1" applyBorder="1" applyAlignment="1">
      <alignment horizontal="center" vertical="center" wrapText="1"/>
    </xf>
    <xf numFmtId="181" fontId="12" fillId="13" borderId="114" xfId="5" applyNumberFormat="1" applyFont="1" applyFill="1" applyBorder="1" applyAlignment="1">
      <alignment horizontal="center" vertical="center" wrapText="1"/>
    </xf>
    <xf numFmtId="181" fontId="12" fillId="13" borderId="107" xfId="5" applyNumberFormat="1" applyFont="1" applyFill="1" applyBorder="1" applyAlignment="1">
      <alignment horizontal="center" vertical="center" wrapText="1"/>
    </xf>
    <xf numFmtId="0" fontId="44" fillId="0" borderId="16" xfId="0" applyFont="1" applyBorder="1" applyAlignment="1" applyProtection="1">
      <alignment horizontal="center" vertical="center" wrapText="1"/>
      <protection locked="0"/>
    </xf>
    <xf numFmtId="0" fontId="44" fillId="0" borderId="17"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0" fontId="44" fillId="0" borderId="19" xfId="0" applyFont="1" applyBorder="1" applyAlignment="1" applyProtection="1">
      <alignment horizontal="center" vertical="center" wrapText="1"/>
      <protection locked="0"/>
    </xf>
    <xf numFmtId="0" fontId="44" fillId="0" borderId="14" xfId="0" applyFont="1" applyBorder="1" applyAlignment="1" applyProtection="1">
      <alignment horizontal="center" vertical="center" wrapText="1"/>
      <protection locked="0"/>
    </xf>
    <xf numFmtId="0" fontId="44" fillId="0" borderId="15" xfId="0" applyFont="1" applyBorder="1" applyAlignment="1" applyProtection="1">
      <alignment horizontal="center" vertical="center" wrapText="1"/>
      <protection locked="0"/>
    </xf>
    <xf numFmtId="181" fontId="12" fillId="13" borderId="114" xfId="5" applyNumberFormat="1" applyFont="1" applyFill="1" applyBorder="1" applyAlignment="1">
      <alignment horizontal="center" vertical="center"/>
    </xf>
    <xf numFmtId="181" fontId="12" fillId="13" borderId="107" xfId="5" applyNumberFormat="1" applyFont="1" applyFill="1" applyBorder="1" applyAlignment="1">
      <alignment horizontal="center" vertical="center"/>
    </xf>
    <xf numFmtId="181" fontId="12" fillId="13" borderId="37" xfId="5" applyNumberFormat="1" applyFont="1" applyFill="1" applyBorder="1" applyAlignment="1">
      <alignment horizontal="center" vertical="center"/>
    </xf>
    <xf numFmtId="181" fontId="12" fillId="13" borderId="38" xfId="5" applyNumberFormat="1" applyFont="1" applyFill="1" applyBorder="1" applyAlignment="1">
      <alignment horizontal="center" vertical="center"/>
    </xf>
    <xf numFmtId="0" fontId="11" fillId="0" borderId="12" xfId="0" applyFont="1" applyBorder="1" applyAlignment="1">
      <alignment horizontal="left" vertical="center" wrapText="1"/>
    </xf>
    <xf numFmtId="0" fontId="11" fillId="0" borderId="123" xfId="0" applyFont="1" applyBorder="1" applyAlignment="1">
      <alignment horizontal="left" vertical="center" wrapText="1"/>
    </xf>
    <xf numFmtId="0" fontId="11" fillId="0" borderId="36" xfId="0" applyFont="1" applyBorder="1" applyAlignment="1">
      <alignment horizontal="left" vertical="center" wrapText="1"/>
    </xf>
    <xf numFmtId="0" fontId="11" fillId="0" borderId="102" xfId="0" applyFont="1" applyBorder="1" applyAlignment="1">
      <alignment horizontal="left" vertical="center" wrapText="1"/>
    </xf>
    <xf numFmtId="0" fontId="11" fillId="0" borderId="103" xfId="0" applyFont="1" applyBorder="1" applyAlignment="1">
      <alignment horizontal="left" vertical="center" wrapText="1"/>
    </xf>
    <xf numFmtId="0" fontId="11" fillId="0" borderId="100" xfId="0" applyFont="1" applyBorder="1" applyAlignment="1">
      <alignment horizontal="left" vertical="center" wrapText="1"/>
    </xf>
    <xf numFmtId="38" fontId="11" fillId="4" borderId="10" xfId="1" applyFont="1" applyFill="1" applyBorder="1" applyAlignment="1" applyProtection="1">
      <alignment horizontal="center" vertical="center"/>
    </xf>
    <xf numFmtId="38" fontId="11" fillId="4" borderId="20" xfId="1" applyFont="1" applyFill="1" applyBorder="1" applyAlignment="1" applyProtection="1">
      <alignment horizontal="center" vertical="center"/>
    </xf>
    <xf numFmtId="38" fontId="11" fillId="4" borderId="11" xfId="1" applyFont="1" applyFill="1" applyBorder="1" applyAlignment="1" applyProtection="1">
      <alignment horizontal="center" vertical="center"/>
    </xf>
    <xf numFmtId="0" fontId="11" fillId="4" borderId="10" xfId="0" applyFont="1" applyFill="1" applyBorder="1" applyAlignment="1">
      <alignment horizontal="center" vertical="center"/>
    </xf>
    <xf numFmtId="0" fontId="11" fillId="4" borderId="11" xfId="0" applyFont="1" applyFill="1" applyBorder="1" applyAlignment="1">
      <alignment horizontal="center" vertical="center"/>
    </xf>
    <xf numFmtId="0" fontId="11" fillId="4" borderId="114" xfId="0" applyFont="1" applyFill="1" applyBorder="1" applyAlignment="1">
      <alignment horizontal="center" vertical="center" shrinkToFit="1"/>
    </xf>
    <xf numFmtId="0" fontId="11" fillId="4" borderId="0" xfId="0" applyFont="1" applyFill="1" applyAlignment="1">
      <alignment horizontal="center" vertical="center" shrinkToFit="1"/>
    </xf>
    <xf numFmtId="0" fontId="11" fillId="4" borderId="37" xfId="0" applyFont="1" applyFill="1" applyBorder="1" applyAlignment="1">
      <alignment horizontal="center" vertical="center" shrinkToFit="1"/>
    </xf>
    <xf numFmtId="0" fontId="11" fillId="4" borderId="122" xfId="0" applyFont="1" applyFill="1" applyBorder="1" applyAlignment="1">
      <alignment horizontal="center" vertical="center" shrinkToFit="1"/>
    </xf>
    <xf numFmtId="0" fontId="11" fillId="4" borderId="26" xfId="0" applyFont="1" applyFill="1" applyBorder="1" applyAlignment="1">
      <alignment horizontal="center" vertical="center" wrapText="1"/>
    </xf>
    <xf numFmtId="0" fontId="11" fillId="4" borderId="113" xfId="0" applyFont="1" applyFill="1" applyBorder="1" applyAlignment="1">
      <alignment horizontal="center" vertical="center" wrapText="1"/>
    </xf>
    <xf numFmtId="0" fontId="11" fillId="4" borderId="27" xfId="0"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4" borderId="122" xfId="0" applyFont="1" applyFill="1" applyBorder="1" applyAlignment="1">
      <alignment horizontal="center" vertical="center" wrapText="1"/>
    </xf>
    <xf numFmtId="0" fontId="11" fillId="4" borderId="38" xfId="0" applyFont="1" applyFill="1" applyBorder="1" applyAlignment="1">
      <alignment horizontal="center" vertical="center" wrapText="1"/>
    </xf>
    <xf numFmtId="177" fontId="31" fillId="12" borderId="10" xfId="5" applyNumberFormat="1" applyFont="1" applyFill="1" applyBorder="1" applyAlignment="1">
      <alignment horizontal="center" vertical="center"/>
    </xf>
    <xf numFmtId="177" fontId="31" fillId="12" borderId="20" xfId="5" applyNumberFormat="1" applyFont="1" applyFill="1" applyBorder="1" applyAlignment="1">
      <alignment horizontal="center" vertical="center"/>
    </xf>
    <xf numFmtId="177" fontId="31" fillId="12" borderId="11" xfId="5" applyNumberFormat="1" applyFont="1" applyFill="1" applyBorder="1" applyAlignment="1">
      <alignment horizontal="center" vertical="center"/>
    </xf>
    <xf numFmtId="181" fontId="12" fillId="13" borderId="37" xfId="5" applyNumberFormat="1" applyFont="1" applyFill="1" applyBorder="1" applyAlignment="1">
      <alignment horizontal="center" vertical="center" wrapText="1"/>
    </xf>
    <xf numFmtId="181" fontId="12" fillId="13" borderId="38" xfId="5" applyNumberFormat="1" applyFont="1" applyFill="1" applyBorder="1" applyAlignment="1">
      <alignment horizontal="center" vertical="center" wrapText="1"/>
    </xf>
    <xf numFmtId="0" fontId="11" fillId="4" borderId="26" xfId="0" applyFont="1" applyFill="1" applyBorder="1" applyAlignment="1">
      <alignment horizontal="center" vertical="center" shrinkToFit="1"/>
    </xf>
    <xf numFmtId="0" fontId="11" fillId="4" borderId="113" xfId="0" applyFont="1" applyFill="1" applyBorder="1" applyAlignment="1">
      <alignment horizontal="center" vertical="center" shrinkToFit="1"/>
    </xf>
    <xf numFmtId="177" fontId="12" fillId="13" borderId="37" xfId="5" applyNumberFormat="1" applyFont="1" applyFill="1" applyBorder="1" applyAlignment="1">
      <alignment horizontal="center" vertical="center"/>
    </xf>
    <xf numFmtId="177" fontId="12" fillId="13" borderId="38" xfId="5" applyNumberFormat="1" applyFont="1" applyFill="1" applyBorder="1" applyAlignment="1">
      <alignment horizontal="center" vertical="center"/>
    </xf>
    <xf numFmtId="177" fontId="12" fillId="13" borderId="122" xfId="5" applyNumberFormat="1" applyFont="1" applyFill="1" applyBorder="1" applyAlignment="1">
      <alignment horizontal="center" vertical="center"/>
    </xf>
    <xf numFmtId="177" fontId="12" fillId="13" borderId="114" xfId="5" applyNumberFormat="1" applyFont="1" applyFill="1" applyBorder="1" applyAlignment="1">
      <alignment horizontal="center" vertical="center" wrapText="1"/>
    </xf>
    <xf numFmtId="177" fontId="12" fillId="13" borderId="107" xfId="5" applyNumberFormat="1" applyFont="1" applyFill="1" applyBorder="1" applyAlignment="1">
      <alignment horizontal="center" vertical="center"/>
    </xf>
    <xf numFmtId="177" fontId="12" fillId="13" borderId="114" xfId="5" applyNumberFormat="1" applyFont="1" applyFill="1" applyBorder="1" applyAlignment="1">
      <alignment horizontal="center" vertical="center"/>
    </xf>
    <xf numFmtId="181" fontId="12" fillId="13" borderId="10" xfId="5" applyNumberFormat="1" applyFont="1" applyFill="1" applyBorder="1" applyAlignment="1">
      <alignment horizontal="center" vertical="center"/>
    </xf>
    <xf numFmtId="181" fontId="12" fillId="13" borderId="11" xfId="5" applyNumberFormat="1" applyFont="1" applyFill="1" applyBorder="1" applyAlignment="1">
      <alignment horizontal="center" vertical="center"/>
    </xf>
    <xf numFmtId="181" fontId="12" fillId="13" borderId="27" xfId="5" applyNumberFormat="1" applyFont="1" applyFill="1" applyBorder="1" applyAlignment="1">
      <alignment horizontal="center" vertical="center"/>
    </xf>
    <xf numFmtId="181" fontId="12" fillId="13" borderId="26" xfId="5" applyNumberFormat="1" applyFont="1" applyFill="1" applyBorder="1" applyAlignment="1">
      <alignment horizontal="center" vertical="center"/>
    </xf>
    <xf numFmtId="0" fontId="11" fillId="4" borderId="4" xfId="0" applyFont="1" applyFill="1" applyBorder="1" applyAlignment="1">
      <alignment horizontal="center" vertical="center"/>
    </xf>
    <xf numFmtId="177" fontId="12" fillId="13" borderId="26" xfId="5" applyNumberFormat="1" applyFont="1" applyFill="1" applyBorder="1" applyAlignment="1">
      <alignment horizontal="center" vertical="center" wrapText="1"/>
    </xf>
    <xf numFmtId="177" fontId="12" fillId="13" borderId="27" xfId="5" applyNumberFormat="1"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4" xfId="0" applyFont="1" applyFill="1" applyBorder="1" applyAlignment="1">
      <alignment horizontal="center" vertical="center" wrapText="1"/>
    </xf>
    <xf numFmtId="177" fontId="12" fillId="13" borderId="26" xfId="5" applyNumberFormat="1" applyFont="1" applyFill="1" applyBorder="1" applyAlignment="1">
      <alignment horizontal="center" vertical="center"/>
    </xf>
    <xf numFmtId="0" fontId="45" fillId="17" borderId="192" xfId="0" applyFont="1" applyFill="1" applyBorder="1" applyAlignment="1">
      <alignment horizontal="center" vertical="center" wrapText="1" readingOrder="1"/>
    </xf>
    <xf numFmtId="0" fontId="45" fillId="17" borderId="193" xfId="0" applyFont="1" applyFill="1" applyBorder="1" applyAlignment="1">
      <alignment horizontal="center" vertical="center" wrapText="1" readingOrder="1"/>
    </xf>
    <xf numFmtId="0" fontId="40" fillId="17" borderId="28" xfId="0" applyFont="1" applyFill="1" applyBorder="1" applyAlignment="1">
      <alignment horizontal="center" vertical="center" textRotation="255" shrinkToFit="1"/>
    </xf>
    <xf numFmtId="177" fontId="35" fillId="9" borderId="159" xfId="5" applyNumberFormat="1" applyFont="1" applyFill="1" applyBorder="1" applyAlignment="1">
      <alignment horizontal="center" vertical="center"/>
    </xf>
    <xf numFmtId="0" fontId="34" fillId="9" borderId="159" xfId="0" applyFont="1" applyFill="1" applyBorder="1" applyAlignment="1">
      <alignment vertical="center" wrapText="1"/>
    </xf>
    <xf numFmtId="0" fontId="40" fillId="17" borderId="28" xfId="0" applyFont="1" applyFill="1" applyBorder="1" applyAlignment="1">
      <alignment horizontal="center" vertical="center" textRotation="255" wrapText="1" shrinkToFit="1"/>
    </xf>
    <xf numFmtId="0" fontId="40" fillId="17" borderId="26" xfId="0" applyFont="1" applyFill="1" applyBorder="1" applyAlignment="1">
      <alignment horizontal="center" vertical="center" wrapText="1" shrinkToFit="1"/>
    </xf>
    <xf numFmtId="0" fontId="40" fillId="17" borderId="37" xfId="0" applyFont="1" applyFill="1" applyBorder="1" applyAlignment="1">
      <alignment horizontal="center" vertical="center" wrapText="1" shrinkToFit="1"/>
    </xf>
    <xf numFmtId="0" fontId="11" fillId="6" borderId="2" xfId="0" applyFont="1" applyFill="1" applyBorder="1" applyAlignment="1">
      <alignment horizontal="center" vertical="center" wrapText="1" shrinkToFit="1"/>
    </xf>
    <xf numFmtId="0" fontId="11" fillId="6" borderId="38" xfId="0" applyFont="1" applyFill="1" applyBorder="1" applyAlignment="1">
      <alignment horizontal="center" vertical="center" shrinkToFit="1"/>
    </xf>
    <xf numFmtId="38" fontId="11" fillId="6" borderId="2" xfId="1" applyFont="1" applyFill="1" applyBorder="1" applyAlignment="1" applyProtection="1">
      <alignment horizontal="center" vertical="center"/>
    </xf>
    <xf numFmtId="38" fontId="11" fillId="6" borderId="4" xfId="1" applyFont="1" applyFill="1" applyBorder="1" applyAlignment="1" applyProtection="1">
      <alignment horizontal="center" vertical="center"/>
    </xf>
    <xf numFmtId="0" fontId="40" fillId="17" borderId="35" xfId="0" applyFont="1" applyFill="1" applyBorder="1" applyAlignment="1">
      <alignment horizontal="center" vertical="center" textRotation="255" shrinkToFit="1"/>
    </xf>
    <xf numFmtId="177" fontId="35" fillId="9" borderId="190" xfId="5" applyNumberFormat="1" applyFont="1" applyFill="1" applyBorder="1" applyAlignment="1">
      <alignment horizontal="center" vertical="center"/>
    </xf>
    <xf numFmtId="0" fontId="34" fillId="9" borderId="190" xfId="0" applyFont="1" applyFill="1" applyBorder="1" applyAlignment="1">
      <alignment vertical="center" wrapText="1"/>
    </xf>
    <xf numFmtId="0" fontId="34" fillId="9" borderId="191" xfId="0" applyFont="1" applyFill="1" applyBorder="1" applyAlignment="1">
      <alignment horizontal="center" vertical="center" wrapText="1"/>
    </xf>
    <xf numFmtId="0" fontId="34" fillId="9" borderId="27" xfId="0" applyFont="1" applyFill="1" applyBorder="1" applyAlignment="1">
      <alignment horizontal="center" vertical="center" wrapText="1"/>
    </xf>
    <xf numFmtId="0" fontId="40" fillId="17" borderId="28" xfId="0" applyFont="1" applyFill="1" applyBorder="1" applyAlignment="1">
      <alignment horizontal="center" vertical="center" textRotation="255"/>
    </xf>
    <xf numFmtId="0" fontId="40" fillId="17" borderId="157" xfId="0" applyFont="1" applyFill="1" applyBorder="1" applyAlignment="1">
      <alignment horizontal="center" vertical="center" textRotation="255" wrapText="1"/>
    </xf>
    <xf numFmtId="0" fontId="40" fillId="17" borderId="158" xfId="0" applyFont="1" applyFill="1" applyBorder="1" applyAlignment="1">
      <alignment horizontal="center" vertical="center" textRotation="255" wrapText="1"/>
    </xf>
    <xf numFmtId="0" fontId="46" fillId="17" borderId="192" xfId="0" applyFont="1" applyFill="1" applyBorder="1" applyAlignment="1">
      <alignment horizontal="center" vertical="center" textRotation="255" wrapText="1"/>
    </xf>
    <xf numFmtId="0" fontId="46" fillId="17" borderId="193" xfId="0" applyFont="1" applyFill="1" applyBorder="1" applyAlignment="1">
      <alignment horizontal="center" vertical="center" textRotation="255" wrapText="1"/>
    </xf>
    <xf numFmtId="0" fontId="40" fillId="17" borderId="114" xfId="0" applyFont="1" applyFill="1" applyBorder="1" applyAlignment="1">
      <alignment horizontal="center" vertical="center" textRotation="255" wrapText="1"/>
    </xf>
    <xf numFmtId="0" fontId="40" fillId="17" borderId="157" xfId="0" applyFont="1" applyFill="1" applyBorder="1" applyAlignment="1">
      <alignment horizontal="center" vertical="center" textRotation="255"/>
    </xf>
    <xf numFmtId="0" fontId="40" fillId="17" borderId="114" xfId="0" applyFont="1" applyFill="1" applyBorder="1" applyAlignment="1">
      <alignment horizontal="center" vertical="center" textRotation="255"/>
    </xf>
    <xf numFmtId="0" fontId="40" fillId="17" borderId="158" xfId="0" applyFont="1" applyFill="1" applyBorder="1" applyAlignment="1">
      <alignment horizontal="center" vertical="center" textRotation="255"/>
    </xf>
    <xf numFmtId="181" fontId="11" fillId="9" borderId="28" xfId="1" applyNumberFormat="1" applyFont="1" applyFill="1" applyBorder="1" applyAlignment="1">
      <alignment horizontal="left" vertical="center" shrinkToFit="1"/>
    </xf>
    <xf numFmtId="181" fontId="11" fillId="9" borderId="166" xfId="1" applyNumberFormat="1" applyFont="1" applyFill="1" applyBorder="1" applyAlignment="1">
      <alignment horizontal="left" vertical="center" shrinkToFit="1"/>
    </xf>
    <xf numFmtId="181" fontId="11" fillId="9" borderId="29" xfId="1" applyNumberFormat="1" applyFont="1" applyFill="1" applyBorder="1" applyAlignment="1">
      <alignment horizontal="left" vertical="center" shrinkToFit="1"/>
    </xf>
    <xf numFmtId="181" fontId="11" fillId="9" borderId="30" xfId="1" applyNumberFormat="1" applyFont="1" applyFill="1" applyBorder="1" applyAlignment="1">
      <alignment horizontal="left" vertical="center" shrinkToFit="1"/>
    </xf>
    <xf numFmtId="181" fontId="11" fillId="9" borderId="167" xfId="1" applyNumberFormat="1" applyFont="1" applyFill="1" applyBorder="1" applyAlignment="1">
      <alignment horizontal="left" vertical="center" shrinkToFit="1"/>
    </xf>
    <xf numFmtId="181" fontId="11" fillId="9" borderId="31" xfId="1" applyNumberFormat="1" applyFont="1" applyFill="1" applyBorder="1" applyAlignment="1">
      <alignment horizontal="left" vertical="center" shrinkToFit="1"/>
    </xf>
    <xf numFmtId="0" fontId="11" fillId="9" borderId="1" xfId="0" applyFont="1" applyFill="1" applyBorder="1" applyAlignment="1">
      <alignment horizontal="center" vertical="center"/>
    </xf>
    <xf numFmtId="0" fontId="11" fillId="9" borderId="10" xfId="0" applyFont="1" applyFill="1" applyBorder="1" applyAlignment="1">
      <alignment horizontal="center" vertical="center"/>
    </xf>
    <xf numFmtId="0" fontId="11" fillId="9" borderId="20" xfId="0" applyFont="1" applyFill="1" applyBorder="1" applyAlignment="1">
      <alignment horizontal="center" vertical="center"/>
    </xf>
    <xf numFmtId="0" fontId="11" fillId="9" borderId="11" xfId="0" applyFont="1" applyFill="1" applyBorder="1" applyAlignment="1">
      <alignment horizontal="center" vertical="center"/>
    </xf>
    <xf numFmtId="181" fontId="11" fillId="9" borderId="35" xfId="1" applyNumberFormat="1" applyFont="1" applyFill="1" applyBorder="1" applyAlignment="1">
      <alignment horizontal="left" vertical="center" shrinkToFit="1"/>
    </xf>
    <xf numFmtId="181" fontId="11" fillId="9" borderId="165" xfId="1" applyNumberFormat="1" applyFont="1" applyFill="1" applyBorder="1" applyAlignment="1">
      <alignment horizontal="left" vertical="center" shrinkToFit="1"/>
    </xf>
    <xf numFmtId="181" fontId="11" fillId="9" borderId="42" xfId="1" applyNumberFormat="1" applyFont="1" applyFill="1" applyBorder="1" applyAlignment="1">
      <alignment horizontal="left" vertical="center" shrinkToFit="1"/>
    </xf>
    <xf numFmtId="0" fontId="11" fillId="9" borderId="26" xfId="0" applyFont="1" applyFill="1" applyBorder="1" applyAlignment="1">
      <alignment horizontal="center" vertical="center"/>
    </xf>
    <xf numFmtId="0" fontId="11" fillId="9" borderId="37" xfId="0" applyFont="1" applyFill="1" applyBorder="1" applyAlignment="1">
      <alignment horizontal="center" vertical="center"/>
    </xf>
    <xf numFmtId="0" fontId="11" fillId="9" borderId="113" xfId="0" applyFont="1" applyFill="1" applyBorder="1" applyAlignment="1">
      <alignment horizontal="center" vertical="center"/>
    </xf>
    <xf numFmtId="0" fontId="11" fillId="9" borderId="122" xfId="0" applyFont="1" applyFill="1" applyBorder="1" applyAlignment="1">
      <alignment horizontal="center" vertical="center"/>
    </xf>
    <xf numFmtId="0" fontId="11" fillId="9" borderId="27" xfId="0" applyFont="1" applyFill="1" applyBorder="1" applyAlignment="1">
      <alignment horizontal="center" vertical="center"/>
    </xf>
    <xf numFmtId="0" fontId="11" fillId="9" borderId="38" xfId="0" applyFont="1" applyFill="1" applyBorder="1" applyAlignment="1">
      <alignment horizontal="center" vertical="center"/>
    </xf>
    <xf numFmtId="0" fontId="14" fillId="9" borderId="10" xfId="0" applyFont="1" applyFill="1" applyBorder="1" applyAlignment="1">
      <alignment horizontal="center" vertical="center" wrapText="1"/>
    </xf>
    <xf numFmtId="0" fontId="14" fillId="9" borderId="11" xfId="0" applyFont="1" applyFill="1" applyBorder="1" applyAlignment="1">
      <alignment horizontal="center" vertical="center" wrapText="1"/>
    </xf>
    <xf numFmtId="40" fontId="11" fillId="0" borderId="26" xfId="1" applyNumberFormat="1" applyFont="1" applyBorder="1" applyAlignment="1">
      <alignment horizontal="right" vertical="center"/>
    </xf>
    <xf numFmtId="40" fontId="11" fillId="0" borderId="27" xfId="1" applyNumberFormat="1" applyFont="1" applyBorder="1" applyAlignment="1">
      <alignment horizontal="right" vertical="center"/>
    </xf>
    <xf numFmtId="40" fontId="11" fillId="0" borderId="37" xfId="1" applyNumberFormat="1" applyFont="1" applyBorder="1" applyAlignment="1">
      <alignment horizontal="right" vertical="center"/>
    </xf>
    <xf numFmtId="40" fontId="11" fillId="0" borderId="38" xfId="1" applyNumberFormat="1" applyFont="1" applyBorder="1" applyAlignment="1">
      <alignment horizontal="right" vertical="center"/>
    </xf>
    <xf numFmtId="40" fontId="11" fillId="0" borderId="2" xfId="1" applyNumberFormat="1" applyFont="1" applyBorder="1" applyAlignment="1">
      <alignment horizontal="right" vertical="center"/>
    </xf>
    <xf numFmtId="40" fontId="11" fillId="0" borderId="4" xfId="1" applyNumberFormat="1" applyFont="1" applyBorder="1" applyAlignment="1">
      <alignment horizontal="right" vertical="center"/>
    </xf>
    <xf numFmtId="182" fontId="11" fillId="0" borderId="6" xfId="0" applyNumberFormat="1" applyFont="1" applyBorder="1" applyAlignment="1">
      <alignment horizontal="right" shrinkToFit="1"/>
    </xf>
    <xf numFmtId="182" fontId="11" fillId="0" borderId="7" xfId="0" applyNumberFormat="1" applyFont="1" applyBorder="1" applyAlignment="1">
      <alignment horizontal="right" shrinkToFit="1"/>
    </xf>
    <xf numFmtId="0" fontId="11" fillId="0" borderId="12" xfId="0" applyFont="1" applyBorder="1" applyAlignment="1">
      <alignment horizontal="right"/>
    </xf>
    <xf numFmtId="0" fontId="11" fillId="0" borderId="36" xfId="0" applyFont="1" applyBorder="1" applyAlignment="1">
      <alignment horizontal="right"/>
    </xf>
    <xf numFmtId="0" fontId="11" fillId="0" borderId="39" xfId="0" applyFont="1" applyBorder="1" applyAlignment="1">
      <alignment horizontal="right"/>
    </xf>
    <xf numFmtId="0" fontId="11" fillId="0" borderId="40" xfId="0" applyFont="1" applyBorder="1" applyAlignment="1">
      <alignment horizontal="right"/>
    </xf>
    <xf numFmtId="0" fontId="11" fillId="0" borderId="34" xfId="0" applyFont="1" applyBorder="1" applyAlignment="1">
      <alignment horizontal="center" vertical="center"/>
    </xf>
    <xf numFmtId="38" fontId="11" fillId="0" borderId="2" xfId="1" applyFont="1" applyBorder="1" applyAlignment="1">
      <alignment horizontal="right" vertical="center"/>
    </xf>
    <xf numFmtId="38" fontId="11" fillId="0" borderId="4" xfId="1" applyFont="1" applyBorder="1" applyAlignment="1">
      <alignment horizontal="right" vertical="center"/>
    </xf>
    <xf numFmtId="0" fontId="44" fillId="0" borderId="175" xfId="0" applyFont="1" applyBorder="1" applyAlignment="1">
      <alignment horizontal="center" vertical="center"/>
    </xf>
    <xf numFmtId="0" fontId="44" fillId="0" borderId="176" xfId="0" applyFont="1" applyBorder="1" applyAlignment="1">
      <alignment horizontal="center" vertical="center"/>
    </xf>
    <xf numFmtId="0" fontId="44" fillId="0" borderId="177" xfId="0" applyFont="1" applyBorder="1" applyAlignment="1">
      <alignment horizontal="center" vertical="center"/>
    </xf>
    <xf numFmtId="0" fontId="44" fillId="0" borderId="178" xfId="0" applyFont="1" applyBorder="1" applyAlignment="1">
      <alignment horizontal="center" vertical="center"/>
    </xf>
    <xf numFmtId="0" fontId="44" fillId="0" borderId="32" xfId="0" applyFont="1" applyBorder="1" applyAlignment="1">
      <alignment horizontal="center" vertical="center"/>
    </xf>
    <xf numFmtId="0" fontId="44" fillId="0" borderId="33" xfId="0" applyFont="1" applyBorder="1" applyAlignment="1">
      <alignment horizontal="center" vertical="center"/>
    </xf>
    <xf numFmtId="0" fontId="11" fillId="9" borderId="1" xfId="0" applyFont="1" applyFill="1" applyBorder="1" applyAlignment="1">
      <alignment horizontal="center" vertical="center" wrapText="1"/>
    </xf>
    <xf numFmtId="186" fontId="11" fillId="0" borderId="2" xfId="1" applyNumberFormat="1" applyFont="1" applyBorder="1" applyAlignment="1">
      <alignment horizontal="right" vertical="center"/>
    </xf>
    <xf numFmtId="186" fontId="11" fillId="0" borderId="4" xfId="1" applyNumberFormat="1" applyFont="1" applyBorder="1" applyAlignment="1">
      <alignment horizontal="right" vertical="center"/>
    </xf>
    <xf numFmtId="0" fontId="15" fillId="0" borderId="12" xfId="0" applyFont="1" applyBorder="1" applyAlignment="1">
      <alignment horizontal="left" vertical="center" wrapText="1"/>
    </xf>
    <xf numFmtId="0" fontId="15" fillId="0" borderId="123" xfId="0" applyFont="1" applyBorder="1" applyAlignment="1">
      <alignment horizontal="left" vertical="center" wrapText="1"/>
    </xf>
    <xf numFmtId="0" fontId="15" fillId="0" borderId="36" xfId="0" applyFont="1" applyBorder="1" applyAlignment="1">
      <alignment horizontal="left" vertical="center" wrapText="1"/>
    </xf>
    <xf numFmtId="0" fontId="15" fillId="0" borderId="106" xfId="0" applyFont="1" applyBorder="1" applyAlignment="1">
      <alignment horizontal="left" vertical="center" wrapText="1"/>
    </xf>
    <xf numFmtId="0" fontId="15" fillId="0" borderId="0" xfId="0" applyFont="1" applyAlignment="1">
      <alignment horizontal="left" vertical="center" wrapText="1"/>
    </xf>
    <xf numFmtId="0" fontId="15" fillId="0" borderId="105" xfId="0" applyFont="1" applyBorder="1" applyAlignment="1">
      <alignment horizontal="left" vertical="center" wrapText="1"/>
    </xf>
    <xf numFmtId="0" fontId="15" fillId="0" borderId="102" xfId="0" applyFont="1" applyBorder="1" applyAlignment="1">
      <alignment horizontal="left" vertical="center" wrapText="1"/>
    </xf>
    <xf numFmtId="0" fontId="15" fillId="0" borderId="103" xfId="0" applyFont="1" applyBorder="1" applyAlignment="1">
      <alignment horizontal="left" vertical="center" wrapText="1"/>
    </xf>
    <xf numFmtId="0" fontId="15" fillId="0" borderId="100" xfId="0" applyFont="1" applyBorder="1" applyAlignment="1">
      <alignment horizontal="left" vertical="center" wrapText="1"/>
    </xf>
    <xf numFmtId="0" fontId="11" fillId="0" borderId="44" xfId="0" applyFont="1" applyBorder="1" applyAlignment="1">
      <alignment horizontal="center" vertical="center"/>
    </xf>
    <xf numFmtId="0" fontId="11" fillId="0" borderId="45" xfId="0" applyFont="1" applyBorder="1" applyAlignment="1">
      <alignment horizontal="center" vertical="center"/>
    </xf>
    <xf numFmtId="0" fontId="11" fillId="0" borderId="43" xfId="0" applyFont="1" applyBorder="1" applyAlignment="1">
      <alignment horizontal="center" vertical="center"/>
    </xf>
    <xf numFmtId="0" fontId="11" fillId="0" borderId="6" xfId="0" applyFont="1" applyBorder="1" applyAlignment="1">
      <alignment horizontal="right" vertical="center" shrinkToFit="1"/>
    </xf>
    <xf numFmtId="0" fontId="11" fillId="0" borderId="7" xfId="0" applyFont="1" applyBorder="1" applyAlignment="1">
      <alignment horizontal="right" vertical="center" shrinkToFit="1"/>
    </xf>
    <xf numFmtId="193" fontId="15" fillId="3" borderId="95" xfId="0" applyNumberFormat="1" applyFont="1" applyFill="1" applyBorder="1" applyAlignment="1">
      <alignment horizontal="right" vertical="center"/>
    </xf>
    <xf numFmtId="193" fontId="15" fillId="3" borderId="53" xfId="0" applyNumberFormat="1" applyFont="1" applyFill="1" applyBorder="1" applyAlignment="1">
      <alignment horizontal="right" vertical="center"/>
    </xf>
    <xf numFmtId="191" fontId="15" fillId="9" borderId="0" xfId="0" applyNumberFormat="1" applyFont="1" applyFill="1" applyAlignment="1">
      <alignment horizontal="center" vertical="center"/>
    </xf>
    <xf numFmtId="191" fontId="15" fillId="9" borderId="59" xfId="0" applyNumberFormat="1" applyFont="1" applyFill="1" applyBorder="1" applyAlignment="1">
      <alignment horizontal="center" vertical="center"/>
    </xf>
    <xf numFmtId="183" fontId="15" fillId="10" borderId="98" xfId="0" applyNumberFormat="1" applyFont="1" applyFill="1" applyBorder="1" applyAlignment="1">
      <alignment horizontal="right" vertical="center"/>
    </xf>
    <xf numFmtId="183" fontId="15" fillId="9" borderId="61" xfId="0" applyNumberFormat="1" applyFont="1" applyFill="1" applyBorder="1" applyAlignment="1">
      <alignment horizontal="right" vertical="center"/>
    </xf>
    <xf numFmtId="183" fontId="15" fillId="7" borderId="81" xfId="0" applyNumberFormat="1" applyFont="1" applyFill="1" applyBorder="1" applyAlignment="1">
      <alignment horizontal="right" vertical="center"/>
    </xf>
    <xf numFmtId="183" fontId="15" fillId="2" borderId="49" xfId="0" applyNumberFormat="1" applyFont="1" applyFill="1" applyBorder="1" applyAlignment="1">
      <alignment horizontal="right" vertical="center"/>
    </xf>
    <xf numFmtId="183" fontId="15" fillId="6" borderId="55" xfId="0" applyNumberFormat="1" applyFont="1" applyFill="1" applyBorder="1" applyAlignment="1">
      <alignment horizontal="center" vertical="center" wrapText="1"/>
    </xf>
    <xf numFmtId="183" fontId="15" fillId="6" borderId="56" xfId="0" applyNumberFormat="1" applyFont="1" applyFill="1" applyBorder="1" applyAlignment="1">
      <alignment horizontal="center" vertical="center" wrapText="1"/>
    </xf>
    <xf numFmtId="183" fontId="15" fillId="6" borderId="58" xfId="0" applyNumberFormat="1" applyFont="1" applyFill="1" applyBorder="1" applyAlignment="1">
      <alignment horizontal="center" vertical="center" wrapText="1"/>
    </xf>
    <xf numFmtId="183" fontId="15" fillId="6" borderId="0" xfId="0" applyNumberFormat="1" applyFont="1" applyFill="1" applyAlignment="1">
      <alignment horizontal="center" vertical="center" wrapText="1"/>
    </xf>
    <xf numFmtId="183" fontId="15" fillId="6" borderId="61" xfId="0" applyNumberFormat="1" applyFont="1" applyFill="1" applyBorder="1">
      <alignment vertical="center"/>
    </xf>
    <xf numFmtId="183" fontId="15" fillId="2" borderId="0" xfId="0" applyNumberFormat="1" applyFont="1" applyFill="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04" xfId="0" applyFont="1" applyBorder="1" applyAlignment="1">
      <alignment horizontal="center" vertical="center"/>
    </xf>
    <xf numFmtId="0" fontId="15" fillId="0" borderId="19" xfId="0" applyFont="1" applyBorder="1" applyAlignment="1">
      <alignment horizontal="center" vertical="center"/>
    </xf>
    <xf numFmtId="0" fontId="15" fillId="0" borderId="14" xfId="0" applyFont="1" applyBorder="1" applyAlignment="1">
      <alignment horizontal="center" vertical="center"/>
    </xf>
    <xf numFmtId="0" fontId="15" fillId="0" borderId="101" xfId="0" applyFont="1" applyBorder="1" applyAlignment="1">
      <alignment horizontal="center" vertical="center"/>
    </xf>
    <xf numFmtId="183" fontId="15" fillId="0" borderId="102" xfId="0" applyNumberFormat="1" applyFont="1" applyBorder="1" applyAlignment="1">
      <alignment horizontal="left" vertical="center"/>
    </xf>
    <xf numFmtId="0" fontId="15" fillId="0" borderId="103" xfId="0" applyFont="1" applyBorder="1" applyAlignment="1">
      <alignment horizontal="left" vertical="center"/>
    </xf>
    <xf numFmtId="0" fontId="15" fillId="0" borderId="100" xfId="0" applyFont="1" applyBorder="1" applyAlignment="1">
      <alignment horizontal="left" vertical="center"/>
    </xf>
    <xf numFmtId="183" fontId="15" fillId="0" borderId="6" xfId="0" applyNumberFormat="1" applyFont="1" applyBorder="1" applyAlignment="1">
      <alignment horizontal="right" vertical="center"/>
    </xf>
    <xf numFmtId="183" fontId="15" fillId="0" borderId="41" xfId="0" applyNumberFormat="1" applyFont="1" applyBorder="1" applyAlignment="1">
      <alignment horizontal="right" vertical="center"/>
    </xf>
    <xf numFmtId="183" fontId="15" fillId="0" borderId="7" xfId="0" applyNumberFormat="1" applyFont="1" applyBorder="1" applyAlignment="1">
      <alignment horizontal="right" vertical="center"/>
    </xf>
    <xf numFmtId="183" fontId="15" fillId="8" borderId="0" xfId="0" applyNumberFormat="1" applyFont="1" applyFill="1" applyAlignment="1">
      <alignment horizontal="right" vertical="center"/>
    </xf>
    <xf numFmtId="183" fontId="15" fillId="8" borderId="69" xfId="0" applyNumberFormat="1" applyFont="1" applyFill="1" applyBorder="1" applyAlignment="1">
      <alignment horizontal="right" vertical="center"/>
    </xf>
    <xf numFmtId="183" fontId="15" fillId="8" borderId="66" xfId="0" applyNumberFormat="1" applyFont="1" applyFill="1" applyBorder="1" applyAlignment="1">
      <alignment horizontal="right" vertical="center"/>
    </xf>
    <xf numFmtId="183" fontId="15" fillId="6" borderId="56" xfId="0" applyNumberFormat="1" applyFont="1" applyFill="1" applyBorder="1" applyAlignment="1">
      <alignment horizontal="center" vertical="center"/>
    </xf>
    <xf numFmtId="183" fontId="15" fillId="6" borderId="57" xfId="0" applyNumberFormat="1" applyFont="1" applyFill="1" applyBorder="1" applyAlignment="1">
      <alignment horizontal="center" vertical="center"/>
    </xf>
    <xf numFmtId="183" fontId="15" fillId="6" borderId="58" xfId="0" applyNumberFormat="1" applyFont="1" applyFill="1" applyBorder="1" applyAlignment="1">
      <alignment horizontal="center" vertical="center"/>
    </xf>
    <xf numFmtId="183" fontId="15" fillId="6" borderId="0" xfId="0" applyNumberFormat="1" applyFont="1" applyFill="1" applyAlignment="1">
      <alignment horizontal="center" vertical="center"/>
    </xf>
    <xf numFmtId="183" fontId="15" fillId="6" borderId="59" xfId="0" applyNumberFormat="1" applyFont="1" applyFill="1" applyBorder="1" applyAlignment="1">
      <alignment horizontal="center" vertical="center"/>
    </xf>
    <xf numFmtId="183" fontId="15" fillId="6" borderId="61" xfId="0" applyNumberFormat="1" applyFont="1" applyFill="1" applyBorder="1" applyAlignment="1">
      <alignment horizontal="center" vertical="center"/>
    </xf>
    <xf numFmtId="183" fontId="15" fillId="6" borderId="62" xfId="0" applyNumberFormat="1" applyFont="1" applyFill="1" applyBorder="1" applyAlignment="1">
      <alignment horizontal="center" vertical="center"/>
    </xf>
    <xf numFmtId="183" fontId="15" fillId="9" borderId="0" xfId="0" applyNumberFormat="1" applyFont="1" applyFill="1" applyAlignment="1">
      <alignment horizontal="right" vertical="center"/>
    </xf>
    <xf numFmtId="0" fontId="15" fillId="6" borderId="1" xfId="0" applyFont="1" applyFill="1" applyBorder="1" applyAlignment="1">
      <alignment horizontal="center" vertical="center" wrapText="1"/>
    </xf>
    <xf numFmtId="0" fontId="18" fillId="6" borderId="1" xfId="4" applyFont="1" applyFill="1" applyBorder="1" applyAlignment="1">
      <alignment horizontal="center" vertical="center"/>
    </xf>
    <xf numFmtId="0" fontId="18" fillId="6" borderId="2" xfId="4" applyFont="1" applyFill="1" applyBorder="1" applyAlignment="1">
      <alignment horizontal="center" vertical="center"/>
    </xf>
    <xf numFmtId="0" fontId="19" fillId="6" borderId="1" xfId="4" applyFont="1" applyFill="1" applyBorder="1" applyAlignment="1">
      <alignment horizontal="center" vertical="center" wrapText="1"/>
    </xf>
    <xf numFmtId="0" fontId="19" fillId="6" borderId="1" xfId="4" applyFont="1" applyFill="1" applyBorder="1" applyAlignment="1">
      <alignment horizontal="center" vertical="center"/>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6" borderId="4" xfId="0" applyFont="1" applyFill="1" applyBorder="1" applyAlignment="1">
      <alignment horizontal="center" vertical="center" wrapText="1"/>
    </xf>
    <xf numFmtId="0" fontId="15" fillId="6" borderId="1" xfId="0" applyFont="1" applyFill="1" applyBorder="1" applyAlignment="1">
      <alignment horizontal="center" vertical="center"/>
    </xf>
    <xf numFmtId="0" fontId="19" fillId="6" borderId="2" xfId="4" applyFont="1" applyFill="1" applyBorder="1" applyAlignment="1">
      <alignment horizontal="center" vertical="center" wrapText="1"/>
    </xf>
    <xf numFmtId="0" fontId="19" fillId="6" borderId="3" xfId="4" applyFont="1" applyFill="1" applyBorder="1" applyAlignment="1">
      <alignment horizontal="center" vertical="center" wrapText="1"/>
    </xf>
    <xf numFmtId="0" fontId="19" fillId="6" borderId="4" xfId="4" applyFont="1" applyFill="1" applyBorder="1" applyAlignment="1">
      <alignment horizontal="center" vertical="center" wrapText="1"/>
    </xf>
    <xf numFmtId="0" fontId="15" fillId="6" borderId="2" xfId="0" applyFont="1" applyFill="1" applyBorder="1" applyAlignment="1">
      <alignment horizontal="center" vertical="center"/>
    </xf>
    <xf numFmtId="0" fontId="15" fillId="6" borderId="3" xfId="0" applyFont="1" applyFill="1" applyBorder="1" applyAlignment="1">
      <alignment horizontal="center" vertical="center"/>
    </xf>
    <xf numFmtId="0" fontId="15" fillId="6" borderId="4" xfId="0" applyFont="1" applyFill="1" applyBorder="1" applyAlignment="1">
      <alignment horizontal="center" vertical="center"/>
    </xf>
    <xf numFmtId="0" fontId="15" fillId="6" borderId="1" xfId="0" applyFont="1" applyFill="1" applyBorder="1" applyAlignment="1">
      <alignment horizontal="center" vertical="center" shrinkToFit="1"/>
    </xf>
    <xf numFmtId="0" fontId="15" fillId="6" borderId="1" xfId="0" applyFont="1" applyFill="1" applyBorder="1" applyAlignment="1">
      <alignment horizontal="center" vertical="center" wrapText="1" shrinkToFit="1"/>
    </xf>
    <xf numFmtId="0" fontId="11" fillId="6" borderId="2" xfId="0" applyFont="1" applyFill="1" applyBorder="1" applyAlignment="1">
      <alignment horizontal="center" vertical="center"/>
    </xf>
    <xf numFmtId="0" fontId="11" fillId="6" borderId="3" xfId="0" applyFont="1" applyFill="1" applyBorder="1" applyAlignment="1">
      <alignment horizontal="center" vertical="center"/>
    </xf>
    <xf numFmtId="0" fontId="11" fillId="6" borderId="4" xfId="0" applyFont="1" applyFill="1" applyBorder="1" applyAlignment="1">
      <alignment horizontal="center" vertical="center"/>
    </xf>
    <xf numFmtId="0" fontId="11" fillId="6" borderId="1" xfId="0" applyFont="1" applyFill="1" applyBorder="1" applyAlignment="1">
      <alignment horizontal="center" vertical="center" wrapText="1"/>
    </xf>
    <xf numFmtId="0" fontId="11" fillId="6" borderId="1" xfId="0" applyFont="1" applyFill="1" applyBorder="1" applyAlignment="1">
      <alignment horizontal="center" vertical="center"/>
    </xf>
    <xf numFmtId="0" fontId="11" fillId="6" borderId="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8" fillId="6" borderId="1" xfId="4" applyFont="1" applyFill="1" applyBorder="1" applyAlignment="1">
      <alignment horizontal="center" vertical="center" wrapText="1"/>
    </xf>
    <xf numFmtId="0" fontId="18" fillId="6" borderId="2" xfId="4" applyFont="1" applyFill="1" applyBorder="1" applyAlignment="1">
      <alignment horizontal="center" vertical="center" wrapText="1"/>
    </xf>
    <xf numFmtId="0" fontId="18" fillId="6" borderId="3" xfId="4" applyFont="1" applyFill="1" applyBorder="1" applyAlignment="1">
      <alignment horizontal="center" vertical="center" wrapText="1"/>
    </xf>
    <xf numFmtId="0" fontId="18" fillId="6" borderId="4" xfId="4"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1" xfId="0" applyFont="1" applyFill="1" applyBorder="1" applyAlignment="1">
      <alignment horizontal="center" vertical="center" shrinkToFit="1"/>
    </xf>
    <xf numFmtId="0" fontId="11" fillId="6" borderId="1" xfId="0" applyFont="1" applyFill="1" applyBorder="1" applyAlignment="1">
      <alignment horizontal="center" vertical="center" wrapText="1" shrinkToFit="1"/>
    </xf>
    <xf numFmtId="49" fontId="11" fillId="7" borderId="1" xfId="0" applyNumberFormat="1" applyFont="1" applyFill="1" applyBorder="1" applyAlignment="1">
      <alignment horizontal="center" vertical="center" shrinkToFit="1"/>
    </xf>
    <xf numFmtId="0" fontId="12" fillId="17" borderId="1" xfId="0" applyFont="1" applyFill="1" applyBorder="1" applyAlignment="1">
      <alignment horizontal="center" vertical="center" shrinkToFit="1"/>
    </xf>
    <xf numFmtId="0" fontId="12" fillId="17" borderId="2" xfId="0" applyFont="1" applyFill="1" applyBorder="1" applyAlignment="1">
      <alignment horizontal="center" vertical="center" shrinkToFit="1"/>
    </xf>
    <xf numFmtId="49" fontId="12" fillId="17" borderId="26" xfId="0" applyNumberFormat="1" applyFont="1" applyFill="1" applyBorder="1" applyAlignment="1">
      <alignment horizontal="center" vertical="center" shrinkToFit="1"/>
    </xf>
    <xf numFmtId="49" fontId="12" fillId="17" borderId="27" xfId="0" applyNumberFormat="1" applyFont="1" applyFill="1" applyBorder="1" applyAlignment="1">
      <alignment horizontal="center" vertical="center" shrinkToFit="1"/>
    </xf>
    <xf numFmtId="49" fontId="12" fillId="17" borderId="114" xfId="0" applyNumberFormat="1" applyFont="1" applyFill="1" applyBorder="1" applyAlignment="1">
      <alignment horizontal="center" vertical="center" shrinkToFit="1"/>
    </xf>
    <xf numFmtId="49" fontId="12" fillId="17" borderId="107" xfId="0" applyNumberFormat="1" applyFont="1" applyFill="1" applyBorder="1" applyAlignment="1">
      <alignment horizontal="center" vertical="center" shrinkToFit="1"/>
    </xf>
    <xf numFmtId="49" fontId="12" fillId="17" borderId="37" xfId="0" applyNumberFormat="1" applyFont="1" applyFill="1" applyBorder="1" applyAlignment="1">
      <alignment horizontal="center" vertical="center" shrinkToFit="1"/>
    </xf>
    <xf numFmtId="49" fontId="12" fillId="17" borderId="38" xfId="0" applyNumberFormat="1" applyFont="1" applyFill="1" applyBorder="1" applyAlignment="1">
      <alignment horizontal="center" vertical="center" shrinkToFit="1"/>
    </xf>
    <xf numFmtId="181" fontId="12" fillId="17" borderId="27" xfId="0" applyNumberFormat="1" applyFont="1" applyFill="1" applyBorder="1" applyAlignment="1">
      <alignment horizontal="center" vertical="center" wrapText="1"/>
    </xf>
    <xf numFmtId="181" fontId="12" fillId="17" borderId="107" xfId="0" applyNumberFormat="1" applyFont="1" applyFill="1" applyBorder="1" applyAlignment="1">
      <alignment horizontal="center" vertical="center" wrapText="1"/>
    </xf>
    <xf numFmtId="181" fontId="12" fillId="17" borderId="38" xfId="0" applyNumberFormat="1" applyFont="1" applyFill="1" applyBorder="1" applyAlignment="1">
      <alignment horizontal="center" vertical="center" wrapText="1"/>
    </xf>
    <xf numFmtId="0" fontId="11" fillId="23" borderId="2" xfId="0" applyFont="1" applyFill="1" applyBorder="1" applyAlignment="1">
      <alignment horizontal="center" vertical="center"/>
    </xf>
    <xf numFmtId="0" fontId="11" fillId="23" borderId="3" xfId="0" applyFont="1" applyFill="1" applyBorder="1" applyAlignment="1">
      <alignment horizontal="center" vertical="center"/>
    </xf>
    <xf numFmtId="0" fontId="11" fillId="23" borderId="23" xfId="0" applyFont="1" applyFill="1" applyBorder="1" applyAlignment="1">
      <alignment horizontal="center" vertical="center"/>
    </xf>
    <xf numFmtId="49" fontId="12" fillId="22" borderId="26" xfId="0" applyNumberFormat="1" applyFont="1" applyFill="1" applyBorder="1" applyAlignment="1">
      <alignment horizontal="center" vertical="center" shrinkToFit="1"/>
    </xf>
    <xf numFmtId="49" fontId="12" fillId="22" borderId="27" xfId="0" applyNumberFormat="1" applyFont="1" applyFill="1" applyBorder="1" applyAlignment="1">
      <alignment horizontal="center" vertical="center" shrinkToFit="1"/>
    </xf>
    <xf numFmtId="49" fontId="12" fillId="22" borderId="114" xfId="0" applyNumberFormat="1" applyFont="1" applyFill="1" applyBorder="1" applyAlignment="1">
      <alignment horizontal="center" vertical="center" shrinkToFit="1"/>
    </xf>
    <xf numFmtId="49" fontId="12" fillId="22" borderId="107" xfId="0" applyNumberFormat="1" applyFont="1" applyFill="1" applyBorder="1" applyAlignment="1">
      <alignment horizontal="center" vertical="center" shrinkToFit="1"/>
    </xf>
    <xf numFmtId="49" fontId="12" fillId="22" borderId="37" xfId="0" applyNumberFormat="1" applyFont="1" applyFill="1" applyBorder="1" applyAlignment="1">
      <alignment horizontal="center" vertical="center" shrinkToFit="1"/>
    </xf>
    <xf numFmtId="49" fontId="12" fillId="22" borderId="38" xfId="0" applyNumberFormat="1" applyFont="1" applyFill="1" applyBorder="1" applyAlignment="1">
      <alignment horizontal="center" vertical="center" shrinkToFit="1"/>
    </xf>
    <xf numFmtId="49" fontId="11" fillId="23" borderId="1" xfId="0" applyNumberFormat="1" applyFont="1" applyFill="1" applyBorder="1" applyAlignment="1">
      <alignment horizontal="center" vertical="center" shrinkToFit="1"/>
    </xf>
    <xf numFmtId="0" fontId="11" fillId="7" borderId="2"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23" xfId="0" applyFont="1" applyFill="1" applyBorder="1" applyAlignment="1">
      <alignment horizontal="center" vertical="center"/>
    </xf>
    <xf numFmtId="49" fontId="12" fillId="17" borderId="146" xfId="0" applyNumberFormat="1" applyFont="1" applyFill="1" applyBorder="1" applyAlignment="1">
      <alignment horizontal="center" vertical="center" wrapText="1" shrinkToFit="1"/>
    </xf>
    <xf numFmtId="49" fontId="12" fillId="17" borderId="146" xfId="0" applyNumberFormat="1" applyFont="1" applyFill="1" applyBorder="1" applyAlignment="1">
      <alignment horizontal="center" vertical="center" shrinkToFit="1"/>
    </xf>
    <xf numFmtId="49" fontId="12" fillId="17" borderId="150" xfId="0" applyNumberFormat="1" applyFont="1" applyFill="1" applyBorder="1" applyAlignment="1">
      <alignment horizontal="center" vertical="center" shrinkToFit="1"/>
    </xf>
    <xf numFmtId="0" fontId="15" fillId="18" borderId="147" xfId="0" applyFont="1" applyFill="1" applyBorder="1" applyAlignment="1">
      <alignment horizontal="center" vertical="center" wrapText="1"/>
    </xf>
    <xf numFmtId="0" fontId="15" fillId="18" borderId="147" xfId="0" applyFont="1" applyFill="1" applyBorder="1" applyAlignment="1">
      <alignment horizontal="center" vertical="center"/>
    </xf>
    <xf numFmtId="0" fontId="15" fillId="18" borderId="147" xfId="0" applyFont="1" applyFill="1" applyBorder="1" applyAlignment="1">
      <alignment horizontal="center" vertical="center" wrapText="1" shrinkToFit="1"/>
    </xf>
    <xf numFmtId="177" fontId="15" fillId="18" borderId="147" xfId="0" applyNumberFormat="1" applyFont="1" applyFill="1" applyBorder="1" applyAlignment="1">
      <alignment horizontal="center" vertical="center" shrinkToFit="1"/>
    </xf>
    <xf numFmtId="0" fontId="14" fillId="7" borderId="2" xfId="0" applyFont="1" applyFill="1" applyBorder="1" applyAlignment="1">
      <alignment horizontal="center" vertical="center" wrapText="1" shrinkToFit="1"/>
    </xf>
    <xf numFmtId="0" fontId="14" fillId="7" borderId="4" xfId="0" applyFont="1" applyFill="1" applyBorder="1" applyAlignment="1">
      <alignment horizontal="center" vertical="center" wrapText="1" shrinkToFit="1"/>
    </xf>
    <xf numFmtId="0" fontId="11" fillId="19" borderId="2" xfId="0" applyFont="1" applyFill="1" applyBorder="1" applyAlignment="1">
      <alignment horizontal="center" vertical="center"/>
    </xf>
    <xf numFmtId="0" fontId="11" fillId="19" borderId="3" xfId="0" applyFont="1" applyFill="1" applyBorder="1" applyAlignment="1">
      <alignment horizontal="center" vertical="center"/>
    </xf>
    <xf numFmtId="0" fontId="11" fillId="19" borderId="4" xfId="0" applyFont="1" applyFill="1" applyBorder="1" applyAlignment="1">
      <alignment horizontal="center" vertical="center"/>
    </xf>
    <xf numFmtId="49" fontId="12" fillId="16" borderId="127" xfId="0" applyNumberFormat="1" applyFont="1" applyFill="1" applyBorder="1" applyAlignment="1">
      <alignment horizontal="center" vertical="center" shrinkToFit="1"/>
    </xf>
    <xf numFmtId="49" fontId="12" fillId="16" borderId="128" xfId="0" applyNumberFormat="1" applyFont="1" applyFill="1" applyBorder="1" applyAlignment="1">
      <alignment horizontal="center" vertical="center" shrinkToFit="1"/>
    </xf>
    <xf numFmtId="49" fontId="12" fillId="16" borderId="132" xfId="0" applyNumberFormat="1" applyFont="1" applyFill="1" applyBorder="1" applyAlignment="1">
      <alignment horizontal="center" vertical="center" shrinkToFit="1"/>
    </xf>
    <xf numFmtId="49" fontId="12" fillId="16" borderId="133" xfId="0" applyNumberFormat="1" applyFont="1" applyFill="1" applyBorder="1" applyAlignment="1">
      <alignment horizontal="center" vertical="center" shrinkToFit="1"/>
    </xf>
    <xf numFmtId="49" fontId="12" fillId="16" borderId="135" xfId="0" applyNumberFormat="1" applyFont="1" applyFill="1" applyBorder="1" applyAlignment="1">
      <alignment horizontal="center" vertical="center" shrinkToFit="1"/>
    </xf>
    <xf numFmtId="49" fontId="12" fillId="16" borderId="136" xfId="0" applyNumberFormat="1" applyFont="1" applyFill="1" applyBorder="1" applyAlignment="1">
      <alignment horizontal="center" vertical="center" shrinkToFit="1"/>
    </xf>
    <xf numFmtId="0" fontId="11" fillId="0" borderId="118" xfId="0" applyFont="1" applyBorder="1" applyAlignment="1">
      <alignment horizontal="center" vertical="center" textRotation="255" wrapText="1"/>
    </xf>
    <xf numFmtId="0" fontId="11" fillId="0" borderId="119" xfId="0" applyFont="1" applyBorder="1" applyAlignment="1">
      <alignment horizontal="center" vertical="center" textRotation="255" wrapText="1"/>
    </xf>
    <xf numFmtId="0" fontId="11" fillId="0" borderId="120" xfId="0" applyFont="1" applyBorder="1" applyAlignment="1">
      <alignment horizontal="center" vertical="center" textRotation="255" wrapText="1"/>
    </xf>
    <xf numFmtId="0" fontId="11" fillId="29" borderId="5" xfId="0" applyFont="1" applyFill="1" applyBorder="1">
      <alignment vertical="center"/>
    </xf>
  </cellXfs>
  <cellStyles count="9">
    <cellStyle name="パーセント" xfId="8" builtinId="5"/>
    <cellStyle name="ハイパーリンク" xfId="7" builtinId="8"/>
    <cellStyle name="桁区切り" xfId="1" builtinId="6"/>
    <cellStyle name="桁区切り 3" xfId="3" xr:uid="{00000000-0005-0000-0000-000003000000}"/>
    <cellStyle name="標準" xfId="0" builtinId="0"/>
    <cellStyle name="標準 2" xfId="2" xr:uid="{00000000-0005-0000-0000-000005000000}"/>
    <cellStyle name="標準 2 2" xfId="4" xr:uid="{00000000-0005-0000-0000-000006000000}"/>
    <cellStyle name="標準 3" xfId="5" xr:uid="{00000000-0005-0000-0000-000007000000}"/>
    <cellStyle name="標準 4" xfId="6" xr:uid="{00000000-0005-0000-0000-000008000000}"/>
  </cellStyles>
  <dxfs count="48">
    <dxf>
      <fill>
        <patternFill>
          <bgColor theme="9" tint="0.79998168889431442"/>
        </patternFill>
      </fill>
    </dxf>
    <dxf>
      <fill>
        <patternFill>
          <bgColor theme="9" tint="-0.499984740745262"/>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9" defaultPivotStyle="PivotStyleLight16"/>
  <colors>
    <mruColors>
      <color rgb="FFFFFFCC"/>
      <color rgb="FFF8F8F8"/>
      <color rgb="FFCCFFCC"/>
      <color rgb="FFCCFFFF"/>
      <color rgb="FF333300"/>
      <color rgb="FF663300"/>
      <color rgb="FF99FF66"/>
      <color rgb="FFFF9900"/>
      <color rgb="FF5887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報告書!$F$21</c:f>
              <c:strCache>
                <c:ptCount val="1"/>
                <c:pt idx="0">
                  <c:v>直接効果</c:v>
                </c:pt>
              </c:strCache>
            </c:strRef>
          </c:tx>
          <c:spPr>
            <a:solidFill>
              <a:schemeClr val="bg2">
                <a:lumMod val="50000"/>
              </a:schemeClr>
            </a:solidFill>
            <a:ln>
              <a:solidFill>
                <a:schemeClr val="tx1"/>
              </a:solidFill>
            </a:ln>
            <a:effectLst/>
          </c:spPr>
          <c:invertIfNegative val="0"/>
          <c:cat>
            <c:strRef>
              <c:f>報告書!$C$22:$E$41</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報告書!$F$22:$F$41</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0059-4CBD-8B41-3A215D888BA0}"/>
            </c:ext>
          </c:extLst>
        </c:ser>
        <c:ser>
          <c:idx val="1"/>
          <c:order val="1"/>
          <c:tx>
            <c:strRef>
              <c:f>報告書!$G$21</c:f>
              <c:strCache>
                <c:ptCount val="1"/>
                <c:pt idx="0">
                  <c:v>第１次間接効果</c:v>
                </c:pt>
              </c:strCache>
            </c:strRef>
          </c:tx>
          <c:spPr>
            <a:solidFill>
              <a:schemeClr val="bg2">
                <a:lumMod val="90000"/>
              </a:schemeClr>
            </a:solidFill>
            <a:ln>
              <a:solidFill>
                <a:schemeClr val="tx1"/>
              </a:solidFill>
            </a:ln>
            <a:effectLst/>
          </c:spPr>
          <c:invertIfNegative val="0"/>
          <c:cat>
            <c:strRef>
              <c:f>報告書!$C$22:$E$41</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報告書!$G$22:$G$41</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1-0059-4CBD-8B41-3A215D888BA0}"/>
            </c:ext>
          </c:extLst>
        </c:ser>
        <c:ser>
          <c:idx val="2"/>
          <c:order val="2"/>
          <c:tx>
            <c:strRef>
              <c:f>報告書!$H$21</c:f>
              <c:strCache>
                <c:ptCount val="1"/>
                <c:pt idx="0">
                  <c:v>第２次間接効果</c:v>
                </c:pt>
              </c:strCache>
            </c:strRef>
          </c:tx>
          <c:spPr>
            <a:solidFill>
              <a:schemeClr val="tx2">
                <a:lumMod val="75000"/>
              </a:schemeClr>
            </a:solidFill>
            <a:ln>
              <a:solidFill>
                <a:schemeClr val="tx1"/>
              </a:solidFill>
            </a:ln>
            <a:effectLst/>
          </c:spPr>
          <c:invertIfNegative val="0"/>
          <c:cat>
            <c:strRef>
              <c:f>報告書!$C$22:$E$41</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報告書!$H$22:$H$41</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2-0059-4CBD-8B41-3A215D888BA0}"/>
            </c:ext>
          </c:extLst>
        </c:ser>
        <c:dLbls>
          <c:showLegendKey val="0"/>
          <c:showVal val="0"/>
          <c:showCatName val="0"/>
          <c:showSerName val="0"/>
          <c:showPercent val="0"/>
          <c:showBubbleSize val="0"/>
        </c:dLbls>
        <c:gapWidth val="70"/>
        <c:overlap val="100"/>
        <c:axId val="681864448"/>
        <c:axId val="681866112"/>
      </c:barChart>
      <c:catAx>
        <c:axId val="681864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4140000" spcFirstLastPara="1" vertOverflow="ellipsis" wrap="square" anchor="ctr" anchorCtr="1"/>
          <a:lstStyle/>
          <a:p>
            <a:pPr>
              <a:defRPr sz="700" b="0" i="0" u="none" strike="noStrike" kern="1200" baseline="0">
                <a:solidFill>
                  <a:schemeClr val="tx1"/>
                </a:solidFill>
                <a:latin typeface="BIZ UDPゴシック" panose="020B0400000000000000" pitchFamily="50" charset="-128"/>
                <a:ea typeface="BIZ UDPゴシック" panose="020B0400000000000000" pitchFamily="50" charset="-128"/>
                <a:cs typeface="+mn-cs"/>
              </a:defRPr>
            </a:pPr>
            <a:endParaRPr lang="ja-JP"/>
          </a:p>
        </c:txPr>
        <c:crossAx val="681866112"/>
        <c:crosses val="autoZero"/>
        <c:auto val="1"/>
        <c:lblAlgn val="ctr"/>
        <c:lblOffset val="100"/>
        <c:noMultiLvlLbl val="0"/>
      </c:catAx>
      <c:valAx>
        <c:axId val="681866112"/>
        <c:scaling>
          <c:orientation val="minMax"/>
        </c:scaling>
        <c:delete val="0"/>
        <c:axPos val="l"/>
        <c:majorGridlines>
          <c:spPr>
            <a:ln w="9525" cap="flat" cmpd="sng" algn="ctr">
              <a:solidFill>
                <a:schemeClr val="bg2">
                  <a:lumMod val="2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ja-JP"/>
          </a:p>
        </c:txPr>
        <c:crossAx val="681864448"/>
        <c:crosses val="autoZero"/>
        <c:crossBetween val="between"/>
      </c:valAx>
      <c:spPr>
        <a:solidFill>
          <a:schemeClr val="bg1">
            <a:lumMod val="95000"/>
          </a:schemeClr>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ja-JP"/>
        </a:p>
      </c:txPr>
    </c:legend>
    <c:plotVisOnly val="1"/>
    <c:dispBlanksAs val="gap"/>
    <c:showDLblsOverMax val="0"/>
  </c:chart>
  <c:spPr>
    <a:noFill/>
    <a:ln w="9525" cap="flat" cmpd="sng" algn="ctr">
      <a:solidFill>
        <a:schemeClr val="tx1"/>
      </a:solidFill>
      <a:round/>
    </a:ln>
    <a:effectLst/>
  </c:spPr>
  <c:txPr>
    <a:bodyPr/>
    <a:lstStyle/>
    <a:p>
      <a:pPr>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0" i="0" u="none" strike="noStrike" kern="1200" baseline="0">
                <a:solidFill>
                  <a:schemeClr val="dk1">
                    <a:lumMod val="75000"/>
                    <a:lumOff val="25000"/>
                  </a:schemeClr>
                </a:solidFill>
                <a:latin typeface="+mn-lt"/>
                <a:ea typeface="+mn-ea"/>
                <a:cs typeface="+mn-cs"/>
              </a:defRPr>
            </a:pPr>
            <a:r>
              <a:rPr lang="ja-JP" sz="1600" b="0"/>
              <a:t>参加者の消費額と開催経費の割合</a:t>
            </a:r>
          </a:p>
        </c:rich>
      </c:tx>
      <c:overlay val="0"/>
      <c:spPr>
        <a:noFill/>
        <a:ln>
          <a:noFill/>
        </a:ln>
        <a:effectLst/>
      </c:spPr>
      <c:txPr>
        <a:bodyPr rot="0" spcFirstLastPara="1" vertOverflow="ellipsis" vert="horz" wrap="square" anchor="ctr" anchorCtr="1"/>
        <a:lstStyle/>
        <a:p>
          <a:pPr>
            <a:defRPr sz="1600" b="0" i="0" u="none" strike="noStrike" kern="1200" baseline="0">
              <a:solidFill>
                <a:schemeClr val="dk1">
                  <a:lumMod val="75000"/>
                  <a:lumOff val="25000"/>
                </a:schemeClr>
              </a:solidFill>
              <a:latin typeface="+mn-lt"/>
              <a:ea typeface="+mn-ea"/>
              <a:cs typeface="+mn-cs"/>
            </a:defRPr>
          </a:pPr>
          <a:endParaRPr lang="ja-JP"/>
        </a:p>
      </c:txPr>
    </c:title>
    <c:autoTitleDeleted val="0"/>
    <c:plotArea>
      <c:layout>
        <c:manualLayout>
          <c:layoutTarget val="inner"/>
          <c:xMode val="edge"/>
          <c:yMode val="edge"/>
          <c:x val="3.4428794992175271E-2"/>
          <c:y val="0.20327183142122648"/>
          <c:w val="0.59717471935726341"/>
          <c:h val="0.72892938085437031"/>
        </c:manualLayout>
      </c:layout>
      <c:pieChart>
        <c:varyColors val="1"/>
        <c:ser>
          <c:idx val="0"/>
          <c:order val="0"/>
          <c:spPr>
            <a:solidFill>
              <a:schemeClr val="bg2">
                <a:lumMod val="75000"/>
              </a:schemeClr>
            </a:solidFill>
            <a:ln>
              <a:solidFill>
                <a:sysClr val="windowText" lastClr="000000"/>
              </a:solidFill>
            </a:ln>
          </c:spPr>
          <c:dPt>
            <c:idx val="0"/>
            <c:bubble3D val="0"/>
            <c:spPr>
              <a:solidFill>
                <a:schemeClr val="bg2">
                  <a:lumMod val="90000"/>
                </a:schemeClr>
              </a:solidFill>
              <a:ln>
                <a:solidFill>
                  <a:sysClr val="windowText" lastClr="000000"/>
                </a:solid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70F4-4280-B93E-6463697A2A58}"/>
              </c:ext>
            </c:extLst>
          </c:dPt>
          <c:dPt>
            <c:idx val="1"/>
            <c:bubble3D val="0"/>
            <c:spPr>
              <a:solidFill>
                <a:schemeClr val="bg2">
                  <a:lumMod val="50000"/>
                </a:schemeClr>
              </a:solidFill>
              <a:ln>
                <a:solidFill>
                  <a:sysClr val="windowText" lastClr="000000"/>
                </a:solid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70F4-4280-B93E-6463697A2A58}"/>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lt1"/>
                    </a:solidFill>
                    <a:latin typeface="+mn-lt"/>
                    <a:ea typeface="+mn-ea"/>
                    <a:cs typeface="+mn-cs"/>
                  </a:defRPr>
                </a:pPr>
                <a:endParaRPr lang="ja-JP"/>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Data!$AO$29:$AO$30</c:f>
              <c:strCache>
                <c:ptCount val="2"/>
                <c:pt idx="0">
                  <c:v>参加者の消費額</c:v>
                </c:pt>
                <c:pt idx="1">
                  <c:v>開催経費</c:v>
                </c:pt>
              </c:strCache>
            </c:strRef>
          </c:cat>
          <c:val>
            <c:numRef>
              <c:f>Data!$AP$29:$AP$30</c:f>
              <c:numCache>
                <c:formatCode>#,##0_);[Red]\(#,##0\)</c:formatCode>
                <c:ptCount val="2"/>
                <c:pt idx="0">
                  <c:v>0</c:v>
                </c:pt>
                <c:pt idx="1">
                  <c:v>0</c:v>
                </c:pt>
              </c:numCache>
            </c:numRef>
          </c:val>
          <c:extLst>
            <c:ext xmlns:c16="http://schemas.microsoft.com/office/drawing/2014/chart" uri="{C3380CC4-5D6E-409C-BE32-E72D297353CC}">
              <c16:uniqueId val="{00000004-70F4-4280-B93E-6463697A2A58}"/>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solidFill>
            <a:schemeClr val="tx1"/>
          </a:solidFill>
        </a:ln>
        <a:effectLst/>
      </c:spPr>
      <c:txPr>
        <a:bodyPr rot="0" spcFirstLastPara="1" vertOverflow="ellipsis" vert="horz" wrap="square" anchor="ctr" anchorCtr="1"/>
        <a:lstStyle/>
        <a:p>
          <a:pPr>
            <a:defRPr sz="1100" b="0" i="0" u="none" strike="noStrike" kern="1200" baseline="0">
              <a:solidFill>
                <a:schemeClr val="dk1">
                  <a:lumMod val="75000"/>
                  <a:lumOff val="25000"/>
                </a:schemeClr>
              </a:solidFill>
              <a:latin typeface="+mn-lt"/>
              <a:ea typeface="+mn-ea"/>
              <a:cs typeface="+mn-cs"/>
            </a:defRPr>
          </a:pPr>
          <a:endParaRPr lang="ja-JP"/>
        </a:p>
      </c:txPr>
    </c:legend>
    <c:plotVisOnly val="1"/>
    <c:dispBlanksAs val="gap"/>
    <c:showDLblsOverMax val="0"/>
  </c:chart>
  <c:spPr>
    <a:no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baseline="0">
                <a:solidFill>
                  <a:schemeClr val="dk1">
                    <a:lumMod val="75000"/>
                    <a:lumOff val="25000"/>
                  </a:schemeClr>
                </a:solidFill>
                <a:latin typeface="+mn-lt"/>
                <a:ea typeface="+mn-ea"/>
                <a:cs typeface="+mn-cs"/>
              </a:defRPr>
            </a:pPr>
            <a:r>
              <a:rPr lang="ja-JP" sz="1600" b="0"/>
              <a:t>参加者の消費額の内訳</a:t>
            </a:r>
          </a:p>
        </c:rich>
      </c:tx>
      <c:overlay val="0"/>
      <c:spPr>
        <a:noFill/>
        <a:ln>
          <a:noFill/>
        </a:ln>
        <a:effectLst/>
      </c:spPr>
      <c:txPr>
        <a:bodyPr rot="0" spcFirstLastPara="1" vertOverflow="ellipsis" vert="horz" wrap="square" anchor="ctr" anchorCtr="1"/>
        <a:lstStyle/>
        <a:p>
          <a:pPr>
            <a:defRPr sz="1600" b="0" i="0" u="none" strike="noStrike" kern="1200" baseline="0">
              <a:solidFill>
                <a:schemeClr val="dk1">
                  <a:lumMod val="75000"/>
                  <a:lumOff val="25000"/>
                </a:schemeClr>
              </a:solidFill>
              <a:latin typeface="+mn-lt"/>
              <a:ea typeface="+mn-ea"/>
              <a:cs typeface="+mn-cs"/>
            </a:defRPr>
          </a:pPr>
          <a:endParaRPr lang="ja-JP"/>
        </a:p>
      </c:txPr>
    </c:title>
    <c:autoTitleDeleted val="0"/>
    <c:plotArea>
      <c:layout/>
      <c:pieChart>
        <c:varyColors val="1"/>
        <c:ser>
          <c:idx val="0"/>
          <c:order val="0"/>
          <c:spPr>
            <a:solidFill>
              <a:schemeClr val="accent2">
                <a:lumMod val="20000"/>
                <a:lumOff val="80000"/>
              </a:schemeClr>
            </a:solidFill>
            <a:ln>
              <a:solidFill>
                <a:schemeClr val="tx1"/>
              </a:solidFill>
            </a:ln>
          </c:spPr>
          <c:dPt>
            <c:idx val="0"/>
            <c:bubble3D val="0"/>
            <c:spPr>
              <a:solidFill>
                <a:schemeClr val="bg2">
                  <a:lumMod val="90000"/>
                </a:schemeClr>
              </a:solidFill>
              <a:ln>
                <a:solidFill>
                  <a:schemeClr val="tx1"/>
                </a:solid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CCB1-4734-8E1F-FDD2AB447E0A}"/>
              </c:ext>
            </c:extLst>
          </c:dPt>
          <c:dPt>
            <c:idx val="1"/>
            <c:bubble3D val="0"/>
            <c:spPr>
              <a:solidFill>
                <a:schemeClr val="bg2">
                  <a:lumMod val="50000"/>
                </a:schemeClr>
              </a:solidFill>
              <a:ln>
                <a:solidFill>
                  <a:schemeClr val="tx1"/>
                </a:solid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CCB1-4734-8E1F-FDD2AB447E0A}"/>
              </c:ext>
            </c:extLst>
          </c:dPt>
          <c:dPt>
            <c:idx val="2"/>
            <c:bubble3D val="0"/>
            <c:spPr>
              <a:solidFill>
                <a:schemeClr val="accent3">
                  <a:lumMod val="40000"/>
                  <a:lumOff val="60000"/>
                </a:schemeClr>
              </a:solidFill>
              <a:ln>
                <a:solidFill>
                  <a:schemeClr val="tx1"/>
                </a:solid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CCB1-4734-8E1F-FDD2AB447E0A}"/>
              </c:ext>
            </c:extLst>
          </c:dPt>
          <c:dPt>
            <c:idx val="3"/>
            <c:bubble3D val="0"/>
            <c:spPr>
              <a:solidFill>
                <a:schemeClr val="accent3">
                  <a:lumMod val="50000"/>
                </a:schemeClr>
              </a:solidFill>
              <a:ln>
                <a:solidFill>
                  <a:schemeClr val="tx1"/>
                </a:solid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CCB1-4734-8E1F-FDD2AB447E0A}"/>
              </c:ext>
            </c:extLst>
          </c:dPt>
          <c:dPt>
            <c:idx val="4"/>
            <c:bubble3D val="0"/>
            <c:spPr>
              <a:solidFill>
                <a:schemeClr val="accent5">
                  <a:lumMod val="60000"/>
                  <a:lumOff val="40000"/>
                </a:schemeClr>
              </a:solidFill>
              <a:ln>
                <a:solidFill>
                  <a:schemeClr val="tx1"/>
                </a:solid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CCB1-4734-8E1F-FDD2AB447E0A}"/>
              </c:ext>
            </c:extLst>
          </c:dPt>
          <c:dPt>
            <c:idx val="5"/>
            <c:bubble3D val="0"/>
            <c:spPr>
              <a:solidFill>
                <a:schemeClr val="tx2">
                  <a:lumMod val="75000"/>
                </a:schemeClr>
              </a:solidFill>
              <a:ln>
                <a:solidFill>
                  <a:schemeClr val="tx1"/>
                </a:solid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A109-450E-BA19-6089838ACE8B}"/>
              </c:ext>
            </c:extLst>
          </c:dPt>
          <c:dLbls>
            <c:dLbl>
              <c:idx val="2"/>
              <c:layout>
                <c:manualLayout>
                  <c:x val="-0.10760065973425156"/>
                  <c:y val="3.171737194008841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CB1-4734-8E1F-FDD2AB447E0A}"/>
                </c:ext>
              </c:extLst>
            </c:dLbl>
            <c:dLbl>
              <c:idx val="3"/>
              <c:layout>
                <c:manualLayout>
                  <c:x val="-9.2431259936256824E-2"/>
                  <c:y val="6.9988948028240263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CB1-4734-8E1F-FDD2AB447E0A}"/>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lt1"/>
                    </a:solidFill>
                    <a:latin typeface="+mn-lt"/>
                    <a:ea typeface="+mn-ea"/>
                    <a:cs typeface="+mn-cs"/>
                  </a:defRPr>
                </a:pPr>
                <a:endParaRPr lang="ja-JP"/>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報告書!$C$51:$C$56</c:f>
              <c:strCache>
                <c:ptCount val="6"/>
                <c:pt idx="0">
                  <c:v>交通費</c:v>
                </c:pt>
                <c:pt idx="1">
                  <c:v>飲食費・お土産代</c:v>
                </c:pt>
                <c:pt idx="2">
                  <c:v>イベント・娯楽施設の利用料</c:v>
                </c:pt>
                <c:pt idx="3">
                  <c:v>その他の旅行中の消費</c:v>
                </c:pt>
                <c:pt idx="4">
                  <c:v>宿泊費</c:v>
                </c:pt>
                <c:pt idx="5">
                  <c:v>その他</c:v>
                </c:pt>
              </c:strCache>
            </c:strRef>
          </c:cat>
          <c:val>
            <c:numRef>
              <c:f>報告書!$H$51:$H$56</c:f>
              <c:numCache>
                <c:formatCode>#,##0_);[Red]\(#,##0\)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CCB1-4734-8E1F-FDD2AB447E0A}"/>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4455981423392905"/>
          <c:y val="0.16731606164910814"/>
          <c:w val="0.33799198710939904"/>
          <c:h val="0.725596655266457"/>
        </c:manualLayout>
      </c:layout>
      <c:overlay val="0"/>
      <c:spPr>
        <a:solidFill>
          <a:schemeClr val="lt1">
            <a:lumMod val="95000"/>
            <a:alpha val="39000"/>
          </a:schemeClr>
        </a:solidFill>
        <a:ln>
          <a:solidFill>
            <a:schemeClr val="tx1"/>
          </a:solidFill>
        </a:ln>
        <a:effectLst/>
      </c:spPr>
      <c:txPr>
        <a:bodyPr rot="0" spcFirstLastPara="1" vertOverflow="ellipsis" vert="horz" wrap="square" anchor="ctr" anchorCtr="1"/>
        <a:lstStyle/>
        <a:p>
          <a:pPr>
            <a:defRPr sz="1000" b="0" i="0" u="none" strike="noStrike" kern="1200" baseline="0">
              <a:solidFill>
                <a:schemeClr val="dk1">
                  <a:lumMod val="75000"/>
                  <a:lumOff val="25000"/>
                </a:schemeClr>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showDLblsOverMax val="0"/>
  </c:chart>
  <c:spPr>
    <a:noFill/>
    <a:ln w="9525" cap="flat" cmpd="sng" algn="ctr">
      <a:solidFill>
        <a:schemeClr val="tx1"/>
      </a:solidFill>
      <a:round/>
    </a:ln>
    <a:effectLst/>
  </c:spPr>
  <c:txPr>
    <a:bodyPr/>
    <a:lstStyle/>
    <a:p>
      <a:pPr>
        <a:defRPr/>
      </a:pPr>
      <a:endParaRPr lang="ja-JP"/>
    </a:p>
  </c:txPr>
  <c:printSettings>
    <c:headerFooter/>
    <c:pageMargins b="0.75" l="0.7" r="0.7" t="0.75"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trlProps/ctrlProp1.xml><?xml version="1.0" encoding="utf-8"?>
<formControlPr xmlns="http://schemas.microsoft.com/office/spreadsheetml/2009/9/main" objectType="CheckBox" fmlaLink="$I$49" lockText="1"/>
</file>

<file path=xl/ctrlProps/ctrlProp10.xml><?xml version="1.0" encoding="utf-8"?>
<formControlPr xmlns="http://schemas.microsoft.com/office/spreadsheetml/2009/9/main" objectType="CheckBox" fmlaLink="$I$58" lockText="1"/>
</file>

<file path=xl/ctrlProps/ctrlProp11.xml><?xml version="1.0" encoding="utf-8"?>
<formControlPr xmlns="http://schemas.microsoft.com/office/spreadsheetml/2009/9/main" objectType="CheckBox" fmlaLink="$I$59" lockText="1"/>
</file>

<file path=xl/ctrlProps/ctrlProp12.xml><?xml version="1.0" encoding="utf-8"?>
<formControlPr xmlns="http://schemas.microsoft.com/office/spreadsheetml/2009/9/main" objectType="CheckBox" fmlaLink="$I$60" lockText="1"/>
</file>

<file path=xl/ctrlProps/ctrlProp13.xml><?xml version="1.0" encoding="utf-8"?>
<formControlPr xmlns="http://schemas.microsoft.com/office/spreadsheetml/2009/9/main" objectType="CheckBox" fmlaLink="$I$61" lockText="1"/>
</file>

<file path=xl/ctrlProps/ctrlProp14.xml><?xml version="1.0" encoding="utf-8"?>
<formControlPr xmlns="http://schemas.microsoft.com/office/spreadsheetml/2009/9/main" objectType="CheckBox" fmlaLink="$I$62" lockText="1"/>
</file>

<file path=xl/ctrlProps/ctrlProp15.xml><?xml version="1.0" encoding="utf-8"?>
<formControlPr xmlns="http://schemas.microsoft.com/office/spreadsheetml/2009/9/main" objectType="CheckBox" fmlaLink="$I$63" lockText="1"/>
</file>

<file path=xl/ctrlProps/ctrlProp16.xml><?xml version="1.0" encoding="utf-8"?>
<formControlPr xmlns="http://schemas.microsoft.com/office/spreadsheetml/2009/9/main" objectType="CheckBox" fmlaLink="$I$64" lockText="1"/>
</file>

<file path=xl/ctrlProps/ctrlProp17.xml><?xml version="1.0" encoding="utf-8"?>
<formControlPr xmlns="http://schemas.microsoft.com/office/spreadsheetml/2009/9/main" objectType="CheckBox" fmlaLink="$I$65" lockText="1"/>
</file>

<file path=xl/ctrlProps/ctrlProp18.xml><?xml version="1.0" encoding="utf-8"?>
<formControlPr xmlns="http://schemas.microsoft.com/office/spreadsheetml/2009/9/main" objectType="CheckBox" fmlaLink="$I$66" lockText="1"/>
</file>

<file path=xl/ctrlProps/ctrlProp19.xml><?xml version="1.0" encoding="utf-8"?>
<formControlPr xmlns="http://schemas.microsoft.com/office/spreadsheetml/2009/9/main" objectType="CheckBox" fmlaLink="$I$67" lockText="1"/>
</file>

<file path=xl/ctrlProps/ctrlProp2.xml><?xml version="1.0" encoding="utf-8"?>
<formControlPr xmlns="http://schemas.microsoft.com/office/spreadsheetml/2009/9/main" objectType="CheckBox" fmlaLink="$I$50" lockText="1"/>
</file>

<file path=xl/ctrlProps/ctrlProp20.xml><?xml version="1.0" encoding="utf-8"?>
<formControlPr xmlns="http://schemas.microsoft.com/office/spreadsheetml/2009/9/main" objectType="CheckBox" fmlaLink="$I$68" lockText="1"/>
</file>

<file path=xl/ctrlProps/ctrlProp21.xml><?xml version="1.0" encoding="utf-8"?>
<formControlPr xmlns="http://schemas.microsoft.com/office/spreadsheetml/2009/9/main" objectType="CheckBox" fmlaLink="$I$69" lockText="1"/>
</file>

<file path=xl/ctrlProps/ctrlProp22.xml><?xml version="1.0" encoding="utf-8"?>
<formControlPr xmlns="http://schemas.microsoft.com/office/spreadsheetml/2009/9/main" objectType="CheckBox" fmlaLink="$I$70" lockText="1"/>
</file>

<file path=xl/ctrlProps/ctrlProp23.xml><?xml version="1.0" encoding="utf-8"?>
<formControlPr xmlns="http://schemas.microsoft.com/office/spreadsheetml/2009/9/main" objectType="CheckBox" fmlaLink="$I$73" lockText="1"/>
</file>

<file path=xl/ctrlProps/ctrlProp24.xml><?xml version="1.0" encoding="utf-8"?>
<formControlPr xmlns="http://schemas.microsoft.com/office/spreadsheetml/2009/9/main" objectType="CheckBox" fmlaLink="$I$74" lockText="1"/>
</file>

<file path=xl/ctrlProps/ctrlProp25.xml><?xml version="1.0" encoding="utf-8"?>
<formControlPr xmlns="http://schemas.microsoft.com/office/spreadsheetml/2009/9/main" objectType="CheckBox" fmlaLink="$I$75" lockText="1"/>
</file>

<file path=xl/ctrlProps/ctrlProp26.xml><?xml version="1.0" encoding="utf-8"?>
<formControlPr xmlns="http://schemas.microsoft.com/office/spreadsheetml/2009/9/main" objectType="CheckBox" fmlaLink="$I$76" lockText="1"/>
</file>

<file path=xl/ctrlProps/ctrlProp27.xml><?xml version="1.0" encoding="utf-8"?>
<formControlPr xmlns="http://schemas.microsoft.com/office/spreadsheetml/2009/9/main" objectType="CheckBox" fmlaLink="$I$77" lockText="1"/>
</file>

<file path=xl/ctrlProps/ctrlProp28.xml><?xml version="1.0" encoding="utf-8"?>
<formControlPr xmlns="http://schemas.microsoft.com/office/spreadsheetml/2009/9/main" objectType="CheckBox" fmlaLink="$I$78" lockText="1"/>
</file>

<file path=xl/ctrlProps/ctrlProp29.xml><?xml version="1.0" encoding="utf-8"?>
<formControlPr xmlns="http://schemas.microsoft.com/office/spreadsheetml/2009/9/main" objectType="CheckBox" fmlaLink="$I$79" lockText="1"/>
</file>

<file path=xl/ctrlProps/ctrlProp3.xml><?xml version="1.0" encoding="utf-8"?>
<formControlPr xmlns="http://schemas.microsoft.com/office/spreadsheetml/2009/9/main" objectType="CheckBox" fmlaLink="$I$51" lockText="1"/>
</file>

<file path=xl/ctrlProps/ctrlProp30.xml><?xml version="1.0" encoding="utf-8"?>
<formControlPr xmlns="http://schemas.microsoft.com/office/spreadsheetml/2009/9/main" objectType="CheckBox" fmlaLink="$I$80" lockText="1"/>
</file>

<file path=xl/ctrlProps/ctrlProp31.xml><?xml version="1.0" encoding="utf-8"?>
<formControlPr xmlns="http://schemas.microsoft.com/office/spreadsheetml/2009/9/main" objectType="CheckBox" fmlaLink="$I$82" lockText="1"/>
</file>

<file path=xl/ctrlProps/ctrlProp32.xml><?xml version="1.0" encoding="utf-8"?>
<formControlPr xmlns="http://schemas.microsoft.com/office/spreadsheetml/2009/9/main" objectType="CheckBox" fmlaLink="$I$83" lockText="1"/>
</file>

<file path=xl/ctrlProps/ctrlProp33.xml><?xml version="1.0" encoding="utf-8"?>
<formControlPr xmlns="http://schemas.microsoft.com/office/spreadsheetml/2009/9/main" objectType="CheckBox" fmlaLink="$I$85" lockText="1"/>
</file>

<file path=xl/ctrlProps/ctrlProp34.xml><?xml version="1.0" encoding="utf-8"?>
<formControlPr xmlns="http://schemas.microsoft.com/office/spreadsheetml/2009/9/main" objectType="CheckBox" fmlaLink="$I$86" lockText="1"/>
</file>

<file path=xl/ctrlProps/ctrlProp35.xml><?xml version="1.0" encoding="utf-8"?>
<formControlPr xmlns="http://schemas.microsoft.com/office/spreadsheetml/2009/9/main" objectType="CheckBox" fmlaLink="$I$87" lockText="1"/>
</file>

<file path=xl/ctrlProps/ctrlProp36.xml><?xml version="1.0" encoding="utf-8"?>
<formControlPr xmlns="http://schemas.microsoft.com/office/spreadsheetml/2009/9/main" objectType="CheckBox" fmlaLink="$I$88" lockText="1"/>
</file>

<file path=xl/ctrlProps/ctrlProp37.xml><?xml version="1.0" encoding="utf-8"?>
<formControlPr xmlns="http://schemas.microsoft.com/office/spreadsheetml/2009/9/main" objectType="CheckBox" fmlaLink="$I$104" lockText="1"/>
</file>

<file path=xl/ctrlProps/ctrlProp38.xml><?xml version="1.0" encoding="utf-8"?>
<formControlPr xmlns="http://schemas.microsoft.com/office/spreadsheetml/2009/9/main" objectType="CheckBox" fmlaLink="$I$105" lockText="1"/>
</file>

<file path=xl/ctrlProps/ctrlProp39.xml><?xml version="1.0" encoding="utf-8"?>
<formControlPr xmlns="http://schemas.microsoft.com/office/spreadsheetml/2009/9/main" objectType="CheckBox" fmlaLink="$I$106" lockText="1"/>
</file>

<file path=xl/ctrlProps/ctrlProp4.xml><?xml version="1.0" encoding="utf-8"?>
<formControlPr xmlns="http://schemas.microsoft.com/office/spreadsheetml/2009/9/main" objectType="CheckBox" fmlaLink="$I$52" lockText="1"/>
</file>

<file path=xl/ctrlProps/ctrlProp40.xml><?xml version="1.0" encoding="utf-8"?>
<formControlPr xmlns="http://schemas.microsoft.com/office/spreadsheetml/2009/9/main" objectType="CheckBox" fmlaLink="$I$107" lockText="1"/>
</file>

<file path=xl/ctrlProps/ctrlProp41.xml><?xml version="1.0" encoding="utf-8"?>
<formControlPr xmlns="http://schemas.microsoft.com/office/spreadsheetml/2009/9/main" objectType="CheckBox" fmlaLink="$I$108" lockText="1"/>
</file>

<file path=xl/ctrlProps/ctrlProp42.xml><?xml version="1.0" encoding="utf-8"?>
<formControlPr xmlns="http://schemas.microsoft.com/office/spreadsheetml/2009/9/main" objectType="CheckBox" fmlaLink="$I$109" lockText="1"/>
</file>

<file path=xl/ctrlProps/ctrlProp43.xml><?xml version="1.0" encoding="utf-8"?>
<formControlPr xmlns="http://schemas.microsoft.com/office/spreadsheetml/2009/9/main" objectType="CheckBox" fmlaLink="$I$110" lockText="1"/>
</file>

<file path=xl/ctrlProps/ctrlProp44.xml><?xml version="1.0" encoding="utf-8"?>
<formControlPr xmlns="http://schemas.microsoft.com/office/spreadsheetml/2009/9/main" objectType="CheckBox" fmlaLink="$I$111" lockText="1"/>
</file>

<file path=xl/ctrlProps/ctrlProp45.xml><?xml version="1.0" encoding="utf-8"?>
<formControlPr xmlns="http://schemas.microsoft.com/office/spreadsheetml/2009/9/main" objectType="CheckBox" fmlaLink="$I$112" lockText="1"/>
</file>

<file path=xl/ctrlProps/ctrlProp46.xml><?xml version="1.0" encoding="utf-8"?>
<formControlPr xmlns="http://schemas.microsoft.com/office/spreadsheetml/2009/9/main" objectType="CheckBox" fmlaLink="$I$113" lockText="1"/>
</file>

<file path=xl/ctrlProps/ctrlProp47.xml><?xml version="1.0" encoding="utf-8"?>
<formControlPr xmlns="http://schemas.microsoft.com/office/spreadsheetml/2009/9/main" objectType="CheckBox" fmlaLink="$I$114" lockText="1"/>
</file>

<file path=xl/ctrlProps/ctrlProp48.xml><?xml version="1.0" encoding="utf-8"?>
<formControlPr xmlns="http://schemas.microsoft.com/office/spreadsheetml/2009/9/main" objectType="CheckBox" fmlaLink="$I$115" lockText="1"/>
</file>

<file path=xl/ctrlProps/ctrlProp49.xml><?xml version="1.0" encoding="utf-8"?>
<formControlPr xmlns="http://schemas.microsoft.com/office/spreadsheetml/2009/9/main" objectType="CheckBox" fmlaLink="$I$116" lockText="1"/>
</file>

<file path=xl/ctrlProps/ctrlProp5.xml><?xml version="1.0" encoding="utf-8"?>
<formControlPr xmlns="http://schemas.microsoft.com/office/spreadsheetml/2009/9/main" objectType="CheckBox" fmlaLink="$I$53" lockText="1"/>
</file>

<file path=xl/ctrlProps/ctrlProp50.xml><?xml version="1.0" encoding="utf-8"?>
<formControlPr xmlns="http://schemas.microsoft.com/office/spreadsheetml/2009/9/main" objectType="CheckBox" fmlaLink="$I$117" lockText="1"/>
</file>

<file path=xl/ctrlProps/ctrlProp51.xml><?xml version="1.0" encoding="utf-8"?>
<formControlPr xmlns="http://schemas.microsoft.com/office/spreadsheetml/2009/9/main" objectType="CheckBox" fmlaLink="$I$118" lockText="1"/>
</file>

<file path=xl/ctrlProps/ctrlProp52.xml><?xml version="1.0" encoding="utf-8"?>
<formControlPr xmlns="http://schemas.microsoft.com/office/spreadsheetml/2009/9/main" objectType="CheckBox" fmlaLink="$I$119" lockText="1"/>
</file>

<file path=xl/ctrlProps/ctrlProp53.xml><?xml version="1.0" encoding="utf-8"?>
<formControlPr xmlns="http://schemas.microsoft.com/office/spreadsheetml/2009/9/main" objectType="CheckBox" fmlaLink="$I$120" lockText="1"/>
</file>

<file path=xl/ctrlProps/ctrlProp54.xml><?xml version="1.0" encoding="utf-8"?>
<formControlPr xmlns="http://schemas.microsoft.com/office/spreadsheetml/2009/9/main" objectType="CheckBox" fmlaLink="$I$121" lockText="1"/>
</file>

<file path=xl/ctrlProps/ctrlProp55.xml><?xml version="1.0" encoding="utf-8"?>
<formControlPr xmlns="http://schemas.microsoft.com/office/spreadsheetml/2009/9/main" objectType="CheckBox" fmlaLink="$I$122" lockText="1"/>
</file>

<file path=xl/ctrlProps/ctrlProp56.xml><?xml version="1.0" encoding="utf-8"?>
<formControlPr xmlns="http://schemas.microsoft.com/office/spreadsheetml/2009/9/main" objectType="CheckBox" fmlaLink="$I$123" lockText="1"/>
</file>

<file path=xl/ctrlProps/ctrlProp57.xml><?xml version="1.0" encoding="utf-8"?>
<formControlPr xmlns="http://schemas.microsoft.com/office/spreadsheetml/2009/9/main" objectType="CheckBox" fmlaLink="$I$124" lockText="1"/>
</file>

<file path=xl/ctrlProps/ctrlProp58.xml><?xml version="1.0" encoding="utf-8"?>
<formControlPr xmlns="http://schemas.microsoft.com/office/spreadsheetml/2009/9/main" objectType="CheckBox" fmlaLink="$I$125" lockText="1"/>
</file>

<file path=xl/ctrlProps/ctrlProp59.xml><?xml version="1.0" encoding="utf-8"?>
<formControlPr xmlns="http://schemas.microsoft.com/office/spreadsheetml/2009/9/main" objectType="CheckBox" fmlaLink="$I$128" lockText="1"/>
</file>

<file path=xl/ctrlProps/ctrlProp6.xml><?xml version="1.0" encoding="utf-8"?>
<formControlPr xmlns="http://schemas.microsoft.com/office/spreadsheetml/2009/9/main" objectType="CheckBox" fmlaLink="$I$54" lockText="1"/>
</file>

<file path=xl/ctrlProps/ctrlProp60.xml><?xml version="1.0" encoding="utf-8"?>
<formControlPr xmlns="http://schemas.microsoft.com/office/spreadsheetml/2009/9/main" objectType="CheckBox" fmlaLink="$I$129" lockText="1"/>
</file>

<file path=xl/ctrlProps/ctrlProp61.xml><?xml version="1.0" encoding="utf-8"?>
<formControlPr xmlns="http://schemas.microsoft.com/office/spreadsheetml/2009/9/main" objectType="CheckBox" fmlaLink="$I$130" lockText="1"/>
</file>

<file path=xl/ctrlProps/ctrlProp62.xml><?xml version="1.0" encoding="utf-8"?>
<formControlPr xmlns="http://schemas.microsoft.com/office/spreadsheetml/2009/9/main" objectType="CheckBox" fmlaLink="$I$131" lockText="1"/>
</file>

<file path=xl/ctrlProps/ctrlProp63.xml><?xml version="1.0" encoding="utf-8"?>
<formControlPr xmlns="http://schemas.microsoft.com/office/spreadsheetml/2009/9/main" objectType="CheckBox" fmlaLink="$I$132" lockText="1"/>
</file>

<file path=xl/ctrlProps/ctrlProp64.xml><?xml version="1.0" encoding="utf-8"?>
<formControlPr xmlns="http://schemas.microsoft.com/office/spreadsheetml/2009/9/main" objectType="CheckBox" fmlaLink="$I$133" lockText="1"/>
</file>

<file path=xl/ctrlProps/ctrlProp65.xml><?xml version="1.0" encoding="utf-8"?>
<formControlPr xmlns="http://schemas.microsoft.com/office/spreadsheetml/2009/9/main" objectType="CheckBox" fmlaLink="$I$134" lockText="1"/>
</file>

<file path=xl/ctrlProps/ctrlProp66.xml><?xml version="1.0" encoding="utf-8"?>
<formControlPr xmlns="http://schemas.microsoft.com/office/spreadsheetml/2009/9/main" objectType="CheckBox" fmlaLink="$I$135" lockText="1"/>
</file>

<file path=xl/ctrlProps/ctrlProp67.xml><?xml version="1.0" encoding="utf-8"?>
<formControlPr xmlns="http://schemas.microsoft.com/office/spreadsheetml/2009/9/main" objectType="CheckBox" fmlaLink="$I$137" lockText="1"/>
</file>

<file path=xl/ctrlProps/ctrlProp68.xml><?xml version="1.0" encoding="utf-8"?>
<formControlPr xmlns="http://schemas.microsoft.com/office/spreadsheetml/2009/9/main" objectType="CheckBox" fmlaLink="$I$138" lockText="1"/>
</file>

<file path=xl/ctrlProps/ctrlProp69.xml><?xml version="1.0" encoding="utf-8"?>
<formControlPr xmlns="http://schemas.microsoft.com/office/spreadsheetml/2009/9/main" objectType="CheckBox" fmlaLink="$I$140" lockText="1"/>
</file>

<file path=xl/ctrlProps/ctrlProp7.xml><?xml version="1.0" encoding="utf-8"?>
<formControlPr xmlns="http://schemas.microsoft.com/office/spreadsheetml/2009/9/main" objectType="CheckBox" fmlaLink="$I$55" lockText="1"/>
</file>

<file path=xl/ctrlProps/ctrlProp70.xml><?xml version="1.0" encoding="utf-8"?>
<formControlPr xmlns="http://schemas.microsoft.com/office/spreadsheetml/2009/9/main" objectType="CheckBox" fmlaLink="$I$141" lockText="1"/>
</file>

<file path=xl/ctrlProps/ctrlProp71.xml><?xml version="1.0" encoding="utf-8"?>
<formControlPr xmlns="http://schemas.microsoft.com/office/spreadsheetml/2009/9/main" objectType="CheckBox" fmlaLink="$I$142" lockText="1"/>
</file>

<file path=xl/ctrlProps/ctrlProp72.xml><?xml version="1.0" encoding="utf-8"?>
<formControlPr xmlns="http://schemas.microsoft.com/office/spreadsheetml/2009/9/main" objectType="CheckBox" fmlaLink="$I$143" lockText="1"/>
</file>

<file path=xl/ctrlProps/ctrlProp73.xml><?xml version="1.0" encoding="utf-8"?>
<formControlPr xmlns="http://schemas.microsoft.com/office/spreadsheetml/2009/9/main" objectType="CheckBox" fmlaLink="$I$81" lockText="1"/>
</file>

<file path=xl/ctrlProps/ctrlProp74.xml><?xml version="1.0" encoding="utf-8"?>
<formControlPr xmlns="http://schemas.microsoft.com/office/spreadsheetml/2009/9/main" objectType="CheckBox" fmlaLink="$I$136" lockText="1"/>
</file>

<file path=xl/ctrlProps/ctrlProp75.xml><?xml version="1.0" encoding="utf-8"?>
<formControlPr xmlns="http://schemas.microsoft.com/office/spreadsheetml/2009/9/main" objectType="CheckBox" fmlaLink="$I$84" lockText="1"/>
</file>

<file path=xl/ctrlProps/ctrlProp76.xml><?xml version="1.0" encoding="utf-8"?>
<formControlPr xmlns="http://schemas.microsoft.com/office/spreadsheetml/2009/9/main" objectType="CheckBox" fmlaLink="$I$139" lockText="1"/>
</file>

<file path=xl/ctrlProps/ctrlProp77.xml><?xml version="1.0" encoding="utf-8"?>
<formControlPr xmlns="http://schemas.microsoft.com/office/spreadsheetml/2009/9/main" objectType="CheckBox" fmlaLink="$I$144" lockText="1"/>
</file>

<file path=xl/ctrlProps/ctrlProp78.xml><?xml version="1.0" encoding="utf-8"?>
<formControlPr xmlns="http://schemas.microsoft.com/office/spreadsheetml/2009/9/main" objectType="CheckBox" fmlaLink="$I$72" lockText="1"/>
</file>

<file path=xl/ctrlProps/ctrlProp79.xml><?xml version="1.0" encoding="utf-8"?>
<formControlPr xmlns="http://schemas.microsoft.com/office/spreadsheetml/2009/9/main" objectType="CheckBox" fmlaLink="$I$127" lockText="1"/>
</file>

<file path=xl/ctrlProps/ctrlProp8.xml><?xml version="1.0" encoding="utf-8"?>
<formControlPr xmlns="http://schemas.microsoft.com/office/spreadsheetml/2009/9/main" objectType="CheckBox" fmlaLink="$I$56" lockText="1"/>
</file>

<file path=xl/ctrlProps/ctrlProp9.xml><?xml version="1.0" encoding="utf-8"?>
<formControlPr xmlns="http://schemas.microsoft.com/office/spreadsheetml/2009/9/main" objectType="CheckBox" fmlaLink="$I$57" lockText="1"/>
</file>

<file path=xl/drawings/_rels/drawing1.xml.rels><?xml version="1.0" encoding="UTF-8" standalone="yes"?>
<Relationships xmlns="http://schemas.openxmlformats.org/package/2006/relationships"><Relationship Id="rId8" Type="http://schemas.openxmlformats.org/officeDocument/2006/relationships/hyperlink" Target="#Data!B6"/><Relationship Id="rId3" Type="http://schemas.openxmlformats.org/officeDocument/2006/relationships/hyperlink" Target="#&#23450;&#32681;!F5"/><Relationship Id="rId7" Type="http://schemas.openxmlformats.org/officeDocument/2006/relationships/hyperlink" Target="#&#38283;&#20652;&#27874;&#21450;!D6"/><Relationship Id="rId2" Type="http://schemas.openxmlformats.org/officeDocument/2006/relationships/hyperlink" Target="#&#20837;&#21147;&#38283;&#20652;!A2"/><Relationship Id="rId1" Type="http://schemas.openxmlformats.org/officeDocument/2006/relationships/hyperlink" Target="#&#20837;&#21147;&#28040;&#36027;!A2"/><Relationship Id="rId6" Type="http://schemas.openxmlformats.org/officeDocument/2006/relationships/hyperlink" Target="#&#28040;&#36027;&#27874;&#21450;!D6"/><Relationship Id="rId5" Type="http://schemas.openxmlformats.org/officeDocument/2006/relationships/hyperlink" Target="#flow!A2"/><Relationship Id="rId10" Type="http://schemas.openxmlformats.org/officeDocument/2006/relationships/hyperlink" Target="#&#12510;&#12540;&#12472;&#12531;!A6"/><Relationship Id="rId4" Type="http://schemas.openxmlformats.org/officeDocument/2006/relationships/hyperlink" Target="#&#22577;&#21578;&#26360;!A2"/><Relationship Id="rId9" Type="http://schemas.openxmlformats.org/officeDocument/2006/relationships/hyperlink" Target="#&#20418;&#25968;!D6"/></Relationships>
</file>

<file path=xl/drawings/_rels/drawing10.xml.rels><?xml version="1.0" encoding="UTF-8" standalone="yes"?>
<Relationships xmlns="http://schemas.openxmlformats.org/package/2006/relationships"><Relationship Id="rId8" Type="http://schemas.openxmlformats.org/officeDocument/2006/relationships/hyperlink" Target="#&#28040;&#36027;&#27874;&#21450;!D6"/><Relationship Id="rId3" Type="http://schemas.openxmlformats.org/officeDocument/2006/relationships/hyperlink" Target="#&#20837;&#21147;&#28040;&#36027;!A2"/><Relationship Id="rId7" Type="http://schemas.openxmlformats.org/officeDocument/2006/relationships/hyperlink" Target="#flow!A2"/><Relationship Id="rId2" Type="http://schemas.openxmlformats.org/officeDocument/2006/relationships/hyperlink" Target="#&#25805;&#20316;&#35500;&#26126;!A2"/><Relationship Id="rId1" Type="http://schemas.openxmlformats.org/officeDocument/2006/relationships/hyperlink" Target="#&#12510;&#12540;&#12472;&#12531;!A6"/><Relationship Id="rId6" Type="http://schemas.openxmlformats.org/officeDocument/2006/relationships/hyperlink" Target="#&#22577;&#21578;&#26360;!A2"/><Relationship Id="rId5" Type="http://schemas.openxmlformats.org/officeDocument/2006/relationships/hyperlink" Target="#&#23450;&#32681;!F5"/><Relationship Id="rId10" Type="http://schemas.openxmlformats.org/officeDocument/2006/relationships/hyperlink" Target="#Data!B6"/><Relationship Id="rId4" Type="http://schemas.openxmlformats.org/officeDocument/2006/relationships/hyperlink" Target="#&#20837;&#21147;&#38283;&#20652;!A2"/><Relationship Id="rId9" Type="http://schemas.openxmlformats.org/officeDocument/2006/relationships/hyperlink" Target="#&#38283;&#20652;&#27874;&#21450;!D6"/></Relationships>
</file>

<file path=xl/drawings/_rels/drawing11.xml.rels><?xml version="1.0" encoding="UTF-8" standalone="yes"?>
<Relationships xmlns="http://schemas.openxmlformats.org/package/2006/relationships"><Relationship Id="rId8" Type="http://schemas.openxmlformats.org/officeDocument/2006/relationships/hyperlink" Target="#&#38283;&#20652;&#27874;&#21450;!D6"/><Relationship Id="rId3" Type="http://schemas.openxmlformats.org/officeDocument/2006/relationships/hyperlink" Target="#&#20837;&#21147;&#38283;&#20652;!A2"/><Relationship Id="rId7" Type="http://schemas.openxmlformats.org/officeDocument/2006/relationships/hyperlink" Target="#&#28040;&#36027;&#27874;&#21450;!D6"/><Relationship Id="rId2" Type="http://schemas.openxmlformats.org/officeDocument/2006/relationships/hyperlink" Target="#&#20837;&#21147;&#28040;&#36027;!A2"/><Relationship Id="rId1" Type="http://schemas.openxmlformats.org/officeDocument/2006/relationships/hyperlink" Target="#&#25805;&#20316;&#35500;&#26126;!A2"/><Relationship Id="rId6" Type="http://schemas.openxmlformats.org/officeDocument/2006/relationships/hyperlink" Target="#flow!A2"/><Relationship Id="rId5" Type="http://schemas.openxmlformats.org/officeDocument/2006/relationships/hyperlink" Target="#&#22577;&#21578;&#26360;!A2"/><Relationship Id="rId10" Type="http://schemas.openxmlformats.org/officeDocument/2006/relationships/hyperlink" Target="#&#20418;&#25968;!D6"/><Relationship Id="rId4" Type="http://schemas.openxmlformats.org/officeDocument/2006/relationships/hyperlink" Target="#&#23450;&#32681;!F5"/><Relationship Id="rId9" Type="http://schemas.openxmlformats.org/officeDocument/2006/relationships/hyperlink" Target="#Data!B6"/></Relationships>
</file>

<file path=xl/drawings/_rels/drawing2.xml.rels><?xml version="1.0" encoding="UTF-8" standalone="yes"?>
<Relationships xmlns="http://schemas.openxmlformats.org/package/2006/relationships"><Relationship Id="rId8" Type="http://schemas.openxmlformats.org/officeDocument/2006/relationships/hyperlink" Target="#Data!B6"/><Relationship Id="rId3" Type="http://schemas.openxmlformats.org/officeDocument/2006/relationships/hyperlink" Target="#&#23450;&#32681;!F5"/><Relationship Id="rId7" Type="http://schemas.openxmlformats.org/officeDocument/2006/relationships/hyperlink" Target="#&#38283;&#20652;&#27874;&#21450;!D6"/><Relationship Id="rId2" Type="http://schemas.openxmlformats.org/officeDocument/2006/relationships/hyperlink" Target="#&#25805;&#20316;&#35500;&#26126;!A2"/><Relationship Id="rId1" Type="http://schemas.openxmlformats.org/officeDocument/2006/relationships/hyperlink" Target="#&#20837;&#21147;&#38283;&#20652;!A2"/><Relationship Id="rId6" Type="http://schemas.openxmlformats.org/officeDocument/2006/relationships/hyperlink" Target="#&#28040;&#36027;&#27874;&#21450;!D6"/><Relationship Id="rId5" Type="http://schemas.openxmlformats.org/officeDocument/2006/relationships/hyperlink" Target="#flow!A2"/><Relationship Id="rId10" Type="http://schemas.openxmlformats.org/officeDocument/2006/relationships/hyperlink" Target="#&#12510;&#12540;&#12472;&#12531;!A6"/><Relationship Id="rId4" Type="http://schemas.openxmlformats.org/officeDocument/2006/relationships/hyperlink" Target="#&#22577;&#21578;&#26360;!A2"/><Relationship Id="rId9" Type="http://schemas.openxmlformats.org/officeDocument/2006/relationships/hyperlink" Target="#&#20418;&#25968;!D6"/></Relationships>
</file>

<file path=xl/drawings/_rels/drawing3.xml.rels><?xml version="1.0" encoding="UTF-8" standalone="yes"?>
<Relationships xmlns="http://schemas.openxmlformats.org/package/2006/relationships"><Relationship Id="rId8" Type="http://schemas.openxmlformats.org/officeDocument/2006/relationships/hyperlink" Target="#&#38283;&#20652;&#27874;&#21450;!D6"/><Relationship Id="rId3" Type="http://schemas.openxmlformats.org/officeDocument/2006/relationships/hyperlink" Target="#&#20837;&#21147;&#28040;&#36027;!A2"/><Relationship Id="rId7" Type="http://schemas.openxmlformats.org/officeDocument/2006/relationships/hyperlink" Target="#&#28040;&#36027;&#27874;&#21450;!D6"/><Relationship Id="rId2" Type="http://schemas.openxmlformats.org/officeDocument/2006/relationships/hyperlink" Target="#&#25805;&#20316;&#35500;&#26126;!A2"/><Relationship Id="rId1" Type="http://schemas.openxmlformats.org/officeDocument/2006/relationships/hyperlink" Target="#&#23450;&#32681;!A5"/><Relationship Id="rId6" Type="http://schemas.openxmlformats.org/officeDocument/2006/relationships/hyperlink" Target="#flow!A2"/><Relationship Id="rId11" Type="http://schemas.openxmlformats.org/officeDocument/2006/relationships/hyperlink" Target="#&#12510;&#12540;&#12472;&#12531;!A6"/><Relationship Id="rId5" Type="http://schemas.openxmlformats.org/officeDocument/2006/relationships/hyperlink" Target="#&#22577;&#21578;&#26360;!A2"/><Relationship Id="rId10" Type="http://schemas.openxmlformats.org/officeDocument/2006/relationships/hyperlink" Target="#&#20418;&#25968;!D6"/><Relationship Id="rId4" Type="http://schemas.openxmlformats.org/officeDocument/2006/relationships/hyperlink" Target="#&#23450;&#32681;!F5"/><Relationship Id="rId9" Type="http://schemas.openxmlformats.org/officeDocument/2006/relationships/hyperlink" Target="#Data!B6"/></Relationships>
</file>

<file path=xl/drawings/_rels/drawing4.xml.rels><?xml version="1.0" encoding="UTF-8" standalone="yes"?>
<Relationships xmlns="http://schemas.openxmlformats.org/package/2006/relationships"><Relationship Id="rId8" Type="http://schemas.openxmlformats.org/officeDocument/2006/relationships/hyperlink" Target="#Data!B6"/><Relationship Id="rId3" Type="http://schemas.openxmlformats.org/officeDocument/2006/relationships/hyperlink" Target="#&#20837;&#21147;&#28040;&#36027;!A2"/><Relationship Id="rId7" Type="http://schemas.openxmlformats.org/officeDocument/2006/relationships/hyperlink" Target="#&#38283;&#20652;&#27874;&#21450;!D6"/><Relationship Id="rId2" Type="http://schemas.openxmlformats.org/officeDocument/2006/relationships/hyperlink" Target="#&#25805;&#20316;&#35500;&#26126;!A2"/><Relationship Id="rId1" Type="http://schemas.openxmlformats.org/officeDocument/2006/relationships/hyperlink" Target="#&#22577;&#21578;&#26360;!A2"/><Relationship Id="rId6" Type="http://schemas.openxmlformats.org/officeDocument/2006/relationships/hyperlink" Target="#&#28040;&#36027;&#27874;&#21450;!D6"/><Relationship Id="rId5" Type="http://schemas.openxmlformats.org/officeDocument/2006/relationships/hyperlink" Target="#flow!A2"/><Relationship Id="rId10" Type="http://schemas.openxmlformats.org/officeDocument/2006/relationships/hyperlink" Target="#&#12510;&#12540;&#12472;&#12531;!A6"/><Relationship Id="rId4" Type="http://schemas.openxmlformats.org/officeDocument/2006/relationships/hyperlink" Target="#&#20837;&#21147;&#38283;&#20652;!A2"/><Relationship Id="rId9" Type="http://schemas.openxmlformats.org/officeDocument/2006/relationships/hyperlink" Target="#&#20418;&#25968;!D6"/></Relationships>
</file>

<file path=xl/drawings/_rels/drawing5.xml.rels><?xml version="1.0" encoding="UTF-8" standalone="yes"?>
<Relationships xmlns="http://schemas.openxmlformats.org/package/2006/relationships"><Relationship Id="rId8" Type="http://schemas.openxmlformats.org/officeDocument/2006/relationships/hyperlink" Target="#&#20837;&#21147;&#38283;&#20652;!A2"/><Relationship Id="rId13" Type="http://schemas.openxmlformats.org/officeDocument/2006/relationships/hyperlink" Target="#&#20418;&#25968;!D6"/><Relationship Id="rId3" Type="http://schemas.openxmlformats.org/officeDocument/2006/relationships/chart" Target="../charts/chart3.xml"/><Relationship Id="rId7" Type="http://schemas.openxmlformats.org/officeDocument/2006/relationships/hyperlink" Target="#&#20837;&#21147;&#28040;&#36027;!A2"/><Relationship Id="rId12" Type="http://schemas.openxmlformats.org/officeDocument/2006/relationships/hyperlink" Target="#Data!B6"/><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25805;&#20316;&#35500;&#26126;!A2"/><Relationship Id="rId11" Type="http://schemas.openxmlformats.org/officeDocument/2006/relationships/hyperlink" Target="#&#38283;&#20652;&#27874;&#21450;!D6"/><Relationship Id="rId5" Type="http://schemas.openxmlformats.org/officeDocument/2006/relationships/hyperlink" Target="#flow!A2"/><Relationship Id="rId10" Type="http://schemas.openxmlformats.org/officeDocument/2006/relationships/hyperlink" Target="#&#28040;&#36027;&#27874;&#21450;!D6"/><Relationship Id="rId4" Type="http://schemas.openxmlformats.org/officeDocument/2006/relationships/hyperlink" Target="#&#25805;&#20316;&#35500;&#26126;!D94"/><Relationship Id="rId9" Type="http://schemas.openxmlformats.org/officeDocument/2006/relationships/hyperlink" Target="#&#23450;&#32681;!F5"/><Relationship Id="rId14" Type="http://schemas.openxmlformats.org/officeDocument/2006/relationships/hyperlink" Target="#&#12510;&#12540;&#12472;&#12531;!A6"/></Relationships>
</file>

<file path=xl/drawings/_rels/drawing6.xml.rels><?xml version="1.0" encoding="UTF-8" standalone="yes"?>
<Relationships xmlns="http://schemas.openxmlformats.org/package/2006/relationships"><Relationship Id="rId8" Type="http://schemas.openxmlformats.org/officeDocument/2006/relationships/hyperlink" Target="#Data!B6"/><Relationship Id="rId3" Type="http://schemas.openxmlformats.org/officeDocument/2006/relationships/hyperlink" Target="#&#20837;&#21147;&#28040;&#36027;!A2"/><Relationship Id="rId7" Type="http://schemas.openxmlformats.org/officeDocument/2006/relationships/hyperlink" Target="#&#38283;&#20652;&#27874;&#21450;!D6"/><Relationship Id="rId2" Type="http://schemas.openxmlformats.org/officeDocument/2006/relationships/hyperlink" Target="#&#25805;&#20316;&#35500;&#26126;!A2"/><Relationship Id="rId1" Type="http://schemas.openxmlformats.org/officeDocument/2006/relationships/hyperlink" Target="#&#28040;&#36027;&#27874;&#21450;!D6"/><Relationship Id="rId6" Type="http://schemas.openxmlformats.org/officeDocument/2006/relationships/hyperlink" Target="#&#22577;&#21578;&#26360;!A2"/><Relationship Id="rId5" Type="http://schemas.openxmlformats.org/officeDocument/2006/relationships/hyperlink" Target="#&#23450;&#32681;!F5"/><Relationship Id="rId10" Type="http://schemas.openxmlformats.org/officeDocument/2006/relationships/hyperlink" Target="#&#12510;&#12540;&#12472;&#12531;!A6"/><Relationship Id="rId4" Type="http://schemas.openxmlformats.org/officeDocument/2006/relationships/hyperlink" Target="#&#20837;&#21147;&#38283;&#20652;!A2"/><Relationship Id="rId9" Type="http://schemas.openxmlformats.org/officeDocument/2006/relationships/hyperlink" Target="#&#20418;&#25968;!D6"/></Relationships>
</file>

<file path=xl/drawings/_rels/drawing7.xml.rels><?xml version="1.0" encoding="UTF-8" standalone="yes"?>
<Relationships xmlns="http://schemas.openxmlformats.org/package/2006/relationships"><Relationship Id="rId8" Type="http://schemas.openxmlformats.org/officeDocument/2006/relationships/hyperlink" Target="#Data!B6"/><Relationship Id="rId3" Type="http://schemas.openxmlformats.org/officeDocument/2006/relationships/hyperlink" Target="#&#20837;&#21147;&#28040;&#36027;!A2"/><Relationship Id="rId7" Type="http://schemas.openxmlformats.org/officeDocument/2006/relationships/hyperlink" Target="#flow!A2"/><Relationship Id="rId2" Type="http://schemas.openxmlformats.org/officeDocument/2006/relationships/hyperlink" Target="#&#25805;&#20316;&#35500;&#26126;!A2"/><Relationship Id="rId1" Type="http://schemas.openxmlformats.org/officeDocument/2006/relationships/hyperlink" Target="#&#38283;&#20652;&#27874;&#21450;!D6"/><Relationship Id="rId6" Type="http://schemas.openxmlformats.org/officeDocument/2006/relationships/hyperlink" Target="#&#22577;&#21578;&#26360;!A2"/><Relationship Id="rId5" Type="http://schemas.openxmlformats.org/officeDocument/2006/relationships/hyperlink" Target="#&#23450;&#32681;!F5"/><Relationship Id="rId10" Type="http://schemas.openxmlformats.org/officeDocument/2006/relationships/hyperlink" Target="#&#12510;&#12540;&#12472;&#12531;!A6"/><Relationship Id="rId4" Type="http://schemas.openxmlformats.org/officeDocument/2006/relationships/hyperlink" Target="#&#20837;&#21147;&#38283;&#20652;!A2"/><Relationship Id="rId9" Type="http://schemas.openxmlformats.org/officeDocument/2006/relationships/hyperlink" Target="#&#20418;&#25968;!D6"/></Relationships>
</file>

<file path=xl/drawings/_rels/drawing8.xml.rels><?xml version="1.0" encoding="UTF-8" standalone="yes"?>
<Relationships xmlns="http://schemas.openxmlformats.org/package/2006/relationships"><Relationship Id="rId8" Type="http://schemas.openxmlformats.org/officeDocument/2006/relationships/hyperlink" Target="#&#28040;&#36027;&#27874;&#21450;!D6"/><Relationship Id="rId3" Type="http://schemas.openxmlformats.org/officeDocument/2006/relationships/hyperlink" Target="#&#20837;&#21147;&#28040;&#36027;!A2"/><Relationship Id="rId7" Type="http://schemas.openxmlformats.org/officeDocument/2006/relationships/hyperlink" Target="#flow!A2"/><Relationship Id="rId2" Type="http://schemas.openxmlformats.org/officeDocument/2006/relationships/hyperlink" Target="#&#25805;&#20316;&#35500;&#26126;!A2"/><Relationship Id="rId1" Type="http://schemas.openxmlformats.org/officeDocument/2006/relationships/hyperlink" Target="#Data!D6"/><Relationship Id="rId6" Type="http://schemas.openxmlformats.org/officeDocument/2006/relationships/hyperlink" Target="#&#22577;&#21578;&#26360;!A2"/><Relationship Id="rId11" Type="http://schemas.openxmlformats.org/officeDocument/2006/relationships/hyperlink" Target="#&#12510;&#12540;&#12472;&#12531;!A6"/><Relationship Id="rId5" Type="http://schemas.openxmlformats.org/officeDocument/2006/relationships/hyperlink" Target="#&#23450;&#32681;!F5"/><Relationship Id="rId10" Type="http://schemas.openxmlformats.org/officeDocument/2006/relationships/hyperlink" Target="#&#20418;&#25968;!D6"/><Relationship Id="rId4" Type="http://schemas.openxmlformats.org/officeDocument/2006/relationships/hyperlink" Target="#&#20837;&#21147;&#38283;&#20652;!A2"/><Relationship Id="rId9" Type="http://schemas.openxmlformats.org/officeDocument/2006/relationships/hyperlink" Target="#Data!B6"/></Relationships>
</file>

<file path=xl/drawings/_rels/drawing9.xml.rels><?xml version="1.0" encoding="UTF-8" standalone="yes"?>
<Relationships xmlns="http://schemas.openxmlformats.org/package/2006/relationships"><Relationship Id="rId8" Type="http://schemas.openxmlformats.org/officeDocument/2006/relationships/hyperlink" Target="#&#28040;&#36027;&#27874;&#21450;!D6"/><Relationship Id="rId3" Type="http://schemas.openxmlformats.org/officeDocument/2006/relationships/hyperlink" Target="#&#20837;&#21147;&#28040;&#36027;!A2"/><Relationship Id="rId7" Type="http://schemas.openxmlformats.org/officeDocument/2006/relationships/hyperlink" Target="#flow!A2"/><Relationship Id="rId2" Type="http://schemas.openxmlformats.org/officeDocument/2006/relationships/hyperlink" Target="#&#25805;&#20316;&#35500;&#26126;!A2"/><Relationship Id="rId1" Type="http://schemas.openxmlformats.org/officeDocument/2006/relationships/hyperlink" Target="#&#20418;&#25968;!D6"/><Relationship Id="rId6" Type="http://schemas.openxmlformats.org/officeDocument/2006/relationships/hyperlink" Target="#&#22577;&#21578;&#26360;!A2"/><Relationship Id="rId5" Type="http://schemas.openxmlformats.org/officeDocument/2006/relationships/hyperlink" Target="#&#23450;&#32681;!F5"/><Relationship Id="rId10" Type="http://schemas.openxmlformats.org/officeDocument/2006/relationships/hyperlink" Target="#&#12510;&#12540;&#12472;&#12531;!A6"/><Relationship Id="rId4" Type="http://schemas.openxmlformats.org/officeDocument/2006/relationships/hyperlink" Target="#&#20837;&#21147;&#38283;&#20652;!A2"/><Relationship Id="rId9" Type="http://schemas.openxmlformats.org/officeDocument/2006/relationships/hyperlink" Target="#&#38283;&#20652;&#27874;&#21450;!D6"/></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742950</xdr:colOff>
      <xdr:row>0</xdr:row>
      <xdr:rowOff>361950</xdr:rowOff>
    </xdr:to>
    <xdr:sp macro="" textlink="">
      <xdr:nvSpPr>
        <xdr:cNvPr id="14" name="ホームベース 13">
          <a:hlinkClick xmlns:r="http://schemas.openxmlformats.org/officeDocument/2006/relationships" r:id="rId1"/>
          <a:extLst>
            <a:ext uri="{FF2B5EF4-FFF2-40B4-BE49-F238E27FC236}">
              <a16:creationId xmlns:a16="http://schemas.microsoft.com/office/drawing/2014/main" id="{00000000-0008-0000-0000-00000E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228601</xdr:colOff>
      <xdr:row>0</xdr:row>
      <xdr:rowOff>0</xdr:rowOff>
    </xdr:from>
    <xdr:to>
      <xdr:col>6</xdr:col>
      <xdr:colOff>1</xdr:colOff>
      <xdr:row>0</xdr:row>
      <xdr:rowOff>360000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77341" y="0"/>
          <a:ext cx="777240" cy="360000"/>
        </a:xfrm>
        <a:prstGeom prst="rect">
          <a:avLst/>
        </a:prstGeom>
        <a:solidFill>
          <a:srgbClr val="002060"/>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操作説明</a:t>
          </a:r>
        </a:p>
      </xdr:txBody>
    </xdr:sp>
    <xdr:clientData/>
  </xdr:twoCellAnchor>
  <xdr:twoCellAnchor>
    <xdr:from>
      <xdr:col>6</xdr:col>
      <xdr:colOff>7620</xdr:colOff>
      <xdr:row>0</xdr:row>
      <xdr:rowOff>0</xdr:rowOff>
    </xdr:from>
    <xdr:to>
      <xdr:col>7</xdr:col>
      <xdr:colOff>198120</xdr:colOff>
      <xdr:row>0</xdr:row>
      <xdr:rowOff>360000</xdr:rowOff>
    </xdr:to>
    <xdr:sp macro="" textlink="">
      <xdr:nvSpPr>
        <xdr:cNvPr id="16" name="正方形/長方形 15">
          <a:hlinkClick xmlns:r="http://schemas.openxmlformats.org/officeDocument/2006/relationships" r:id="rId1"/>
          <a:extLst>
            <a:ext uri="{FF2B5EF4-FFF2-40B4-BE49-F238E27FC236}">
              <a16:creationId xmlns:a16="http://schemas.microsoft.com/office/drawing/2014/main" id="{00000000-0008-0000-0000-000010000000}"/>
            </a:ext>
          </a:extLst>
        </xdr:cNvPr>
        <xdr:cNvSpPr/>
      </xdr:nvSpPr>
      <xdr:spPr>
        <a:xfrm>
          <a:off x="2362200" y="0"/>
          <a:ext cx="80772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入力消費</a:t>
          </a:r>
        </a:p>
      </xdr:txBody>
    </xdr:sp>
    <xdr:clientData/>
  </xdr:twoCellAnchor>
  <xdr:twoCellAnchor>
    <xdr:from>
      <xdr:col>7</xdr:col>
      <xdr:colOff>198120</xdr:colOff>
      <xdr:row>0</xdr:row>
      <xdr:rowOff>0</xdr:rowOff>
    </xdr:from>
    <xdr:to>
      <xdr:col>8</xdr:col>
      <xdr:colOff>350520</xdr:colOff>
      <xdr:row>0</xdr:row>
      <xdr:rowOff>360000</xdr:rowOff>
    </xdr:to>
    <xdr:sp macro="" textlink="">
      <xdr:nvSpPr>
        <xdr:cNvPr id="17" name="正方形/長方形 16">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3169920" y="0"/>
          <a:ext cx="76962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入力開催</a:t>
          </a:r>
        </a:p>
      </xdr:txBody>
    </xdr:sp>
    <xdr:clientData/>
  </xdr:twoCellAnchor>
  <xdr:twoCellAnchor>
    <xdr:from>
      <xdr:col>8</xdr:col>
      <xdr:colOff>350521</xdr:colOff>
      <xdr:row>0</xdr:row>
      <xdr:rowOff>0</xdr:rowOff>
    </xdr:from>
    <xdr:to>
      <xdr:col>9</xdr:col>
      <xdr:colOff>411481</xdr:colOff>
      <xdr:row>0</xdr:row>
      <xdr:rowOff>360000</xdr:rowOff>
    </xdr:to>
    <xdr:sp macro="" textlink="">
      <xdr:nvSpPr>
        <xdr:cNvPr id="18" name="正方形/長方形 17">
          <a:hlinkClick xmlns:r="http://schemas.openxmlformats.org/officeDocument/2006/relationships" r:id="rId3"/>
          <a:extLst>
            <a:ext uri="{FF2B5EF4-FFF2-40B4-BE49-F238E27FC236}">
              <a16:creationId xmlns:a16="http://schemas.microsoft.com/office/drawing/2014/main" id="{00000000-0008-0000-0000-000012000000}"/>
            </a:ext>
          </a:extLst>
        </xdr:cNvPr>
        <xdr:cNvSpPr/>
      </xdr:nvSpPr>
      <xdr:spPr>
        <a:xfrm>
          <a:off x="3939541" y="0"/>
          <a:ext cx="67818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9</xdr:col>
      <xdr:colOff>403860</xdr:colOff>
      <xdr:row>0</xdr:row>
      <xdr:rowOff>0</xdr:rowOff>
    </xdr:from>
    <xdr:to>
      <xdr:col>10</xdr:col>
      <xdr:colOff>472440</xdr:colOff>
      <xdr:row>0</xdr:row>
      <xdr:rowOff>360000</xdr:rowOff>
    </xdr:to>
    <xdr:sp macro="" textlink="">
      <xdr:nvSpPr>
        <xdr:cNvPr id="19" name="正方形/長方形 18">
          <a:hlinkClick xmlns:r="http://schemas.openxmlformats.org/officeDocument/2006/relationships" r:id="rId4"/>
          <a:extLst>
            <a:ext uri="{FF2B5EF4-FFF2-40B4-BE49-F238E27FC236}">
              <a16:creationId xmlns:a16="http://schemas.microsoft.com/office/drawing/2014/main" id="{00000000-0008-0000-0000-000013000000}"/>
            </a:ext>
          </a:extLst>
        </xdr:cNvPr>
        <xdr:cNvSpPr/>
      </xdr:nvSpPr>
      <xdr:spPr>
        <a:xfrm>
          <a:off x="4610100" y="0"/>
          <a:ext cx="6858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10</xdr:col>
      <xdr:colOff>472441</xdr:colOff>
      <xdr:row>0</xdr:row>
      <xdr:rowOff>0</xdr:rowOff>
    </xdr:from>
    <xdr:to>
      <xdr:col>11</xdr:col>
      <xdr:colOff>495301</xdr:colOff>
      <xdr:row>0</xdr:row>
      <xdr:rowOff>360000</xdr:rowOff>
    </xdr:to>
    <xdr:sp macro="" textlink="">
      <xdr:nvSpPr>
        <xdr:cNvPr id="20" name="正方形/長方形 19">
          <a:hlinkClick xmlns:r="http://schemas.openxmlformats.org/officeDocument/2006/relationships" r:id="rId5"/>
          <a:extLst>
            <a:ext uri="{FF2B5EF4-FFF2-40B4-BE49-F238E27FC236}">
              <a16:creationId xmlns:a16="http://schemas.microsoft.com/office/drawing/2014/main" id="{00000000-0008-0000-0000-000014000000}"/>
            </a:ext>
          </a:extLst>
        </xdr:cNvPr>
        <xdr:cNvSpPr/>
      </xdr:nvSpPr>
      <xdr:spPr>
        <a:xfrm>
          <a:off x="5295901" y="0"/>
          <a:ext cx="64008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solidFill>
                <a:schemeClr val="tx1"/>
              </a:solidFill>
            </a:rPr>
            <a:t>flow</a:t>
          </a:r>
          <a:endParaRPr kumimoji="1" lang="ja-JP" altLang="en-US" sz="1100" b="0">
            <a:solidFill>
              <a:schemeClr val="tx1"/>
            </a:solidFill>
          </a:endParaRPr>
        </a:p>
      </xdr:txBody>
    </xdr:sp>
    <xdr:clientData/>
  </xdr:twoCellAnchor>
  <xdr:twoCellAnchor>
    <xdr:from>
      <xdr:col>11</xdr:col>
      <xdr:colOff>495300</xdr:colOff>
      <xdr:row>0</xdr:row>
      <xdr:rowOff>0</xdr:rowOff>
    </xdr:from>
    <xdr:to>
      <xdr:col>13</xdr:col>
      <xdr:colOff>38100</xdr:colOff>
      <xdr:row>0</xdr:row>
      <xdr:rowOff>360000</xdr:rowOff>
    </xdr:to>
    <xdr:sp macro="" textlink="">
      <xdr:nvSpPr>
        <xdr:cNvPr id="21" name="正方形/長方形 20">
          <a:hlinkClick xmlns:r="http://schemas.openxmlformats.org/officeDocument/2006/relationships" r:id="rId6"/>
          <a:extLst>
            <a:ext uri="{FF2B5EF4-FFF2-40B4-BE49-F238E27FC236}">
              <a16:creationId xmlns:a16="http://schemas.microsoft.com/office/drawing/2014/main" id="{00000000-0008-0000-0000-000015000000}"/>
            </a:ext>
          </a:extLst>
        </xdr:cNvPr>
        <xdr:cNvSpPr/>
      </xdr:nvSpPr>
      <xdr:spPr>
        <a:xfrm>
          <a:off x="5935980" y="0"/>
          <a:ext cx="7772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a:t>
          </a:r>
        </a:p>
      </xdr:txBody>
    </xdr:sp>
    <xdr:clientData/>
  </xdr:twoCellAnchor>
  <xdr:twoCellAnchor>
    <xdr:from>
      <xdr:col>13</xdr:col>
      <xdr:colOff>38101</xdr:colOff>
      <xdr:row>0</xdr:row>
      <xdr:rowOff>0</xdr:rowOff>
    </xdr:from>
    <xdr:to>
      <xdr:col>14</xdr:col>
      <xdr:colOff>220981</xdr:colOff>
      <xdr:row>0</xdr:row>
      <xdr:rowOff>360000</xdr:rowOff>
    </xdr:to>
    <xdr:sp macro="" textlink="">
      <xdr:nvSpPr>
        <xdr:cNvPr id="22" name="正方形/長方形 21">
          <a:hlinkClick xmlns:r="http://schemas.openxmlformats.org/officeDocument/2006/relationships" r:id="rId7"/>
          <a:extLst>
            <a:ext uri="{FF2B5EF4-FFF2-40B4-BE49-F238E27FC236}">
              <a16:creationId xmlns:a16="http://schemas.microsoft.com/office/drawing/2014/main" id="{00000000-0008-0000-0000-000016000000}"/>
            </a:ext>
          </a:extLst>
        </xdr:cNvPr>
        <xdr:cNvSpPr/>
      </xdr:nvSpPr>
      <xdr:spPr>
        <a:xfrm>
          <a:off x="6713221" y="0"/>
          <a:ext cx="8001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a:t>
          </a:r>
        </a:p>
      </xdr:txBody>
    </xdr:sp>
    <xdr:clientData/>
  </xdr:twoCellAnchor>
  <xdr:twoCellAnchor>
    <xdr:from>
      <xdr:col>14</xdr:col>
      <xdr:colOff>213360</xdr:colOff>
      <xdr:row>0</xdr:row>
      <xdr:rowOff>0</xdr:rowOff>
    </xdr:from>
    <xdr:to>
      <xdr:col>15</xdr:col>
      <xdr:colOff>335280</xdr:colOff>
      <xdr:row>0</xdr:row>
      <xdr:rowOff>360000</xdr:rowOff>
    </xdr:to>
    <xdr:sp macro="" textlink="">
      <xdr:nvSpPr>
        <xdr:cNvPr id="23" name="正方形/長方形 22">
          <a:hlinkClick xmlns:r="http://schemas.openxmlformats.org/officeDocument/2006/relationships" r:id="rId8"/>
          <a:extLst>
            <a:ext uri="{FF2B5EF4-FFF2-40B4-BE49-F238E27FC236}">
              <a16:creationId xmlns:a16="http://schemas.microsoft.com/office/drawing/2014/main" id="{00000000-0008-0000-0000-000017000000}"/>
            </a:ext>
          </a:extLst>
        </xdr:cNvPr>
        <xdr:cNvSpPr/>
      </xdr:nvSpPr>
      <xdr:spPr>
        <a:xfrm>
          <a:off x="7505700" y="0"/>
          <a:ext cx="7391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15</xdr:col>
      <xdr:colOff>327661</xdr:colOff>
      <xdr:row>0</xdr:row>
      <xdr:rowOff>0</xdr:rowOff>
    </xdr:from>
    <xdr:to>
      <xdr:col>16</xdr:col>
      <xdr:colOff>472441</xdr:colOff>
      <xdr:row>0</xdr:row>
      <xdr:rowOff>360000</xdr:rowOff>
    </xdr:to>
    <xdr:sp macro="" textlink="">
      <xdr:nvSpPr>
        <xdr:cNvPr id="24" name="正方形/長方形 23">
          <a:hlinkClick xmlns:r="http://schemas.openxmlformats.org/officeDocument/2006/relationships" r:id="rId9"/>
          <a:extLst>
            <a:ext uri="{FF2B5EF4-FFF2-40B4-BE49-F238E27FC236}">
              <a16:creationId xmlns:a16="http://schemas.microsoft.com/office/drawing/2014/main" id="{00000000-0008-0000-0000-000018000000}"/>
            </a:ext>
          </a:extLst>
        </xdr:cNvPr>
        <xdr:cNvSpPr/>
      </xdr:nvSpPr>
      <xdr:spPr>
        <a:xfrm>
          <a:off x="8237221" y="0"/>
          <a:ext cx="76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16</xdr:col>
      <xdr:colOff>464820</xdr:colOff>
      <xdr:row>0</xdr:row>
      <xdr:rowOff>0</xdr:rowOff>
    </xdr:from>
    <xdr:to>
      <xdr:col>18</xdr:col>
      <xdr:colOff>3330</xdr:colOff>
      <xdr:row>0</xdr:row>
      <xdr:rowOff>360000</xdr:rowOff>
    </xdr:to>
    <xdr:sp macro="" textlink="">
      <xdr:nvSpPr>
        <xdr:cNvPr id="25" name="正方形/長方形 24">
          <a:hlinkClick xmlns:r="http://schemas.openxmlformats.org/officeDocument/2006/relationships" r:id="rId10"/>
          <a:extLst>
            <a:ext uri="{FF2B5EF4-FFF2-40B4-BE49-F238E27FC236}">
              <a16:creationId xmlns:a16="http://schemas.microsoft.com/office/drawing/2014/main" id="{00000000-0008-0000-0000-000019000000}"/>
            </a:ext>
          </a:extLst>
        </xdr:cNvPr>
        <xdr:cNvSpPr/>
      </xdr:nvSpPr>
      <xdr:spPr>
        <a:xfrm>
          <a:off x="8991600" y="0"/>
          <a:ext cx="77295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マージン</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609600</xdr:colOff>
      <xdr:row>0</xdr:row>
      <xdr:rowOff>361950</xdr:rowOff>
    </xdr:to>
    <xdr:sp macro="" textlink="">
      <xdr:nvSpPr>
        <xdr:cNvPr id="2" name="ホームベース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埼玉県係数</a:t>
          </a:r>
        </a:p>
      </xdr:txBody>
    </xdr:sp>
    <xdr:clientData/>
  </xdr:twoCellAnchor>
  <xdr:twoCellAnchor>
    <xdr:from>
      <xdr:col>2</xdr:col>
      <xdr:colOff>845821</xdr:colOff>
      <xdr:row>0</xdr:row>
      <xdr:rowOff>0</xdr:rowOff>
    </xdr:from>
    <xdr:to>
      <xdr:col>2</xdr:col>
      <xdr:colOff>1661161</xdr:colOff>
      <xdr:row>0</xdr:row>
      <xdr:rowOff>360000</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00000000-0008-0000-0900-000003000000}"/>
            </a:ext>
          </a:extLst>
        </xdr:cNvPr>
        <xdr:cNvSpPr/>
      </xdr:nvSpPr>
      <xdr:spPr>
        <a:xfrm>
          <a:off x="1577341" y="0"/>
          <a:ext cx="8153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1661160</xdr:colOff>
      <xdr:row>0</xdr:row>
      <xdr:rowOff>0</xdr:rowOff>
    </xdr:from>
    <xdr:to>
      <xdr:col>3</xdr:col>
      <xdr:colOff>632459</xdr:colOff>
      <xdr:row>0</xdr:row>
      <xdr:rowOff>360000</xdr:rowOff>
    </xdr:to>
    <xdr:sp macro="" textlink="">
      <xdr:nvSpPr>
        <xdr:cNvPr id="4" name="正方形/長方形 3">
          <a:hlinkClick xmlns:r="http://schemas.openxmlformats.org/officeDocument/2006/relationships" r:id="rId3"/>
          <a:extLst>
            <a:ext uri="{FF2B5EF4-FFF2-40B4-BE49-F238E27FC236}">
              <a16:creationId xmlns:a16="http://schemas.microsoft.com/office/drawing/2014/main" id="{00000000-0008-0000-0900-000004000000}"/>
            </a:ext>
          </a:extLst>
        </xdr:cNvPr>
        <xdr:cNvSpPr/>
      </xdr:nvSpPr>
      <xdr:spPr>
        <a:xfrm>
          <a:off x="2392680" y="0"/>
          <a:ext cx="84581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入力消費</a:t>
          </a:r>
        </a:p>
      </xdr:txBody>
    </xdr:sp>
    <xdr:clientData/>
  </xdr:twoCellAnchor>
  <xdr:twoCellAnchor>
    <xdr:from>
      <xdr:col>3</xdr:col>
      <xdr:colOff>632459</xdr:colOff>
      <xdr:row>0</xdr:row>
      <xdr:rowOff>0</xdr:rowOff>
    </xdr:from>
    <xdr:to>
      <xdr:col>4</xdr:col>
      <xdr:colOff>582450</xdr:colOff>
      <xdr:row>0</xdr:row>
      <xdr:rowOff>360000</xdr:rowOff>
    </xdr:to>
    <xdr:sp macro="" textlink="">
      <xdr:nvSpPr>
        <xdr:cNvPr id="5" name="正方形/長方形 4">
          <a:hlinkClick xmlns:r="http://schemas.openxmlformats.org/officeDocument/2006/relationships" r:id="rId4"/>
          <a:extLst>
            <a:ext uri="{FF2B5EF4-FFF2-40B4-BE49-F238E27FC236}">
              <a16:creationId xmlns:a16="http://schemas.microsoft.com/office/drawing/2014/main" id="{00000000-0008-0000-0900-000005000000}"/>
            </a:ext>
          </a:extLst>
        </xdr:cNvPr>
        <xdr:cNvSpPr/>
      </xdr:nvSpPr>
      <xdr:spPr>
        <a:xfrm>
          <a:off x="3238499" y="0"/>
          <a:ext cx="818671"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入力開催</a:t>
          </a:r>
        </a:p>
      </xdr:txBody>
    </xdr:sp>
    <xdr:clientData/>
  </xdr:twoCellAnchor>
  <xdr:twoCellAnchor>
    <xdr:from>
      <xdr:col>4</xdr:col>
      <xdr:colOff>581025</xdr:colOff>
      <xdr:row>0</xdr:row>
      <xdr:rowOff>0</xdr:rowOff>
    </xdr:from>
    <xdr:to>
      <xdr:col>5</xdr:col>
      <xdr:colOff>411000</xdr:colOff>
      <xdr:row>0</xdr:row>
      <xdr:rowOff>360000</xdr:rowOff>
    </xdr:to>
    <xdr:sp macro="" textlink="">
      <xdr:nvSpPr>
        <xdr:cNvPr id="6" name="正方形/長方形 5">
          <a:hlinkClick xmlns:r="http://schemas.openxmlformats.org/officeDocument/2006/relationships" r:id="rId5"/>
          <a:extLst>
            <a:ext uri="{FF2B5EF4-FFF2-40B4-BE49-F238E27FC236}">
              <a16:creationId xmlns:a16="http://schemas.microsoft.com/office/drawing/2014/main" id="{00000000-0008-0000-0900-000006000000}"/>
            </a:ext>
          </a:extLst>
        </xdr:cNvPr>
        <xdr:cNvSpPr/>
      </xdr:nvSpPr>
      <xdr:spPr>
        <a:xfrm>
          <a:off x="443865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5</xdr:col>
      <xdr:colOff>409575</xdr:colOff>
      <xdr:row>0</xdr:row>
      <xdr:rowOff>0</xdr:rowOff>
    </xdr:from>
    <xdr:to>
      <xdr:col>6</xdr:col>
      <xdr:colOff>239550</xdr:colOff>
      <xdr:row>0</xdr:row>
      <xdr:rowOff>360000</xdr:rowOff>
    </xdr:to>
    <xdr:sp macro="" textlink="">
      <xdr:nvSpPr>
        <xdr:cNvPr id="7" name="正方形/長方形 6">
          <a:hlinkClick xmlns:r="http://schemas.openxmlformats.org/officeDocument/2006/relationships" r:id="rId6"/>
          <a:extLst>
            <a:ext uri="{FF2B5EF4-FFF2-40B4-BE49-F238E27FC236}">
              <a16:creationId xmlns:a16="http://schemas.microsoft.com/office/drawing/2014/main" id="{00000000-0008-0000-0900-000007000000}"/>
            </a:ext>
          </a:extLst>
        </xdr:cNvPr>
        <xdr:cNvSpPr/>
      </xdr:nvSpPr>
      <xdr:spPr>
        <a:xfrm>
          <a:off x="5229225"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6</xdr:col>
      <xdr:colOff>238125</xdr:colOff>
      <xdr:row>0</xdr:row>
      <xdr:rowOff>0</xdr:rowOff>
    </xdr:from>
    <xdr:to>
      <xdr:col>7</xdr:col>
      <xdr:colOff>68100</xdr:colOff>
      <xdr:row>0</xdr:row>
      <xdr:rowOff>360000</xdr:rowOff>
    </xdr:to>
    <xdr:sp macro="" textlink="">
      <xdr:nvSpPr>
        <xdr:cNvPr id="8" name="正方形/長方形 7">
          <a:hlinkClick xmlns:r="http://schemas.openxmlformats.org/officeDocument/2006/relationships" r:id="rId7"/>
          <a:extLst>
            <a:ext uri="{FF2B5EF4-FFF2-40B4-BE49-F238E27FC236}">
              <a16:creationId xmlns:a16="http://schemas.microsoft.com/office/drawing/2014/main" id="{00000000-0008-0000-0900-000008000000}"/>
            </a:ext>
          </a:extLst>
        </xdr:cNvPr>
        <xdr:cNvSpPr/>
      </xdr:nvSpPr>
      <xdr:spPr>
        <a:xfrm>
          <a:off x="601980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solidFill>
                <a:schemeClr val="tx1"/>
              </a:solidFill>
            </a:rPr>
            <a:t>flow</a:t>
          </a:r>
          <a:endParaRPr kumimoji="1" lang="ja-JP" altLang="en-US" sz="1100" b="0">
            <a:solidFill>
              <a:schemeClr val="tx1"/>
            </a:solidFill>
          </a:endParaRPr>
        </a:p>
      </xdr:txBody>
    </xdr:sp>
    <xdr:clientData/>
  </xdr:twoCellAnchor>
  <xdr:twoCellAnchor>
    <xdr:from>
      <xdr:col>7</xdr:col>
      <xdr:colOff>66674</xdr:colOff>
      <xdr:row>0</xdr:row>
      <xdr:rowOff>0</xdr:rowOff>
    </xdr:from>
    <xdr:to>
      <xdr:col>8</xdr:col>
      <xdr:colOff>53339</xdr:colOff>
      <xdr:row>0</xdr:row>
      <xdr:rowOff>360000</xdr:rowOff>
    </xdr:to>
    <xdr:sp macro="" textlink="">
      <xdr:nvSpPr>
        <xdr:cNvPr id="9" name="正方形/長方形 8">
          <a:hlinkClick xmlns:r="http://schemas.openxmlformats.org/officeDocument/2006/relationships" r:id="rId8"/>
          <a:extLst>
            <a:ext uri="{FF2B5EF4-FFF2-40B4-BE49-F238E27FC236}">
              <a16:creationId xmlns:a16="http://schemas.microsoft.com/office/drawing/2014/main" id="{00000000-0008-0000-0900-000009000000}"/>
            </a:ext>
          </a:extLst>
        </xdr:cNvPr>
        <xdr:cNvSpPr/>
      </xdr:nvSpPr>
      <xdr:spPr>
        <a:xfrm>
          <a:off x="6147434" y="0"/>
          <a:ext cx="855345"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a:t>
          </a:r>
        </a:p>
      </xdr:txBody>
    </xdr:sp>
    <xdr:clientData/>
  </xdr:twoCellAnchor>
  <xdr:twoCellAnchor>
    <xdr:from>
      <xdr:col>8</xdr:col>
      <xdr:colOff>53340</xdr:colOff>
      <xdr:row>0</xdr:row>
      <xdr:rowOff>0</xdr:rowOff>
    </xdr:from>
    <xdr:to>
      <xdr:col>9</xdr:col>
      <xdr:colOff>15240</xdr:colOff>
      <xdr:row>0</xdr:row>
      <xdr:rowOff>360000</xdr:rowOff>
    </xdr:to>
    <xdr:sp macro="" textlink="">
      <xdr:nvSpPr>
        <xdr:cNvPr id="10" name="正方形/長方形 9">
          <a:hlinkClick xmlns:r="http://schemas.openxmlformats.org/officeDocument/2006/relationships" r:id="rId9"/>
          <a:extLst>
            <a:ext uri="{FF2B5EF4-FFF2-40B4-BE49-F238E27FC236}">
              <a16:creationId xmlns:a16="http://schemas.microsoft.com/office/drawing/2014/main" id="{00000000-0008-0000-0900-00000A000000}"/>
            </a:ext>
          </a:extLst>
        </xdr:cNvPr>
        <xdr:cNvSpPr/>
      </xdr:nvSpPr>
      <xdr:spPr>
        <a:xfrm>
          <a:off x="7002780" y="0"/>
          <a:ext cx="83058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a:t>
          </a:r>
        </a:p>
      </xdr:txBody>
    </xdr:sp>
    <xdr:clientData/>
  </xdr:twoCellAnchor>
  <xdr:twoCellAnchor>
    <xdr:from>
      <xdr:col>9</xdr:col>
      <xdr:colOff>15240</xdr:colOff>
      <xdr:row>0</xdr:row>
      <xdr:rowOff>0</xdr:rowOff>
    </xdr:from>
    <xdr:to>
      <xdr:col>9</xdr:col>
      <xdr:colOff>701040</xdr:colOff>
      <xdr:row>0</xdr:row>
      <xdr:rowOff>360000</xdr:rowOff>
    </xdr:to>
    <xdr:sp macro="" textlink="">
      <xdr:nvSpPr>
        <xdr:cNvPr id="11" name="正方形/長方形 10">
          <a:hlinkClick xmlns:r="http://schemas.openxmlformats.org/officeDocument/2006/relationships" r:id="rId10"/>
          <a:extLst>
            <a:ext uri="{FF2B5EF4-FFF2-40B4-BE49-F238E27FC236}">
              <a16:creationId xmlns:a16="http://schemas.microsoft.com/office/drawing/2014/main" id="{00000000-0008-0000-0900-00000B000000}"/>
            </a:ext>
          </a:extLst>
        </xdr:cNvPr>
        <xdr:cNvSpPr/>
      </xdr:nvSpPr>
      <xdr:spPr>
        <a:xfrm>
          <a:off x="7833360" y="0"/>
          <a:ext cx="6858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9</xdr:col>
      <xdr:colOff>701040</xdr:colOff>
      <xdr:row>0</xdr:row>
      <xdr:rowOff>0</xdr:rowOff>
    </xdr:from>
    <xdr:to>
      <xdr:col>10</xdr:col>
      <xdr:colOff>525780</xdr:colOff>
      <xdr:row>0</xdr:row>
      <xdr:rowOff>360000</xdr:rowOff>
    </xdr:to>
    <xdr:sp macro="" textlink="">
      <xdr:nvSpPr>
        <xdr:cNvPr id="12" name="正方形/長方形 11">
          <a:extLst>
            <a:ext uri="{FF2B5EF4-FFF2-40B4-BE49-F238E27FC236}">
              <a16:creationId xmlns:a16="http://schemas.microsoft.com/office/drawing/2014/main" id="{00000000-0008-0000-0900-00000C000000}"/>
            </a:ext>
          </a:extLst>
        </xdr:cNvPr>
        <xdr:cNvSpPr/>
      </xdr:nvSpPr>
      <xdr:spPr>
        <a:xfrm>
          <a:off x="8519160" y="0"/>
          <a:ext cx="693420" cy="360000"/>
        </a:xfrm>
        <a:prstGeom prst="rect">
          <a:avLst/>
        </a:prstGeom>
        <a:solidFill>
          <a:schemeClr val="tx1"/>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係数</a:t>
          </a:r>
        </a:p>
      </xdr:txBody>
    </xdr:sp>
    <xdr:clientData/>
  </xdr:twoCellAnchor>
  <xdr:twoCellAnchor>
    <xdr:from>
      <xdr:col>10</xdr:col>
      <xdr:colOff>533400</xdr:colOff>
      <xdr:row>0</xdr:row>
      <xdr:rowOff>0</xdr:rowOff>
    </xdr:from>
    <xdr:to>
      <xdr:col>11</xdr:col>
      <xdr:colOff>441960</xdr:colOff>
      <xdr:row>0</xdr:row>
      <xdr:rowOff>360000</xdr:rowOff>
    </xdr:to>
    <xdr:sp macro="" textlink="">
      <xdr:nvSpPr>
        <xdr:cNvPr id="13" name="正方形/長方形 12">
          <a:hlinkClick xmlns:r="http://schemas.openxmlformats.org/officeDocument/2006/relationships" r:id="rId1"/>
          <a:extLst>
            <a:ext uri="{FF2B5EF4-FFF2-40B4-BE49-F238E27FC236}">
              <a16:creationId xmlns:a16="http://schemas.microsoft.com/office/drawing/2014/main" id="{00000000-0008-0000-0900-00000D000000}"/>
            </a:ext>
          </a:extLst>
        </xdr:cNvPr>
        <xdr:cNvSpPr/>
      </xdr:nvSpPr>
      <xdr:spPr>
        <a:xfrm>
          <a:off x="9220200" y="0"/>
          <a:ext cx="7772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マージン</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28575</xdr:colOff>
      <xdr:row>19</xdr:row>
      <xdr:rowOff>66675</xdr:rowOff>
    </xdr:from>
    <xdr:to>
      <xdr:col>3</xdr:col>
      <xdr:colOff>356658</xdr:colOff>
      <xdr:row>20</xdr:row>
      <xdr:rowOff>111126</xdr:rowOff>
    </xdr:to>
    <xdr:sp macro="" textlink="">
      <xdr:nvSpPr>
        <xdr:cNvPr id="5" name="右矢印 4">
          <a:extLst>
            <a:ext uri="{FF2B5EF4-FFF2-40B4-BE49-F238E27FC236}">
              <a16:creationId xmlns:a16="http://schemas.microsoft.com/office/drawing/2014/main" id="{00000000-0008-0000-0A00-000005000000}"/>
            </a:ext>
          </a:extLst>
        </xdr:cNvPr>
        <xdr:cNvSpPr/>
      </xdr:nvSpPr>
      <xdr:spPr>
        <a:xfrm>
          <a:off x="1847850" y="4219575"/>
          <a:ext cx="328083" cy="215901"/>
        </a:xfrm>
        <a:prstGeom prst="rightArrow">
          <a:avLst/>
        </a:prstGeom>
        <a:solidFill>
          <a:srgbClr val="FFCC66"/>
        </a:solidFill>
        <a:ln w="19050" cmpd="sng">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ja-JP" altLang="en-US" sz="1100" b="0" cap="none" spc="0">
            <a:ln w="317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1</xdr:col>
      <xdr:colOff>0</xdr:colOff>
      <xdr:row>0</xdr:row>
      <xdr:rowOff>0</xdr:rowOff>
    </xdr:from>
    <xdr:to>
      <xdr:col>2</xdr:col>
      <xdr:colOff>495300</xdr:colOff>
      <xdr:row>0</xdr:row>
      <xdr:rowOff>361950</xdr:rowOff>
    </xdr:to>
    <xdr:sp macro="" textlink="">
      <xdr:nvSpPr>
        <xdr:cNvPr id="6" name="ホームベース 5">
          <a:hlinkClick xmlns:r="http://schemas.openxmlformats.org/officeDocument/2006/relationships" r:id="rId1"/>
          <a:extLst>
            <a:ext uri="{FF2B5EF4-FFF2-40B4-BE49-F238E27FC236}">
              <a16:creationId xmlns:a16="http://schemas.microsoft.com/office/drawing/2014/main" id="{00000000-0008-0000-0A00-000006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家計消費ﾏｰｼﾞﾝ</a:t>
          </a:r>
        </a:p>
      </xdr:txBody>
    </xdr:sp>
    <xdr:clientData/>
  </xdr:twoCellAnchor>
  <xdr:twoCellAnchor>
    <xdr:from>
      <xdr:col>2</xdr:col>
      <xdr:colOff>719668</xdr:colOff>
      <xdr:row>0</xdr:row>
      <xdr:rowOff>0</xdr:rowOff>
    </xdr:from>
    <xdr:to>
      <xdr:col>5</xdr:col>
      <xdr:colOff>296335</xdr:colOff>
      <xdr:row>0</xdr:row>
      <xdr:rowOff>360000</xdr:rowOff>
    </xdr:to>
    <xdr:sp macro="" textlink="">
      <xdr:nvSpPr>
        <xdr:cNvPr id="7" name="正方形/長方形 6">
          <a:hlinkClick xmlns:r="http://schemas.openxmlformats.org/officeDocument/2006/relationships" r:id="rId1"/>
          <a:extLst>
            <a:ext uri="{FF2B5EF4-FFF2-40B4-BE49-F238E27FC236}">
              <a16:creationId xmlns:a16="http://schemas.microsoft.com/office/drawing/2014/main" id="{00000000-0008-0000-0A00-000007000000}"/>
            </a:ext>
          </a:extLst>
        </xdr:cNvPr>
        <xdr:cNvSpPr/>
      </xdr:nvSpPr>
      <xdr:spPr>
        <a:xfrm>
          <a:off x="1557868" y="0"/>
          <a:ext cx="8382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5</xdr:col>
      <xdr:colOff>296334</xdr:colOff>
      <xdr:row>0</xdr:row>
      <xdr:rowOff>0</xdr:rowOff>
    </xdr:from>
    <xdr:to>
      <xdr:col>7</xdr:col>
      <xdr:colOff>389467</xdr:colOff>
      <xdr:row>0</xdr:row>
      <xdr:rowOff>360000</xdr:rowOff>
    </xdr:to>
    <xdr:sp macro="" textlink="">
      <xdr:nvSpPr>
        <xdr:cNvPr id="8" name="正方形/長方形 7">
          <a:hlinkClick xmlns:r="http://schemas.openxmlformats.org/officeDocument/2006/relationships" r:id="rId2"/>
          <a:extLst>
            <a:ext uri="{FF2B5EF4-FFF2-40B4-BE49-F238E27FC236}">
              <a16:creationId xmlns:a16="http://schemas.microsoft.com/office/drawing/2014/main" id="{00000000-0008-0000-0A00-000008000000}"/>
            </a:ext>
          </a:extLst>
        </xdr:cNvPr>
        <xdr:cNvSpPr/>
      </xdr:nvSpPr>
      <xdr:spPr>
        <a:xfrm>
          <a:off x="2396067" y="0"/>
          <a:ext cx="829733"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入力消費</a:t>
          </a:r>
        </a:p>
      </xdr:txBody>
    </xdr:sp>
    <xdr:clientData/>
  </xdr:twoCellAnchor>
  <xdr:twoCellAnchor>
    <xdr:from>
      <xdr:col>7</xdr:col>
      <xdr:colOff>389467</xdr:colOff>
      <xdr:row>0</xdr:row>
      <xdr:rowOff>0</xdr:rowOff>
    </xdr:from>
    <xdr:to>
      <xdr:col>8</xdr:col>
      <xdr:colOff>353850</xdr:colOff>
      <xdr:row>0</xdr:row>
      <xdr:rowOff>360000</xdr:rowOff>
    </xdr:to>
    <xdr:sp macro="" textlink="">
      <xdr:nvSpPr>
        <xdr:cNvPr id="9" name="正方形/長方形 8">
          <a:hlinkClick xmlns:r="http://schemas.openxmlformats.org/officeDocument/2006/relationships" r:id="rId3"/>
          <a:extLst>
            <a:ext uri="{FF2B5EF4-FFF2-40B4-BE49-F238E27FC236}">
              <a16:creationId xmlns:a16="http://schemas.microsoft.com/office/drawing/2014/main" id="{00000000-0008-0000-0A00-000009000000}"/>
            </a:ext>
          </a:extLst>
        </xdr:cNvPr>
        <xdr:cNvSpPr/>
      </xdr:nvSpPr>
      <xdr:spPr>
        <a:xfrm>
          <a:off x="3225800" y="0"/>
          <a:ext cx="83645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入力開催</a:t>
          </a:r>
        </a:p>
      </xdr:txBody>
    </xdr:sp>
    <xdr:clientData/>
  </xdr:twoCellAnchor>
  <xdr:twoCellAnchor>
    <xdr:from>
      <xdr:col>8</xdr:col>
      <xdr:colOff>352425</xdr:colOff>
      <xdr:row>0</xdr:row>
      <xdr:rowOff>0</xdr:rowOff>
    </xdr:from>
    <xdr:to>
      <xdr:col>10</xdr:col>
      <xdr:colOff>58575</xdr:colOff>
      <xdr:row>0</xdr:row>
      <xdr:rowOff>360000</xdr:rowOff>
    </xdr:to>
    <xdr:sp macro="" textlink="">
      <xdr:nvSpPr>
        <xdr:cNvPr id="10" name="正方形/長方形 9">
          <a:hlinkClick xmlns:r="http://schemas.openxmlformats.org/officeDocument/2006/relationships" r:id="rId4"/>
          <a:extLst>
            <a:ext uri="{FF2B5EF4-FFF2-40B4-BE49-F238E27FC236}">
              <a16:creationId xmlns:a16="http://schemas.microsoft.com/office/drawing/2014/main" id="{00000000-0008-0000-0A00-00000A000000}"/>
            </a:ext>
          </a:extLst>
        </xdr:cNvPr>
        <xdr:cNvSpPr/>
      </xdr:nvSpPr>
      <xdr:spPr>
        <a:xfrm>
          <a:off x="443865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10</xdr:col>
      <xdr:colOff>57150</xdr:colOff>
      <xdr:row>0</xdr:row>
      <xdr:rowOff>0</xdr:rowOff>
    </xdr:from>
    <xdr:to>
      <xdr:col>11</xdr:col>
      <xdr:colOff>287175</xdr:colOff>
      <xdr:row>0</xdr:row>
      <xdr:rowOff>360000</xdr:rowOff>
    </xdr:to>
    <xdr:sp macro="" textlink="">
      <xdr:nvSpPr>
        <xdr:cNvPr id="11" name="正方形/長方形 10">
          <a:hlinkClick xmlns:r="http://schemas.openxmlformats.org/officeDocument/2006/relationships" r:id="rId5"/>
          <a:extLst>
            <a:ext uri="{FF2B5EF4-FFF2-40B4-BE49-F238E27FC236}">
              <a16:creationId xmlns:a16="http://schemas.microsoft.com/office/drawing/2014/main" id="{00000000-0008-0000-0A00-00000B000000}"/>
            </a:ext>
          </a:extLst>
        </xdr:cNvPr>
        <xdr:cNvSpPr/>
      </xdr:nvSpPr>
      <xdr:spPr>
        <a:xfrm>
          <a:off x="5229225"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11</xdr:col>
      <xdr:colOff>285750</xdr:colOff>
      <xdr:row>0</xdr:row>
      <xdr:rowOff>0</xdr:rowOff>
    </xdr:from>
    <xdr:to>
      <xdr:col>11</xdr:col>
      <xdr:colOff>1077750</xdr:colOff>
      <xdr:row>0</xdr:row>
      <xdr:rowOff>360000</xdr:rowOff>
    </xdr:to>
    <xdr:sp macro="" textlink="">
      <xdr:nvSpPr>
        <xdr:cNvPr id="12" name="正方形/長方形 11">
          <a:hlinkClick xmlns:r="http://schemas.openxmlformats.org/officeDocument/2006/relationships" r:id="rId6"/>
          <a:extLst>
            <a:ext uri="{FF2B5EF4-FFF2-40B4-BE49-F238E27FC236}">
              <a16:creationId xmlns:a16="http://schemas.microsoft.com/office/drawing/2014/main" id="{00000000-0008-0000-0A00-00000C000000}"/>
            </a:ext>
          </a:extLst>
        </xdr:cNvPr>
        <xdr:cNvSpPr/>
      </xdr:nvSpPr>
      <xdr:spPr>
        <a:xfrm>
          <a:off x="601980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solidFill>
                <a:schemeClr val="tx1"/>
              </a:solidFill>
            </a:rPr>
            <a:t>flow</a:t>
          </a:r>
          <a:endParaRPr kumimoji="1" lang="ja-JP" altLang="en-US" sz="1100" b="0">
            <a:solidFill>
              <a:schemeClr val="tx1"/>
            </a:solidFill>
          </a:endParaRPr>
        </a:p>
      </xdr:txBody>
    </xdr:sp>
    <xdr:clientData/>
  </xdr:twoCellAnchor>
  <xdr:twoCellAnchor>
    <xdr:from>
      <xdr:col>11</xdr:col>
      <xdr:colOff>1075268</xdr:colOff>
      <xdr:row>0</xdr:row>
      <xdr:rowOff>0</xdr:rowOff>
    </xdr:from>
    <xdr:to>
      <xdr:col>12</xdr:col>
      <xdr:colOff>186267</xdr:colOff>
      <xdr:row>0</xdr:row>
      <xdr:rowOff>360000</xdr:rowOff>
    </xdr:to>
    <xdr:sp macro="" textlink="">
      <xdr:nvSpPr>
        <xdr:cNvPr id="13" name="正方形/長方形 12">
          <a:hlinkClick xmlns:r="http://schemas.openxmlformats.org/officeDocument/2006/relationships" r:id="rId7"/>
          <a:extLst>
            <a:ext uri="{FF2B5EF4-FFF2-40B4-BE49-F238E27FC236}">
              <a16:creationId xmlns:a16="http://schemas.microsoft.com/office/drawing/2014/main" id="{00000000-0008-0000-0A00-00000D000000}"/>
            </a:ext>
          </a:extLst>
        </xdr:cNvPr>
        <xdr:cNvSpPr/>
      </xdr:nvSpPr>
      <xdr:spPr>
        <a:xfrm>
          <a:off x="6273801" y="0"/>
          <a:ext cx="872066"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a:t>
          </a:r>
        </a:p>
      </xdr:txBody>
    </xdr:sp>
    <xdr:clientData/>
  </xdr:twoCellAnchor>
  <xdr:twoCellAnchor>
    <xdr:from>
      <xdr:col>12</xdr:col>
      <xdr:colOff>177800</xdr:colOff>
      <xdr:row>0</xdr:row>
      <xdr:rowOff>0</xdr:rowOff>
    </xdr:from>
    <xdr:to>
      <xdr:col>13</xdr:col>
      <xdr:colOff>211666</xdr:colOff>
      <xdr:row>0</xdr:row>
      <xdr:rowOff>360000</xdr:rowOff>
    </xdr:to>
    <xdr:sp macro="" textlink="">
      <xdr:nvSpPr>
        <xdr:cNvPr id="14" name="正方形/長方形 13">
          <a:hlinkClick xmlns:r="http://schemas.openxmlformats.org/officeDocument/2006/relationships" r:id="rId8"/>
          <a:extLst>
            <a:ext uri="{FF2B5EF4-FFF2-40B4-BE49-F238E27FC236}">
              <a16:creationId xmlns:a16="http://schemas.microsoft.com/office/drawing/2014/main" id="{00000000-0008-0000-0A00-00000E000000}"/>
            </a:ext>
          </a:extLst>
        </xdr:cNvPr>
        <xdr:cNvSpPr/>
      </xdr:nvSpPr>
      <xdr:spPr>
        <a:xfrm>
          <a:off x="7137400" y="0"/>
          <a:ext cx="905933"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a:t>
          </a:r>
        </a:p>
      </xdr:txBody>
    </xdr:sp>
    <xdr:clientData/>
  </xdr:twoCellAnchor>
  <xdr:twoCellAnchor>
    <xdr:from>
      <xdr:col>13</xdr:col>
      <xdr:colOff>211666</xdr:colOff>
      <xdr:row>0</xdr:row>
      <xdr:rowOff>0</xdr:rowOff>
    </xdr:from>
    <xdr:to>
      <xdr:col>14</xdr:col>
      <xdr:colOff>50799</xdr:colOff>
      <xdr:row>0</xdr:row>
      <xdr:rowOff>360000</xdr:rowOff>
    </xdr:to>
    <xdr:sp macro="" textlink="">
      <xdr:nvSpPr>
        <xdr:cNvPr id="15" name="正方形/長方形 14">
          <a:hlinkClick xmlns:r="http://schemas.openxmlformats.org/officeDocument/2006/relationships" r:id="rId9"/>
          <a:extLst>
            <a:ext uri="{FF2B5EF4-FFF2-40B4-BE49-F238E27FC236}">
              <a16:creationId xmlns:a16="http://schemas.microsoft.com/office/drawing/2014/main" id="{00000000-0008-0000-0A00-00000F000000}"/>
            </a:ext>
          </a:extLst>
        </xdr:cNvPr>
        <xdr:cNvSpPr/>
      </xdr:nvSpPr>
      <xdr:spPr>
        <a:xfrm>
          <a:off x="8043333" y="0"/>
          <a:ext cx="71119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14</xdr:col>
      <xdr:colOff>42334</xdr:colOff>
      <xdr:row>0</xdr:row>
      <xdr:rowOff>0</xdr:rowOff>
    </xdr:from>
    <xdr:to>
      <xdr:col>14</xdr:col>
      <xdr:colOff>728134</xdr:colOff>
      <xdr:row>0</xdr:row>
      <xdr:rowOff>360000</xdr:rowOff>
    </xdr:to>
    <xdr:sp macro="" textlink="">
      <xdr:nvSpPr>
        <xdr:cNvPr id="16" name="正方形/長方形 15">
          <a:hlinkClick xmlns:r="http://schemas.openxmlformats.org/officeDocument/2006/relationships" r:id="rId10"/>
          <a:extLst>
            <a:ext uri="{FF2B5EF4-FFF2-40B4-BE49-F238E27FC236}">
              <a16:creationId xmlns:a16="http://schemas.microsoft.com/office/drawing/2014/main" id="{00000000-0008-0000-0A00-000010000000}"/>
            </a:ext>
          </a:extLst>
        </xdr:cNvPr>
        <xdr:cNvSpPr/>
      </xdr:nvSpPr>
      <xdr:spPr>
        <a:xfrm>
          <a:off x="8746067" y="0"/>
          <a:ext cx="6858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14</xdr:col>
      <xdr:colOff>728134</xdr:colOff>
      <xdr:row>0</xdr:row>
      <xdr:rowOff>0</xdr:rowOff>
    </xdr:from>
    <xdr:to>
      <xdr:col>15</xdr:col>
      <xdr:colOff>626533</xdr:colOff>
      <xdr:row>0</xdr:row>
      <xdr:rowOff>360000</xdr:rowOff>
    </xdr:to>
    <xdr:sp macro="" textlink="">
      <xdr:nvSpPr>
        <xdr:cNvPr id="17" name="正方形/長方形 16">
          <a:extLst>
            <a:ext uri="{FF2B5EF4-FFF2-40B4-BE49-F238E27FC236}">
              <a16:creationId xmlns:a16="http://schemas.microsoft.com/office/drawing/2014/main" id="{00000000-0008-0000-0A00-000011000000}"/>
            </a:ext>
          </a:extLst>
        </xdr:cNvPr>
        <xdr:cNvSpPr/>
      </xdr:nvSpPr>
      <xdr:spPr>
        <a:xfrm>
          <a:off x="9431867" y="0"/>
          <a:ext cx="770466" cy="360000"/>
        </a:xfrm>
        <a:prstGeom prst="rect">
          <a:avLst/>
        </a:prstGeom>
        <a:solidFill>
          <a:schemeClr val="accent6">
            <a:lumMod val="50000"/>
          </a:schemeClr>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マージン</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48</xdr:row>
          <xdr:rowOff>0</xdr:rowOff>
        </xdr:from>
        <xdr:to>
          <xdr:col>9</xdr:col>
          <xdr:colOff>95250</xdr:colOff>
          <xdr:row>48</xdr:row>
          <xdr:rowOff>165100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49</xdr:row>
          <xdr:rowOff>0</xdr:rowOff>
        </xdr:from>
        <xdr:to>
          <xdr:col>9</xdr:col>
          <xdr:colOff>95250</xdr:colOff>
          <xdr:row>49</xdr:row>
          <xdr:rowOff>165100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50</xdr:row>
          <xdr:rowOff>0</xdr:rowOff>
        </xdr:from>
        <xdr:to>
          <xdr:col>9</xdr:col>
          <xdr:colOff>95250</xdr:colOff>
          <xdr:row>50</xdr:row>
          <xdr:rowOff>165100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51</xdr:row>
          <xdr:rowOff>0</xdr:rowOff>
        </xdr:from>
        <xdr:to>
          <xdr:col>9</xdr:col>
          <xdr:colOff>95250</xdr:colOff>
          <xdr:row>51</xdr:row>
          <xdr:rowOff>165100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52</xdr:row>
          <xdr:rowOff>0</xdr:rowOff>
        </xdr:from>
        <xdr:to>
          <xdr:col>9</xdr:col>
          <xdr:colOff>95250</xdr:colOff>
          <xdr:row>52</xdr:row>
          <xdr:rowOff>165100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53</xdr:row>
          <xdr:rowOff>0</xdr:rowOff>
        </xdr:from>
        <xdr:to>
          <xdr:col>9</xdr:col>
          <xdr:colOff>95250</xdr:colOff>
          <xdr:row>53</xdr:row>
          <xdr:rowOff>165100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54</xdr:row>
          <xdr:rowOff>0</xdr:rowOff>
        </xdr:from>
        <xdr:to>
          <xdr:col>9</xdr:col>
          <xdr:colOff>95250</xdr:colOff>
          <xdr:row>54</xdr:row>
          <xdr:rowOff>165100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55</xdr:row>
          <xdr:rowOff>0</xdr:rowOff>
        </xdr:from>
        <xdr:to>
          <xdr:col>9</xdr:col>
          <xdr:colOff>95250</xdr:colOff>
          <xdr:row>55</xdr:row>
          <xdr:rowOff>165100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56</xdr:row>
          <xdr:rowOff>0</xdr:rowOff>
        </xdr:from>
        <xdr:to>
          <xdr:col>9</xdr:col>
          <xdr:colOff>95250</xdr:colOff>
          <xdr:row>57</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57</xdr:row>
          <xdr:rowOff>0</xdr:rowOff>
        </xdr:from>
        <xdr:to>
          <xdr:col>9</xdr:col>
          <xdr:colOff>95250</xdr:colOff>
          <xdr:row>57</xdr:row>
          <xdr:rowOff>165100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58</xdr:row>
          <xdr:rowOff>0</xdr:rowOff>
        </xdr:from>
        <xdr:to>
          <xdr:col>9</xdr:col>
          <xdr:colOff>95250</xdr:colOff>
          <xdr:row>58</xdr:row>
          <xdr:rowOff>165100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59</xdr:row>
          <xdr:rowOff>0</xdr:rowOff>
        </xdr:from>
        <xdr:to>
          <xdr:col>9</xdr:col>
          <xdr:colOff>95250</xdr:colOff>
          <xdr:row>59</xdr:row>
          <xdr:rowOff>165100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60</xdr:row>
          <xdr:rowOff>0</xdr:rowOff>
        </xdr:from>
        <xdr:to>
          <xdr:col>9</xdr:col>
          <xdr:colOff>95250</xdr:colOff>
          <xdr:row>60</xdr:row>
          <xdr:rowOff>165100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61</xdr:row>
          <xdr:rowOff>0</xdr:rowOff>
        </xdr:from>
        <xdr:to>
          <xdr:col>9</xdr:col>
          <xdr:colOff>95250</xdr:colOff>
          <xdr:row>61</xdr:row>
          <xdr:rowOff>165100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62</xdr:row>
          <xdr:rowOff>0</xdr:rowOff>
        </xdr:from>
        <xdr:to>
          <xdr:col>9</xdr:col>
          <xdr:colOff>95250</xdr:colOff>
          <xdr:row>62</xdr:row>
          <xdr:rowOff>165100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63</xdr:row>
          <xdr:rowOff>0</xdr:rowOff>
        </xdr:from>
        <xdr:to>
          <xdr:col>9</xdr:col>
          <xdr:colOff>95250</xdr:colOff>
          <xdr:row>63</xdr:row>
          <xdr:rowOff>165100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64</xdr:row>
          <xdr:rowOff>0</xdr:rowOff>
        </xdr:from>
        <xdr:to>
          <xdr:col>9</xdr:col>
          <xdr:colOff>95250</xdr:colOff>
          <xdr:row>64</xdr:row>
          <xdr:rowOff>165100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65</xdr:row>
          <xdr:rowOff>0</xdr:rowOff>
        </xdr:from>
        <xdr:to>
          <xdr:col>9</xdr:col>
          <xdr:colOff>95250</xdr:colOff>
          <xdr:row>65</xdr:row>
          <xdr:rowOff>165100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66</xdr:row>
          <xdr:rowOff>0</xdr:rowOff>
        </xdr:from>
        <xdr:to>
          <xdr:col>9</xdr:col>
          <xdr:colOff>95250</xdr:colOff>
          <xdr:row>66</xdr:row>
          <xdr:rowOff>165100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0</xdr:rowOff>
        </xdr:from>
        <xdr:to>
          <xdr:col>9</xdr:col>
          <xdr:colOff>95250</xdr:colOff>
          <xdr:row>67</xdr:row>
          <xdr:rowOff>165100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68</xdr:row>
          <xdr:rowOff>0</xdr:rowOff>
        </xdr:from>
        <xdr:to>
          <xdr:col>9</xdr:col>
          <xdr:colOff>95250</xdr:colOff>
          <xdr:row>68</xdr:row>
          <xdr:rowOff>165100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69</xdr:row>
          <xdr:rowOff>0</xdr:rowOff>
        </xdr:from>
        <xdr:to>
          <xdr:col>9</xdr:col>
          <xdr:colOff>95250</xdr:colOff>
          <xdr:row>69</xdr:row>
          <xdr:rowOff>165100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72</xdr:row>
          <xdr:rowOff>0</xdr:rowOff>
        </xdr:from>
        <xdr:to>
          <xdr:col>9</xdr:col>
          <xdr:colOff>95250</xdr:colOff>
          <xdr:row>73</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73</xdr:row>
          <xdr:rowOff>0</xdr:rowOff>
        </xdr:from>
        <xdr:to>
          <xdr:col>9</xdr:col>
          <xdr:colOff>95250</xdr:colOff>
          <xdr:row>73</xdr:row>
          <xdr:rowOff>165100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74</xdr:row>
          <xdr:rowOff>0</xdr:rowOff>
        </xdr:from>
        <xdr:to>
          <xdr:col>9</xdr:col>
          <xdr:colOff>95250</xdr:colOff>
          <xdr:row>74</xdr:row>
          <xdr:rowOff>165100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75</xdr:row>
          <xdr:rowOff>0</xdr:rowOff>
        </xdr:from>
        <xdr:to>
          <xdr:col>9</xdr:col>
          <xdr:colOff>95250</xdr:colOff>
          <xdr:row>75</xdr:row>
          <xdr:rowOff>165100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76</xdr:row>
          <xdr:rowOff>0</xdr:rowOff>
        </xdr:from>
        <xdr:to>
          <xdr:col>9</xdr:col>
          <xdr:colOff>95250</xdr:colOff>
          <xdr:row>76</xdr:row>
          <xdr:rowOff>165100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77</xdr:row>
          <xdr:rowOff>0</xdr:rowOff>
        </xdr:from>
        <xdr:to>
          <xdr:col>9</xdr:col>
          <xdr:colOff>95250</xdr:colOff>
          <xdr:row>77</xdr:row>
          <xdr:rowOff>165100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78</xdr:row>
          <xdr:rowOff>0</xdr:rowOff>
        </xdr:from>
        <xdr:to>
          <xdr:col>9</xdr:col>
          <xdr:colOff>95250</xdr:colOff>
          <xdr:row>79</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79</xdr:row>
          <xdr:rowOff>0</xdr:rowOff>
        </xdr:from>
        <xdr:to>
          <xdr:col>9</xdr:col>
          <xdr:colOff>95250</xdr:colOff>
          <xdr:row>79</xdr:row>
          <xdr:rowOff>165100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81</xdr:row>
          <xdr:rowOff>0</xdr:rowOff>
        </xdr:from>
        <xdr:to>
          <xdr:col>9</xdr:col>
          <xdr:colOff>95250</xdr:colOff>
          <xdr:row>81</xdr:row>
          <xdr:rowOff>165100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82</xdr:row>
          <xdr:rowOff>0</xdr:rowOff>
        </xdr:from>
        <xdr:to>
          <xdr:col>9</xdr:col>
          <xdr:colOff>95250</xdr:colOff>
          <xdr:row>82</xdr:row>
          <xdr:rowOff>165100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84</xdr:row>
          <xdr:rowOff>0</xdr:rowOff>
        </xdr:from>
        <xdr:to>
          <xdr:col>9</xdr:col>
          <xdr:colOff>95250</xdr:colOff>
          <xdr:row>84</xdr:row>
          <xdr:rowOff>165100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85</xdr:row>
          <xdr:rowOff>0</xdr:rowOff>
        </xdr:from>
        <xdr:to>
          <xdr:col>9</xdr:col>
          <xdr:colOff>95250</xdr:colOff>
          <xdr:row>85</xdr:row>
          <xdr:rowOff>165100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86</xdr:row>
          <xdr:rowOff>0</xdr:rowOff>
        </xdr:from>
        <xdr:to>
          <xdr:col>9</xdr:col>
          <xdr:colOff>95250</xdr:colOff>
          <xdr:row>86</xdr:row>
          <xdr:rowOff>165100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87</xdr:row>
          <xdr:rowOff>0</xdr:rowOff>
        </xdr:from>
        <xdr:to>
          <xdr:col>9</xdr:col>
          <xdr:colOff>95250</xdr:colOff>
          <xdr:row>87</xdr:row>
          <xdr:rowOff>165100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103</xdr:row>
          <xdr:rowOff>0</xdr:rowOff>
        </xdr:from>
        <xdr:to>
          <xdr:col>9</xdr:col>
          <xdr:colOff>95250</xdr:colOff>
          <xdr:row>104</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104</xdr:row>
          <xdr:rowOff>0</xdr:rowOff>
        </xdr:from>
        <xdr:to>
          <xdr:col>9</xdr:col>
          <xdr:colOff>95250</xdr:colOff>
          <xdr:row>104</xdr:row>
          <xdr:rowOff>165100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105</xdr:row>
          <xdr:rowOff>0</xdr:rowOff>
        </xdr:from>
        <xdr:to>
          <xdr:col>9</xdr:col>
          <xdr:colOff>95250</xdr:colOff>
          <xdr:row>105</xdr:row>
          <xdr:rowOff>165100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106</xdr:row>
          <xdr:rowOff>0</xdr:rowOff>
        </xdr:from>
        <xdr:to>
          <xdr:col>9</xdr:col>
          <xdr:colOff>95250</xdr:colOff>
          <xdr:row>106</xdr:row>
          <xdr:rowOff>165100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0</xdr:rowOff>
        </xdr:from>
        <xdr:to>
          <xdr:col>9</xdr:col>
          <xdr:colOff>95250</xdr:colOff>
          <xdr:row>107</xdr:row>
          <xdr:rowOff>165100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108</xdr:row>
          <xdr:rowOff>0</xdr:rowOff>
        </xdr:from>
        <xdr:to>
          <xdr:col>9</xdr:col>
          <xdr:colOff>95250</xdr:colOff>
          <xdr:row>108</xdr:row>
          <xdr:rowOff>165100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0</xdr:rowOff>
        </xdr:from>
        <xdr:to>
          <xdr:col>9</xdr:col>
          <xdr:colOff>95250</xdr:colOff>
          <xdr:row>109</xdr:row>
          <xdr:rowOff>165100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110</xdr:row>
          <xdr:rowOff>0</xdr:rowOff>
        </xdr:from>
        <xdr:to>
          <xdr:col>9</xdr:col>
          <xdr:colOff>95250</xdr:colOff>
          <xdr:row>110</xdr:row>
          <xdr:rowOff>165100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111</xdr:row>
          <xdr:rowOff>0</xdr:rowOff>
        </xdr:from>
        <xdr:to>
          <xdr:col>9</xdr:col>
          <xdr:colOff>95250</xdr:colOff>
          <xdr:row>112</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112</xdr:row>
          <xdr:rowOff>0</xdr:rowOff>
        </xdr:from>
        <xdr:to>
          <xdr:col>9</xdr:col>
          <xdr:colOff>95250</xdr:colOff>
          <xdr:row>112</xdr:row>
          <xdr:rowOff>165100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113</xdr:row>
          <xdr:rowOff>0</xdr:rowOff>
        </xdr:from>
        <xdr:to>
          <xdr:col>9</xdr:col>
          <xdr:colOff>95250</xdr:colOff>
          <xdr:row>113</xdr:row>
          <xdr:rowOff>165100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114</xdr:row>
          <xdr:rowOff>0</xdr:rowOff>
        </xdr:from>
        <xdr:to>
          <xdr:col>9</xdr:col>
          <xdr:colOff>95250</xdr:colOff>
          <xdr:row>114</xdr:row>
          <xdr:rowOff>165100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115</xdr:row>
          <xdr:rowOff>0</xdr:rowOff>
        </xdr:from>
        <xdr:to>
          <xdr:col>9</xdr:col>
          <xdr:colOff>95250</xdr:colOff>
          <xdr:row>115</xdr:row>
          <xdr:rowOff>165100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116</xdr:row>
          <xdr:rowOff>0</xdr:rowOff>
        </xdr:from>
        <xdr:to>
          <xdr:col>9</xdr:col>
          <xdr:colOff>95250</xdr:colOff>
          <xdr:row>116</xdr:row>
          <xdr:rowOff>165100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117</xdr:row>
          <xdr:rowOff>0</xdr:rowOff>
        </xdr:from>
        <xdr:to>
          <xdr:col>9</xdr:col>
          <xdr:colOff>95250</xdr:colOff>
          <xdr:row>117</xdr:row>
          <xdr:rowOff>165100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118</xdr:row>
          <xdr:rowOff>0</xdr:rowOff>
        </xdr:from>
        <xdr:to>
          <xdr:col>9</xdr:col>
          <xdr:colOff>95250</xdr:colOff>
          <xdr:row>118</xdr:row>
          <xdr:rowOff>165100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119</xdr:row>
          <xdr:rowOff>0</xdr:rowOff>
        </xdr:from>
        <xdr:to>
          <xdr:col>9</xdr:col>
          <xdr:colOff>95250</xdr:colOff>
          <xdr:row>119</xdr:row>
          <xdr:rowOff>165100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120</xdr:row>
          <xdr:rowOff>0</xdr:rowOff>
        </xdr:from>
        <xdr:to>
          <xdr:col>9</xdr:col>
          <xdr:colOff>95250</xdr:colOff>
          <xdr:row>120</xdr:row>
          <xdr:rowOff>165100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121</xdr:row>
          <xdr:rowOff>0</xdr:rowOff>
        </xdr:from>
        <xdr:to>
          <xdr:col>9</xdr:col>
          <xdr:colOff>95250</xdr:colOff>
          <xdr:row>121</xdr:row>
          <xdr:rowOff>165100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122</xdr:row>
          <xdr:rowOff>0</xdr:rowOff>
        </xdr:from>
        <xdr:to>
          <xdr:col>9</xdr:col>
          <xdr:colOff>95250</xdr:colOff>
          <xdr:row>122</xdr:row>
          <xdr:rowOff>165100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123</xdr:row>
          <xdr:rowOff>0</xdr:rowOff>
        </xdr:from>
        <xdr:to>
          <xdr:col>9</xdr:col>
          <xdr:colOff>95250</xdr:colOff>
          <xdr:row>123</xdr:row>
          <xdr:rowOff>165100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124</xdr:row>
          <xdr:rowOff>0</xdr:rowOff>
        </xdr:from>
        <xdr:to>
          <xdr:col>9</xdr:col>
          <xdr:colOff>95250</xdr:colOff>
          <xdr:row>124</xdr:row>
          <xdr:rowOff>165100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127</xdr:row>
          <xdr:rowOff>0</xdr:rowOff>
        </xdr:from>
        <xdr:to>
          <xdr:col>9</xdr:col>
          <xdr:colOff>95250</xdr:colOff>
          <xdr:row>128</xdr:row>
          <xdr:rowOff>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128</xdr:row>
          <xdr:rowOff>0</xdr:rowOff>
        </xdr:from>
        <xdr:to>
          <xdr:col>9</xdr:col>
          <xdr:colOff>95250</xdr:colOff>
          <xdr:row>128</xdr:row>
          <xdr:rowOff>165100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129</xdr:row>
          <xdr:rowOff>0</xdr:rowOff>
        </xdr:from>
        <xdr:to>
          <xdr:col>9</xdr:col>
          <xdr:colOff>95250</xdr:colOff>
          <xdr:row>129</xdr:row>
          <xdr:rowOff>165100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130</xdr:row>
          <xdr:rowOff>0</xdr:rowOff>
        </xdr:from>
        <xdr:to>
          <xdr:col>9</xdr:col>
          <xdr:colOff>95250</xdr:colOff>
          <xdr:row>130</xdr:row>
          <xdr:rowOff>165100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131</xdr:row>
          <xdr:rowOff>0</xdr:rowOff>
        </xdr:from>
        <xdr:to>
          <xdr:col>9</xdr:col>
          <xdr:colOff>95250</xdr:colOff>
          <xdr:row>131</xdr:row>
          <xdr:rowOff>165100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132</xdr:row>
          <xdr:rowOff>0</xdr:rowOff>
        </xdr:from>
        <xdr:to>
          <xdr:col>9</xdr:col>
          <xdr:colOff>95250</xdr:colOff>
          <xdr:row>132</xdr:row>
          <xdr:rowOff>165100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133</xdr:row>
          <xdr:rowOff>0</xdr:rowOff>
        </xdr:from>
        <xdr:to>
          <xdr:col>9</xdr:col>
          <xdr:colOff>95250</xdr:colOff>
          <xdr:row>134</xdr:row>
          <xdr:rowOff>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134</xdr:row>
          <xdr:rowOff>0</xdr:rowOff>
        </xdr:from>
        <xdr:to>
          <xdr:col>9</xdr:col>
          <xdr:colOff>95250</xdr:colOff>
          <xdr:row>134</xdr:row>
          <xdr:rowOff>165100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136</xdr:row>
          <xdr:rowOff>0</xdr:rowOff>
        </xdr:from>
        <xdr:to>
          <xdr:col>9</xdr:col>
          <xdr:colOff>95250</xdr:colOff>
          <xdr:row>136</xdr:row>
          <xdr:rowOff>165100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137</xdr:row>
          <xdr:rowOff>0</xdr:rowOff>
        </xdr:from>
        <xdr:to>
          <xdr:col>9</xdr:col>
          <xdr:colOff>95250</xdr:colOff>
          <xdr:row>137</xdr:row>
          <xdr:rowOff>165100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139</xdr:row>
          <xdr:rowOff>0</xdr:rowOff>
        </xdr:from>
        <xdr:to>
          <xdr:col>9</xdr:col>
          <xdr:colOff>95250</xdr:colOff>
          <xdr:row>139</xdr:row>
          <xdr:rowOff>165100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140</xdr:row>
          <xdr:rowOff>0</xdr:rowOff>
        </xdr:from>
        <xdr:to>
          <xdr:col>9</xdr:col>
          <xdr:colOff>95250</xdr:colOff>
          <xdr:row>140</xdr:row>
          <xdr:rowOff>165100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141</xdr:row>
          <xdr:rowOff>0</xdr:rowOff>
        </xdr:from>
        <xdr:to>
          <xdr:col>9</xdr:col>
          <xdr:colOff>95250</xdr:colOff>
          <xdr:row>142</xdr:row>
          <xdr:rowOff>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142</xdr:row>
          <xdr:rowOff>0</xdr:rowOff>
        </xdr:from>
        <xdr:to>
          <xdr:col>9</xdr:col>
          <xdr:colOff>95250</xdr:colOff>
          <xdr:row>142</xdr:row>
          <xdr:rowOff>165100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9</xdr:col>
          <xdr:colOff>95250</xdr:colOff>
          <xdr:row>80</xdr:row>
          <xdr:rowOff>165100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135</xdr:row>
          <xdr:rowOff>0</xdr:rowOff>
        </xdr:from>
        <xdr:to>
          <xdr:col>9</xdr:col>
          <xdr:colOff>95250</xdr:colOff>
          <xdr:row>135</xdr:row>
          <xdr:rowOff>165100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83</xdr:row>
          <xdr:rowOff>31750</xdr:rowOff>
        </xdr:from>
        <xdr:to>
          <xdr:col>9</xdr:col>
          <xdr:colOff>457200</xdr:colOff>
          <xdr:row>83</xdr:row>
          <xdr:rowOff>177800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138</xdr:row>
          <xdr:rowOff>0</xdr:rowOff>
        </xdr:from>
        <xdr:to>
          <xdr:col>9</xdr:col>
          <xdr:colOff>95250</xdr:colOff>
          <xdr:row>138</xdr:row>
          <xdr:rowOff>165100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143</xdr:row>
          <xdr:rowOff>0</xdr:rowOff>
        </xdr:from>
        <xdr:to>
          <xdr:col>9</xdr:col>
          <xdr:colOff>457200</xdr:colOff>
          <xdr:row>143</xdr:row>
          <xdr:rowOff>165100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0</xdr:row>
      <xdr:rowOff>0</xdr:rowOff>
    </xdr:from>
    <xdr:to>
      <xdr:col>5</xdr:col>
      <xdr:colOff>123825</xdr:colOff>
      <xdr:row>0</xdr:row>
      <xdr:rowOff>361950</xdr:rowOff>
    </xdr:to>
    <xdr:sp macro="" textlink="">
      <xdr:nvSpPr>
        <xdr:cNvPr id="87" name="ホームベース 86">
          <a:hlinkClick xmlns:r="http://schemas.openxmlformats.org/officeDocument/2006/relationships" r:id="rId1"/>
          <a:extLst>
            <a:ext uri="{FF2B5EF4-FFF2-40B4-BE49-F238E27FC236}">
              <a16:creationId xmlns:a16="http://schemas.microsoft.com/office/drawing/2014/main" id="{00000000-0008-0000-0100-000057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消費額の入力</a:t>
          </a:r>
        </a:p>
      </xdr:txBody>
    </xdr:sp>
    <xdr:clientData/>
  </xdr:twoCellAnchor>
  <xdr:twoCellAnchor>
    <xdr:from>
      <xdr:col>5</xdr:col>
      <xdr:colOff>312420</xdr:colOff>
      <xdr:row>0</xdr:row>
      <xdr:rowOff>0</xdr:rowOff>
    </xdr:from>
    <xdr:to>
      <xdr:col>5</xdr:col>
      <xdr:colOff>1165860</xdr:colOff>
      <xdr:row>0</xdr:row>
      <xdr:rowOff>360000</xdr:rowOff>
    </xdr:to>
    <xdr:sp macro="" textlink="">
      <xdr:nvSpPr>
        <xdr:cNvPr id="88" name="正方形/長方形 87">
          <a:hlinkClick xmlns:r="http://schemas.openxmlformats.org/officeDocument/2006/relationships" r:id="rId2"/>
          <a:extLst>
            <a:ext uri="{FF2B5EF4-FFF2-40B4-BE49-F238E27FC236}">
              <a16:creationId xmlns:a16="http://schemas.microsoft.com/office/drawing/2014/main" id="{00000000-0008-0000-0100-000058000000}"/>
            </a:ext>
          </a:extLst>
        </xdr:cNvPr>
        <xdr:cNvSpPr/>
      </xdr:nvSpPr>
      <xdr:spPr>
        <a:xfrm>
          <a:off x="1478280" y="0"/>
          <a:ext cx="8534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5</xdr:col>
      <xdr:colOff>1165861</xdr:colOff>
      <xdr:row>0</xdr:row>
      <xdr:rowOff>0</xdr:rowOff>
    </xdr:from>
    <xdr:to>
      <xdr:col>6</xdr:col>
      <xdr:colOff>327661</xdr:colOff>
      <xdr:row>0</xdr:row>
      <xdr:rowOff>360000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2331721" y="0"/>
          <a:ext cx="838200" cy="360000"/>
        </a:xfrm>
        <a:prstGeom prst="rect">
          <a:avLst/>
        </a:prstGeom>
        <a:solidFill>
          <a:schemeClr val="accent6">
            <a:lumMod val="20000"/>
            <a:lumOff val="80000"/>
          </a:schemeClr>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入力消費</a:t>
          </a:r>
        </a:p>
      </xdr:txBody>
    </xdr:sp>
    <xdr:clientData/>
  </xdr:twoCellAnchor>
  <xdr:twoCellAnchor>
    <xdr:from>
      <xdr:col>6</xdr:col>
      <xdr:colOff>327660</xdr:colOff>
      <xdr:row>0</xdr:row>
      <xdr:rowOff>0</xdr:rowOff>
    </xdr:from>
    <xdr:to>
      <xdr:col>9</xdr:col>
      <xdr:colOff>258601</xdr:colOff>
      <xdr:row>0</xdr:row>
      <xdr:rowOff>360000</xdr:rowOff>
    </xdr:to>
    <xdr:sp macro="" textlink="">
      <xdr:nvSpPr>
        <xdr:cNvPr id="90" name="正方形/長方形 89">
          <a:hlinkClick xmlns:r="http://schemas.openxmlformats.org/officeDocument/2006/relationships" r:id="rId1"/>
          <a:extLst>
            <a:ext uri="{FF2B5EF4-FFF2-40B4-BE49-F238E27FC236}">
              <a16:creationId xmlns:a16="http://schemas.microsoft.com/office/drawing/2014/main" id="{00000000-0008-0000-0100-00005A000000}"/>
            </a:ext>
          </a:extLst>
        </xdr:cNvPr>
        <xdr:cNvSpPr/>
      </xdr:nvSpPr>
      <xdr:spPr>
        <a:xfrm>
          <a:off x="3169920" y="0"/>
          <a:ext cx="852961"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入力開催</a:t>
          </a:r>
        </a:p>
      </xdr:txBody>
    </xdr:sp>
    <xdr:clientData/>
  </xdr:twoCellAnchor>
  <xdr:twoCellAnchor>
    <xdr:from>
      <xdr:col>9</xdr:col>
      <xdr:colOff>257175</xdr:colOff>
      <xdr:row>0</xdr:row>
      <xdr:rowOff>0</xdr:rowOff>
    </xdr:from>
    <xdr:to>
      <xdr:col>10</xdr:col>
      <xdr:colOff>230025</xdr:colOff>
      <xdr:row>0</xdr:row>
      <xdr:rowOff>360000</xdr:rowOff>
    </xdr:to>
    <xdr:sp macro="" textlink="">
      <xdr:nvSpPr>
        <xdr:cNvPr id="91" name="正方形/長方形 90">
          <a:hlinkClick xmlns:r="http://schemas.openxmlformats.org/officeDocument/2006/relationships" r:id="rId3"/>
          <a:extLst>
            <a:ext uri="{FF2B5EF4-FFF2-40B4-BE49-F238E27FC236}">
              <a16:creationId xmlns:a16="http://schemas.microsoft.com/office/drawing/2014/main" id="{00000000-0008-0000-0100-00005B000000}"/>
            </a:ext>
          </a:extLst>
        </xdr:cNvPr>
        <xdr:cNvSpPr/>
      </xdr:nvSpPr>
      <xdr:spPr>
        <a:xfrm>
          <a:off x="443865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10</xdr:col>
      <xdr:colOff>228600</xdr:colOff>
      <xdr:row>0</xdr:row>
      <xdr:rowOff>0</xdr:rowOff>
    </xdr:from>
    <xdr:to>
      <xdr:col>11</xdr:col>
      <xdr:colOff>201450</xdr:colOff>
      <xdr:row>0</xdr:row>
      <xdr:rowOff>360000</xdr:rowOff>
    </xdr:to>
    <xdr:sp macro="" textlink="">
      <xdr:nvSpPr>
        <xdr:cNvPr id="92" name="正方形/長方形 91">
          <a:hlinkClick xmlns:r="http://schemas.openxmlformats.org/officeDocument/2006/relationships" r:id="rId4"/>
          <a:extLst>
            <a:ext uri="{FF2B5EF4-FFF2-40B4-BE49-F238E27FC236}">
              <a16:creationId xmlns:a16="http://schemas.microsoft.com/office/drawing/2014/main" id="{00000000-0008-0000-0100-00005C000000}"/>
            </a:ext>
          </a:extLst>
        </xdr:cNvPr>
        <xdr:cNvSpPr/>
      </xdr:nvSpPr>
      <xdr:spPr>
        <a:xfrm>
          <a:off x="5229225"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11</xdr:col>
      <xdr:colOff>200025</xdr:colOff>
      <xdr:row>0</xdr:row>
      <xdr:rowOff>0</xdr:rowOff>
    </xdr:from>
    <xdr:to>
      <xdr:col>11</xdr:col>
      <xdr:colOff>992025</xdr:colOff>
      <xdr:row>0</xdr:row>
      <xdr:rowOff>360000</xdr:rowOff>
    </xdr:to>
    <xdr:sp macro="" textlink="">
      <xdr:nvSpPr>
        <xdr:cNvPr id="93" name="正方形/長方形 92">
          <a:hlinkClick xmlns:r="http://schemas.openxmlformats.org/officeDocument/2006/relationships" r:id="rId5"/>
          <a:extLst>
            <a:ext uri="{FF2B5EF4-FFF2-40B4-BE49-F238E27FC236}">
              <a16:creationId xmlns:a16="http://schemas.microsoft.com/office/drawing/2014/main" id="{00000000-0008-0000-0100-00005D000000}"/>
            </a:ext>
          </a:extLst>
        </xdr:cNvPr>
        <xdr:cNvSpPr/>
      </xdr:nvSpPr>
      <xdr:spPr>
        <a:xfrm>
          <a:off x="601980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solidFill>
                <a:schemeClr val="tx1"/>
              </a:solidFill>
            </a:rPr>
            <a:t>flow</a:t>
          </a:r>
          <a:endParaRPr kumimoji="1" lang="ja-JP" altLang="en-US" sz="1100" b="0">
            <a:solidFill>
              <a:schemeClr val="tx1"/>
            </a:solidFill>
          </a:endParaRPr>
        </a:p>
      </xdr:txBody>
    </xdr:sp>
    <xdr:clientData/>
  </xdr:twoCellAnchor>
  <xdr:twoCellAnchor>
    <xdr:from>
      <xdr:col>12</xdr:col>
      <xdr:colOff>0</xdr:colOff>
      <xdr:row>0</xdr:row>
      <xdr:rowOff>0</xdr:rowOff>
    </xdr:from>
    <xdr:to>
      <xdr:col>14</xdr:col>
      <xdr:colOff>281939</xdr:colOff>
      <xdr:row>0</xdr:row>
      <xdr:rowOff>360000</xdr:rowOff>
    </xdr:to>
    <xdr:sp macro="" textlink="">
      <xdr:nvSpPr>
        <xdr:cNvPr id="94" name="正方形/長方形 93">
          <a:hlinkClick xmlns:r="http://schemas.openxmlformats.org/officeDocument/2006/relationships" r:id="rId6"/>
          <a:extLst>
            <a:ext uri="{FF2B5EF4-FFF2-40B4-BE49-F238E27FC236}">
              <a16:creationId xmlns:a16="http://schemas.microsoft.com/office/drawing/2014/main" id="{00000000-0008-0000-0100-00005E000000}"/>
            </a:ext>
          </a:extLst>
        </xdr:cNvPr>
        <xdr:cNvSpPr/>
      </xdr:nvSpPr>
      <xdr:spPr>
        <a:xfrm>
          <a:off x="6179820" y="0"/>
          <a:ext cx="89153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a:t>
          </a:r>
        </a:p>
      </xdr:txBody>
    </xdr:sp>
    <xdr:clientData/>
  </xdr:twoCellAnchor>
  <xdr:twoCellAnchor>
    <xdr:from>
      <xdr:col>14</xdr:col>
      <xdr:colOff>289560</xdr:colOff>
      <xdr:row>0</xdr:row>
      <xdr:rowOff>0</xdr:rowOff>
    </xdr:from>
    <xdr:to>
      <xdr:col>15</xdr:col>
      <xdr:colOff>647700</xdr:colOff>
      <xdr:row>0</xdr:row>
      <xdr:rowOff>360000</xdr:rowOff>
    </xdr:to>
    <xdr:sp macro="" textlink="">
      <xdr:nvSpPr>
        <xdr:cNvPr id="95" name="正方形/長方形 94">
          <a:hlinkClick xmlns:r="http://schemas.openxmlformats.org/officeDocument/2006/relationships" r:id="rId7"/>
          <a:extLst>
            <a:ext uri="{FF2B5EF4-FFF2-40B4-BE49-F238E27FC236}">
              <a16:creationId xmlns:a16="http://schemas.microsoft.com/office/drawing/2014/main" id="{00000000-0008-0000-0100-00005F000000}"/>
            </a:ext>
          </a:extLst>
        </xdr:cNvPr>
        <xdr:cNvSpPr/>
      </xdr:nvSpPr>
      <xdr:spPr>
        <a:xfrm>
          <a:off x="7078980" y="0"/>
          <a:ext cx="9372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a:t>
          </a:r>
        </a:p>
      </xdr:txBody>
    </xdr:sp>
    <xdr:clientData/>
  </xdr:twoCellAnchor>
  <xdr:twoCellAnchor>
    <xdr:from>
      <xdr:col>15</xdr:col>
      <xdr:colOff>647701</xdr:colOff>
      <xdr:row>0</xdr:row>
      <xdr:rowOff>0</xdr:rowOff>
    </xdr:from>
    <xdr:to>
      <xdr:col>17</xdr:col>
      <xdr:colOff>388621</xdr:colOff>
      <xdr:row>0</xdr:row>
      <xdr:rowOff>360000</xdr:rowOff>
    </xdr:to>
    <xdr:sp macro="" textlink="">
      <xdr:nvSpPr>
        <xdr:cNvPr id="96" name="正方形/長方形 95">
          <a:hlinkClick xmlns:r="http://schemas.openxmlformats.org/officeDocument/2006/relationships" r:id="rId8"/>
          <a:extLst>
            <a:ext uri="{FF2B5EF4-FFF2-40B4-BE49-F238E27FC236}">
              <a16:creationId xmlns:a16="http://schemas.microsoft.com/office/drawing/2014/main" id="{00000000-0008-0000-0100-000060000000}"/>
            </a:ext>
          </a:extLst>
        </xdr:cNvPr>
        <xdr:cNvSpPr/>
      </xdr:nvSpPr>
      <xdr:spPr>
        <a:xfrm>
          <a:off x="8016241" y="0"/>
          <a:ext cx="7086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17</xdr:col>
      <xdr:colOff>381000</xdr:colOff>
      <xdr:row>0</xdr:row>
      <xdr:rowOff>0</xdr:rowOff>
    </xdr:from>
    <xdr:to>
      <xdr:col>18</xdr:col>
      <xdr:colOff>571500</xdr:colOff>
      <xdr:row>0</xdr:row>
      <xdr:rowOff>360000</xdr:rowOff>
    </xdr:to>
    <xdr:sp macro="" textlink="">
      <xdr:nvSpPr>
        <xdr:cNvPr id="97" name="正方形/長方形 96">
          <a:hlinkClick xmlns:r="http://schemas.openxmlformats.org/officeDocument/2006/relationships" r:id="rId9"/>
          <a:extLst>
            <a:ext uri="{FF2B5EF4-FFF2-40B4-BE49-F238E27FC236}">
              <a16:creationId xmlns:a16="http://schemas.microsoft.com/office/drawing/2014/main" id="{00000000-0008-0000-0100-000061000000}"/>
            </a:ext>
          </a:extLst>
        </xdr:cNvPr>
        <xdr:cNvSpPr/>
      </xdr:nvSpPr>
      <xdr:spPr>
        <a:xfrm>
          <a:off x="8717280" y="0"/>
          <a:ext cx="6629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18</xdr:col>
      <xdr:colOff>563881</xdr:colOff>
      <xdr:row>0</xdr:row>
      <xdr:rowOff>0</xdr:rowOff>
    </xdr:from>
    <xdr:to>
      <xdr:col>18</xdr:col>
      <xdr:colOff>1348741</xdr:colOff>
      <xdr:row>0</xdr:row>
      <xdr:rowOff>360000</xdr:rowOff>
    </xdr:to>
    <xdr:sp macro="" textlink="">
      <xdr:nvSpPr>
        <xdr:cNvPr id="98" name="正方形/長方形 97">
          <a:hlinkClick xmlns:r="http://schemas.openxmlformats.org/officeDocument/2006/relationships" r:id="rId10"/>
          <a:extLst>
            <a:ext uri="{FF2B5EF4-FFF2-40B4-BE49-F238E27FC236}">
              <a16:creationId xmlns:a16="http://schemas.microsoft.com/office/drawing/2014/main" id="{00000000-0008-0000-0100-000062000000}"/>
            </a:ext>
          </a:extLst>
        </xdr:cNvPr>
        <xdr:cNvSpPr/>
      </xdr:nvSpPr>
      <xdr:spPr>
        <a:xfrm>
          <a:off x="9372601" y="0"/>
          <a:ext cx="7848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マージン</a:t>
          </a:r>
        </a:p>
      </xdr:txBody>
    </xdr:sp>
    <xdr:clientData/>
  </xdr:twoCellAnchor>
  <mc:AlternateContent xmlns:mc="http://schemas.openxmlformats.org/markup-compatibility/2006">
    <mc:Choice xmlns:a14="http://schemas.microsoft.com/office/drawing/2010/main" Requires="a14">
      <xdr:twoCellAnchor editAs="oneCell">
        <xdr:from>
          <xdr:col>7</xdr:col>
          <xdr:colOff>0</xdr:colOff>
          <xdr:row>71</xdr:row>
          <xdr:rowOff>0</xdr:rowOff>
        </xdr:from>
        <xdr:to>
          <xdr:col>9</xdr:col>
          <xdr:colOff>95250</xdr:colOff>
          <xdr:row>72</xdr:row>
          <xdr:rowOff>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126</xdr:row>
          <xdr:rowOff>0</xdr:rowOff>
        </xdr:from>
        <xdr:to>
          <xdr:col>9</xdr:col>
          <xdr:colOff>95250</xdr:colOff>
          <xdr:row>126</xdr:row>
          <xdr:rowOff>165100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4</xdr:col>
      <xdr:colOff>266700</xdr:colOff>
      <xdr:row>0</xdr:row>
      <xdr:rowOff>361950</xdr:rowOff>
    </xdr:to>
    <xdr:sp macro="" textlink="">
      <xdr:nvSpPr>
        <xdr:cNvPr id="14" name="ホームベース 13">
          <a:hlinkClick xmlns:r="http://schemas.openxmlformats.org/officeDocument/2006/relationships" r:id="rId1"/>
          <a:extLst>
            <a:ext uri="{FF2B5EF4-FFF2-40B4-BE49-F238E27FC236}">
              <a16:creationId xmlns:a16="http://schemas.microsoft.com/office/drawing/2014/main" id="{00000000-0008-0000-0200-00000E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開催経費の入力</a:t>
          </a:r>
        </a:p>
      </xdr:txBody>
    </xdr:sp>
    <xdr:clientData/>
  </xdr:twoCellAnchor>
  <xdr:twoCellAnchor>
    <xdr:from>
      <xdr:col>5</xdr:col>
      <xdr:colOff>152401</xdr:colOff>
      <xdr:row>0</xdr:row>
      <xdr:rowOff>0</xdr:rowOff>
    </xdr:from>
    <xdr:to>
      <xdr:col>5</xdr:col>
      <xdr:colOff>1013460</xdr:colOff>
      <xdr:row>0</xdr:row>
      <xdr:rowOff>360000</xdr:rowOff>
    </xdr:to>
    <xdr:sp macro="" textlink="">
      <xdr:nvSpPr>
        <xdr:cNvPr id="15" name="正方形/長方形 14">
          <a:hlinkClick xmlns:r="http://schemas.openxmlformats.org/officeDocument/2006/relationships" r:id="rId2"/>
          <a:extLst>
            <a:ext uri="{FF2B5EF4-FFF2-40B4-BE49-F238E27FC236}">
              <a16:creationId xmlns:a16="http://schemas.microsoft.com/office/drawing/2014/main" id="{00000000-0008-0000-0200-00000F000000}"/>
            </a:ext>
          </a:extLst>
        </xdr:cNvPr>
        <xdr:cNvSpPr/>
      </xdr:nvSpPr>
      <xdr:spPr>
        <a:xfrm>
          <a:off x="1524001" y="0"/>
          <a:ext cx="86105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5</xdr:col>
      <xdr:colOff>998220</xdr:colOff>
      <xdr:row>0</xdr:row>
      <xdr:rowOff>0</xdr:rowOff>
    </xdr:from>
    <xdr:to>
      <xdr:col>6</xdr:col>
      <xdr:colOff>137160</xdr:colOff>
      <xdr:row>0</xdr:row>
      <xdr:rowOff>360000</xdr:rowOff>
    </xdr:to>
    <xdr:sp macro="" textlink="">
      <xdr:nvSpPr>
        <xdr:cNvPr id="16" name="正方形/長方形 15">
          <a:hlinkClick xmlns:r="http://schemas.openxmlformats.org/officeDocument/2006/relationships" r:id="rId3"/>
          <a:extLst>
            <a:ext uri="{FF2B5EF4-FFF2-40B4-BE49-F238E27FC236}">
              <a16:creationId xmlns:a16="http://schemas.microsoft.com/office/drawing/2014/main" id="{00000000-0008-0000-0200-000010000000}"/>
            </a:ext>
          </a:extLst>
        </xdr:cNvPr>
        <xdr:cNvSpPr/>
      </xdr:nvSpPr>
      <xdr:spPr>
        <a:xfrm>
          <a:off x="2369820" y="0"/>
          <a:ext cx="8153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入力消費</a:t>
          </a:r>
        </a:p>
      </xdr:txBody>
    </xdr:sp>
    <xdr:clientData/>
  </xdr:twoCellAnchor>
  <xdr:twoCellAnchor>
    <xdr:from>
      <xdr:col>6</xdr:col>
      <xdr:colOff>129540</xdr:colOff>
      <xdr:row>0</xdr:row>
      <xdr:rowOff>0</xdr:rowOff>
    </xdr:from>
    <xdr:to>
      <xdr:col>7</xdr:col>
      <xdr:colOff>77625</xdr:colOff>
      <xdr:row>0</xdr:row>
      <xdr:rowOff>360000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3177540" y="0"/>
          <a:ext cx="816765" cy="360000"/>
        </a:xfrm>
        <a:prstGeom prst="rect">
          <a:avLst/>
        </a:prstGeom>
        <a:solidFill>
          <a:schemeClr val="accent2">
            <a:lumMod val="20000"/>
            <a:lumOff val="80000"/>
          </a:schemeClr>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入力開催</a:t>
          </a:r>
        </a:p>
      </xdr:txBody>
    </xdr:sp>
    <xdr:clientData/>
  </xdr:twoCellAnchor>
  <xdr:twoCellAnchor>
    <xdr:from>
      <xdr:col>7</xdr:col>
      <xdr:colOff>76200</xdr:colOff>
      <xdr:row>0</xdr:row>
      <xdr:rowOff>0</xdr:rowOff>
    </xdr:from>
    <xdr:to>
      <xdr:col>8</xdr:col>
      <xdr:colOff>49050</xdr:colOff>
      <xdr:row>0</xdr:row>
      <xdr:rowOff>360000</xdr:rowOff>
    </xdr:to>
    <xdr:sp macro="" textlink="">
      <xdr:nvSpPr>
        <xdr:cNvPr id="18" name="正方形/長方形 17">
          <a:hlinkClick xmlns:r="http://schemas.openxmlformats.org/officeDocument/2006/relationships" r:id="rId4"/>
          <a:extLst>
            <a:ext uri="{FF2B5EF4-FFF2-40B4-BE49-F238E27FC236}">
              <a16:creationId xmlns:a16="http://schemas.microsoft.com/office/drawing/2014/main" id="{00000000-0008-0000-0200-000012000000}"/>
            </a:ext>
          </a:extLst>
        </xdr:cNvPr>
        <xdr:cNvSpPr/>
      </xdr:nvSpPr>
      <xdr:spPr>
        <a:xfrm>
          <a:off x="443865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8</xdr:col>
      <xdr:colOff>47625</xdr:colOff>
      <xdr:row>0</xdr:row>
      <xdr:rowOff>0</xdr:rowOff>
    </xdr:from>
    <xdr:to>
      <xdr:col>9</xdr:col>
      <xdr:colOff>20475</xdr:colOff>
      <xdr:row>0</xdr:row>
      <xdr:rowOff>360000</xdr:rowOff>
    </xdr:to>
    <xdr:sp macro="" textlink="">
      <xdr:nvSpPr>
        <xdr:cNvPr id="19" name="正方形/長方形 18">
          <a:hlinkClick xmlns:r="http://schemas.openxmlformats.org/officeDocument/2006/relationships" r:id="rId5"/>
          <a:extLst>
            <a:ext uri="{FF2B5EF4-FFF2-40B4-BE49-F238E27FC236}">
              <a16:creationId xmlns:a16="http://schemas.microsoft.com/office/drawing/2014/main" id="{00000000-0008-0000-0200-000013000000}"/>
            </a:ext>
          </a:extLst>
        </xdr:cNvPr>
        <xdr:cNvSpPr/>
      </xdr:nvSpPr>
      <xdr:spPr>
        <a:xfrm>
          <a:off x="5229225"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9</xdr:col>
      <xdr:colOff>19050</xdr:colOff>
      <xdr:row>0</xdr:row>
      <xdr:rowOff>0</xdr:rowOff>
    </xdr:from>
    <xdr:to>
      <xdr:col>9</xdr:col>
      <xdr:colOff>811050</xdr:colOff>
      <xdr:row>0</xdr:row>
      <xdr:rowOff>360000</xdr:rowOff>
    </xdr:to>
    <xdr:sp macro="" textlink="">
      <xdr:nvSpPr>
        <xdr:cNvPr id="20" name="正方形/長方形 19">
          <a:hlinkClick xmlns:r="http://schemas.openxmlformats.org/officeDocument/2006/relationships" r:id="rId6"/>
          <a:extLst>
            <a:ext uri="{FF2B5EF4-FFF2-40B4-BE49-F238E27FC236}">
              <a16:creationId xmlns:a16="http://schemas.microsoft.com/office/drawing/2014/main" id="{00000000-0008-0000-0200-000014000000}"/>
            </a:ext>
          </a:extLst>
        </xdr:cNvPr>
        <xdr:cNvSpPr/>
      </xdr:nvSpPr>
      <xdr:spPr>
        <a:xfrm>
          <a:off x="601980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solidFill>
                <a:schemeClr val="tx1"/>
              </a:solidFill>
            </a:rPr>
            <a:t>flow</a:t>
          </a:r>
          <a:endParaRPr kumimoji="1" lang="ja-JP" altLang="en-US" sz="1100" b="0">
            <a:solidFill>
              <a:schemeClr val="tx1"/>
            </a:solidFill>
          </a:endParaRPr>
        </a:p>
      </xdr:txBody>
    </xdr:sp>
    <xdr:clientData/>
  </xdr:twoCellAnchor>
  <xdr:twoCellAnchor>
    <xdr:from>
      <xdr:col>9</xdr:col>
      <xdr:colOff>809625</xdr:colOff>
      <xdr:row>0</xdr:row>
      <xdr:rowOff>0</xdr:rowOff>
    </xdr:from>
    <xdr:to>
      <xdr:col>12</xdr:col>
      <xdr:colOff>350520</xdr:colOff>
      <xdr:row>0</xdr:row>
      <xdr:rowOff>360000</xdr:rowOff>
    </xdr:to>
    <xdr:sp macro="" textlink="">
      <xdr:nvSpPr>
        <xdr:cNvPr id="21" name="正方形/長方形 20">
          <a:hlinkClick xmlns:r="http://schemas.openxmlformats.org/officeDocument/2006/relationships" r:id="rId7"/>
          <a:extLst>
            <a:ext uri="{FF2B5EF4-FFF2-40B4-BE49-F238E27FC236}">
              <a16:creationId xmlns:a16="http://schemas.microsoft.com/office/drawing/2014/main" id="{00000000-0008-0000-0200-000015000000}"/>
            </a:ext>
          </a:extLst>
        </xdr:cNvPr>
        <xdr:cNvSpPr/>
      </xdr:nvSpPr>
      <xdr:spPr>
        <a:xfrm>
          <a:off x="6204585" y="0"/>
          <a:ext cx="904875"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a:t>
          </a:r>
        </a:p>
      </xdr:txBody>
    </xdr:sp>
    <xdr:clientData/>
  </xdr:twoCellAnchor>
  <xdr:twoCellAnchor>
    <xdr:from>
      <xdr:col>12</xdr:col>
      <xdr:colOff>335280</xdr:colOff>
      <xdr:row>0</xdr:row>
      <xdr:rowOff>0</xdr:rowOff>
    </xdr:from>
    <xdr:to>
      <xdr:col>12</xdr:col>
      <xdr:colOff>1196339</xdr:colOff>
      <xdr:row>0</xdr:row>
      <xdr:rowOff>360000</xdr:rowOff>
    </xdr:to>
    <xdr:sp macro="" textlink="">
      <xdr:nvSpPr>
        <xdr:cNvPr id="22" name="正方形/長方形 21">
          <a:hlinkClick xmlns:r="http://schemas.openxmlformats.org/officeDocument/2006/relationships" r:id="rId8"/>
          <a:extLst>
            <a:ext uri="{FF2B5EF4-FFF2-40B4-BE49-F238E27FC236}">
              <a16:creationId xmlns:a16="http://schemas.microsoft.com/office/drawing/2014/main" id="{00000000-0008-0000-0200-000016000000}"/>
            </a:ext>
          </a:extLst>
        </xdr:cNvPr>
        <xdr:cNvSpPr/>
      </xdr:nvSpPr>
      <xdr:spPr>
        <a:xfrm>
          <a:off x="7094220" y="0"/>
          <a:ext cx="86105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a:t>
          </a:r>
        </a:p>
      </xdr:txBody>
    </xdr:sp>
    <xdr:clientData/>
  </xdr:twoCellAnchor>
  <xdr:twoCellAnchor>
    <xdr:from>
      <xdr:col>12</xdr:col>
      <xdr:colOff>1196340</xdr:colOff>
      <xdr:row>0</xdr:row>
      <xdr:rowOff>0</xdr:rowOff>
    </xdr:from>
    <xdr:to>
      <xdr:col>12</xdr:col>
      <xdr:colOff>1897380</xdr:colOff>
      <xdr:row>0</xdr:row>
      <xdr:rowOff>360000</xdr:rowOff>
    </xdr:to>
    <xdr:sp macro="" textlink="">
      <xdr:nvSpPr>
        <xdr:cNvPr id="23" name="正方形/長方形 22">
          <a:hlinkClick xmlns:r="http://schemas.openxmlformats.org/officeDocument/2006/relationships" r:id="rId9"/>
          <a:extLst>
            <a:ext uri="{FF2B5EF4-FFF2-40B4-BE49-F238E27FC236}">
              <a16:creationId xmlns:a16="http://schemas.microsoft.com/office/drawing/2014/main" id="{00000000-0008-0000-0200-000017000000}"/>
            </a:ext>
          </a:extLst>
        </xdr:cNvPr>
        <xdr:cNvSpPr/>
      </xdr:nvSpPr>
      <xdr:spPr>
        <a:xfrm>
          <a:off x="7955280" y="0"/>
          <a:ext cx="7010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12</xdr:col>
      <xdr:colOff>1889760</xdr:colOff>
      <xdr:row>0</xdr:row>
      <xdr:rowOff>0</xdr:rowOff>
    </xdr:from>
    <xdr:to>
      <xdr:col>14</xdr:col>
      <xdr:colOff>358140</xdr:colOff>
      <xdr:row>0</xdr:row>
      <xdr:rowOff>360000</xdr:rowOff>
    </xdr:to>
    <xdr:sp macro="" textlink="">
      <xdr:nvSpPr>
        <xdr:cNvPr id="24" name="正方形/長方形 23">
          <a:hlinkClick xmlns:r="http://schemas.openxmlformats.org/officeDocument/2006/relationships" r:id="rId10"/>
          <a:extLst>
            <a:ext uri="{FF2B5EF4-FFF2-40B4-BE49-F238E27FC236}">
              <a16:creationId xmlns:a16="http://schemas.microsoft.com/office/drawing/2014/main" id="{00000000-0008-0000-0200-000018000000}"/>
            </a:ext>
          </a:extLst>
        </xdr:cNvPr>
        <xdr:cNvSpPr/>
      </xdr:nvSpPr>
      <xdr:spPr>
        <a:xfrm>
          <a:off x="8648700" y="0"/>
          <a:ext cx="6705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14</xdr:col>
      <xdr:colOff>358140</xdr:colOff>
      <xdr:row>0</xdr:row>
      <xdr:rowOff>0</xdr:rowOff>
    </xdr:from>
    <xdr:to>
      <xdr:col>14</xdr:col>
      <xdr:colOff>1112519</xdr:colOff>
      <xdr:row>0</xdr:row>
      <xdr:rowOff>360000</xdr:rowOff>
    </xdr:to>
    <xdr:sp macro="" textlink="">
      <xdr:nvSpPr>
        <xdr:cNvPr id="25" name="正方形/長方形 24">
          <a:hlinkClick xmlns:r="http://schemas.openxmlformats.org/officeDocument/2006/relationships" r:id="rId11"/>
          <a:extLst>
            <a:ext uri="{FF2B5EF4-FFF2-40B4-BE49-F238E27FC236}">
              <a16:creationId xmlns:a16="http://schemas.microsoft.com/office/drawing/2014/main" id="{00000000-0008-0000-0200-000019000000}"/>
            </a:ext>
          </a:extLst>
        </xdr:cNvPr>
        <xdr:cNvSpPr/>
      </xdr:nvSpPr>
      <xdr:spPr>
        <a:xfrm>
          <a:off x="9319260" y="0"/>
          <a:ext cx="75437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マージン</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266700</xdr:colOff>
      <xdr:row>0</xdr:row>
      <xdr:rowOff>361950</xdr:rowOff>
    </xdr:to>
    <xdr:sp macro="" textlink="">
      <xdr:nvSpPr>
        <xdr:cNvPr id="14" name="ホームベース 13">
          <a:hlinkClick xmlns:r="http://schemas.openxmlformats.org/officeDocument/2006/relationships" r:id="rId1"/>
          <a:extLst>
            <a:ext uri="{FF2B5EF4-FFF2-40B4-BE49-F238E27FC236}">
              <a16:creationId xmlns:a16="http://schemas.microsoft.com/office/drawing/2014/main" id="{00000000-0008-0000-0300-00000E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部門分類の定義</a:t>
          </a:r>
        </a:p>
      </xdr:txBody>
    </xdr:sp>
    <xdr:clientData/>
  </xdr:twoCellAnchor>
  <xdr:twoCellAnchor>
    <xdr:from>
      <xdr:col>3</xdr:col>
      <xdr:colOff>426721</xdr:colOff>
      <xdr:row>0</xdr:row>
      <xdr:rowOff>0</xdr:rowOff>
    </xdr:from>
    <xdr:to>
      <xdr:col>3</xdr:col>
      <xdr:colOff>1310641</xdr:colOff>
      <xdr:row>0</xdr:row>
      <xdr:rowOff>360000</xdr:rowOff>
    </xdr:to>
    <xdr:sp macro="" textlink="">
      <xdr:nvSpPr>
        <xdr:cNvPr id="15" name="正方形/長方形 14">
          <a:hlinkClick xmlns:r="http://schemas.openxmlformats.org/officeDocument/2006/relationships" r:id="rId2"/>
          <a:extLst>
            <a:ext uri="{FF2B5EF4-FFF2-40B4-BE49-F238E27FC236}">
              <a16:creationId xmlns:a16="http://schemas.microsoft.com/office/drawing/2014/main" id="{00000000-0008-0000-0300-00000F000000}"/>
            </a:ext>
          </a:extLst>
        </xdr:cNvPr>
        <xdr:cNvSpPr/>
      </xdr:nvSpPr>
      <xdr:spPr>
        <a:xfrm>
          <a:off x="1463041" y="0"/>
          <a:ext cx="88392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1303020</xdr:colOff>
      <xdr:row>0</xdr:row>
      <xdr:rowOff>0</xdr:rowOff>
    </xdr:from>
    <xdr:to>
      <xdr:col>4</xdr:col>
      <xdr:colOff>480060</xdr:colOff>
      <xdr:row>0</xdr:row>
      <xdr:rowOff>360000</xdr:rowOff>
    </xdr:to>
    <xdr:sp macro="" textlink="">
      <xdr:nvSpPr>
        <xdr:cNvPr id="16" name="正方形/長方形 15">
          <a:hlinkClick xmlns:r="http://schemas.openxmlformats.org/officeDocument/2006/relationships" r:id="rId3"/>
          <a:extLst>
            <a:ext uri="{FF2B5EF4-FFF2-40B4-BE49-F238E27FC236}">
              <a16:creationId xmlns:a16="http://schemas.microsoft.com/office/drawing/2014/main" id="{00000000-0008-0000-0300-000010000000}"/>
            </a:ext>
          </a:extLst>
        </xdr:cNvPr>
        <xdr:cNvSpPr/>
      </xdr:nvSpPr>
      <xdr:spPr>
        <a:xfrm>
          <a:off x="2339340" y="0"/>
          <a:ext cx="8534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入力消費</a:t>
          </a:r>
        </a:p>
      </xdr:txBody>
    </xdr:sp>
    <xdr:clientData/>
  </xdr:twoCellAnchor>
  <xdr:twoCellAnchor>
    <xdr:from>
      <xdr:col>4</xdr:col>
      <xdr:colOff>472440</xdr:colOff>
      <xdr:row>0</xdr:row>
      <xdr:rowOff>0</xdr:rowOff>
    </xdr:from>
    <xdr:to>
      <xdr:col>5</xdr:col>
      <xdr:colOff>1425</xdr:colOff>
      <xdr:row>0</xdr:row>
      <xdr:rowOff>360000</xdr:rowOff>
    </xdr:to>
    <xdr:sp macro="" textlink="">
      <xdr:nvSpPr>
        <xdr:cNvPr id="17" name="正方形/長方形 16">
          <a:hlinkClick xmlns:r="http://schemas.openxmlformats.org/officeDocument/2006/relationships" r:id="rId4"/>
          <a:extLst>
            <a:ext uri="{FF2B5EF4-FFF2-40B4-BE49-F238E27FC236}">
              <a16:creationId xmlns:a16="http://schemas.microsoft.com/office/drawing/2014/main" id="{00000000-0008-0000-0300-000011000000}"/>
            </a:ext>
          </a:extLst>
        </xdr:cNvPr>
        <xdr:cNvSpPr/>
      </xdr:nvSpPr>
      <xdr:spPr>
        <a:xfrm>
          <a:off x="3185160" y="0"/>
          <a:ext cx="809145"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入力開催</a:t>
          </a:r>
        </a:p>
      </xdr:txBody>
    </xdr:sp>
    <xdr:clientData/>
  </xdr:twoCellAnchor>
  <xdr:twoCellAnchor>
    <xdr:from>
      <xdr:col>5</xdr:col>
      <xdr:colOff>0</xdr:colOff>
      <xdr:row>0</xdr:row>
      <xdr:rowOff>0</xdr:rowOff>
    </xdr:from>
    <xdr:to>
      <xdr:col>5</xdr:col>
      <xdr:colOff>792000</xdr:colOff>
      <xdr:row>0</xdr:row>
      <xdr:rowOff>360000</xdr:rowOff>
    </xdr:to>
    <xdr:sp macro="" textlink="">
      <xdr:nvSpPr>
        <xdr:cNvPr id="18" name="正方形/長方形 17">
          <a:extLst>
            <a:ext uri="{FF2B5EF4-FFF2-40B4-BE49-F238E27FC236}">
              <a16:creationId xmlns:a16="http://schemas.microsoft.com/office/drawing/2014/main" id="{00000000-0008-0000-0300-000012000000}"/>
            </a:ext>
          </a:extLst>
        </xdr:cNvPr>
        <xdr:cNvSpPr/>
      </xdr:nvSpPr>
      <xdr:spPr>
        <a:xfrm>
          <a:off x="4438650" y="0"/>
          <a:ext cx="792000" cy="360000"/>
        </a:xfrm>
        <a:prstGeom prst="rect">
          <a:avLst/>
        </a:prstGeom>
        <a:solidFill>
          <a:schemeClr val="bg1"/>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定　義</a:t>
          </a:r>
        </a:p>
      </xdr:txBody>
    </xdr:sp>
    <xdr:clientData/>
  </xdr:twoCellAnchor>
  <xdr:twoCellAnchor>
    <xdr:from>
      <xdr:col>5</xdr:col>
      <xdr:colOff>790575</xdr:colOff>
      <xdr:row>0</xdr:row>
      <xdr:rowOff>0</xdr:rowOff>
    </xdr:from>
    <xdr:to>
      <xdr:col>5</xdr:col>
      <xdr:colOff>1582575</xdr:colOff>
      <xdr:row>0</xdr:row>
      <xdr:rowOff>360000</xdr:rowOff>
    </xdr:to>
    <xdr:sp macro="" textlink="">
      <xdr:nvSpPr>
        <xdr:cNvPr id="19" name="正方形/長方形 18">
          <a:hlinkClick xmlns:r="http://schemas.openxmlformats.org/officeDocument/2006/relationships" r:id="rId1"/>
          <a:extLst>
            <a:ext uri="{FF2B5EF4-FFF2-40B4-BE49-F238E27FC236}">
              <a16:creationId xmlns:a16="http://schemas.microsoft.com/office/drawing/2014/main" id="{00000000-0008-0000-0300-000013000000}"/>
            </a:ext>
          </a:extLst>
        </xdr:cNvPr>
        <xdr:cNvSpPr/>
      </xdr:nvSpPr>
      <xdr:spPr>
        <a:xfrm>
          <a:off x="5229225"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5</xdr:col>
      <xdr:colOff>1581150</xdr:colOff>
      <xdr:row>0</xdr:row>
      <xdr:rowOff>0</xdr:rowOff>
    </xdr:from>
    <xdr:to>
      <xdr:col>5</xdr:col>
      <xdr:colOff>2373150</xdr:colOff>
      <xdr:row>0</xdr:row>
      <xdr:rowOff>360000</xdr:rowOff>
    </xdr:to>
    <xdr:sp macro="" textlink="">
      <xdr:nvSpPr>
        <xdr:cNvPr id="20" name="正方形/長方形 19">
          <a:hlinkClick xmlns:r="http://schemas.openxmlformats.org/officeDocument/2006/relationships" r:id="rId5"/>
          <a:extLst>
            <a:ext uri="{FF2B5EF4-FFF2-40B4-BE49-F238E27FC236}">
              <a16:creationId xmlns:a16="http://schemas.microsoft.com/office/drawing/2014/main" id="{00000000-0008-0000-0300-000014000000}"/>
            </a:ext>
          </a:extLst>
        </xdr:cNvPr>
        <xdr:cNvSpPr/>
      </xdr:nvSpPr>
      <xdr:spPr>
        <a:xfrm>
          <a:off x="601980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solidFill>
                <a:schemeClr val="tx1"/>
              </a:solidFill>
            </a:rPr>
            <a:t>flow</a:t>
          </a:r>
          <a:endParaRPr kumimoji="1" lang="ja-JP" altLang="en-US" sz="1100" b="0">
            <a:solidFill>
              <a:schemeClr val="tx1"/>
            </a:solidFill>
          </a:endParaRPr>
        </a:p>
      </xdr:txBody>
    </xdr:sp>
    <xdr:clientData/>
  </xdr:twoCellAnchor>
  <xdr:twoCellAnchor>
    <xdr:from>
      <xdr:col>5</xdr:col>
      <xdr:colOff>2371725</xdr:colOff>
      <xdr:row>0</xdr:row>
      <xdr:rowOff>0</xdr:rowOff>
    </xdr:from>
    <xdr:to>
      <xdr:col>5</xdr:col>
      <xdr:colOff>3163725</xdr:colOff>
      <xdr:row>0</xdr:row>
      <xdr:rowOff>360000</xdr:rowOff>
    </xdr:to>
    <xdr:sp macro="" textlink="">
      <xdr:nvSpPr>
        <xdr:cNvPr id="21" name="正方形/長方形 20">
          <a:hlinkClick xmlns:r="http://schemas.openxmlformats.org/officeDocument/2006/relationships" r:id="rId6"/>
          <a:extLst>
            <a:ext uri="{FF2B5EF4-FFF2-40B4-BE49-F238E27FC236}">
              <a16:creationId xmlns:a16="http://schemas.microsoft.com/office/drawing/2014/main" id="{00000000-0008-0000-0300-000015000000}"/>
            </a:ext>
          </a:extLst>
        </xdr:cNvPr>
        <xdr:cNvSpPr/>
      </xdr:nvSpPr>
      <xdr:spPr>
        <a:xfrm>
          <a:off x="6810375"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a:t>
          </a:r>
        </a:p>
      </xdr:txBody>
    </xdr:sp>
    <xdr:clientData/>
  </xdr:twoCellAnchor>
  <xdr:twoCellAnchor>
    <xdr:from>
      <xdr:col>5</xdr:col>
      <xdr:colOff>3162300</xdr:colOff>
      <xdr:row>0</xdr:row>
      <xdr:rowOff>0</xdr:rowOff>
    </xdr:from>
    <xdr:to>
      <xdr:col>5</xdr:col>
      <xdr:colOff>3954300</xdr:colOff>
      <xdr:row>0</xdr:row>
      <xdr:rowOff>360000</xdr:rowOff>
    </xdr:to>
    <xdr:sp macro="" textlink="">
      <xdr:nvSpPr>
        <xdr:cNvPr id="22" name="正方形/長方形 21">
          <a:hlinkClick xmlns:r="http://schemas.openxmlformats.org/officeDocument/2006/relationships" r:id="rId7"/>
          <a:extLst>
            <a:ext uri="{FF2B5EF4-FFF2-40B4-BE49-F238E27FC236}">
              <a16:creationId xmlns:a16="http://schemas.microsoft.com/office/drawing/2014/main" id="{00000000-0008-0000-0300-000016000000}"/>
            </a:ext>
          </a:extLst>
        </xdr:cNvPr>
        <xdr:cNvSpPr/>
      </xdr:nvSpPr>
      <xdr:spPr>
        <a:xfrm>
          <a:off x="760095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a:t>
          </a:r>
        </a:p>
      </xdr:txBody>
    </xdr:sp>
    <xdr:clientData/>
  </xdr:twoCellAnchor>
  <xdr:twoCellAnchor>
    <xdr:from>
      <xdr:col>5</xdr:col>
      <xdr:colOff>3952875</xdr:colOff>
      <xdr:row>0</xdr:row>
      <xdr:rowOff>0</xdr:rowOff>
    </xdr:from>
    <xdr:to>
      <xdr:col>5</xdr:col>
      <xdr:colOff>4744875</xdr:colOff>
      <xdr:row>0</xdr:row>
      <xdr:rowOff>360000</xdr:rowOff>
    </xdr:to>
    <xdr:sp macro="" textlink="">
      <xdr:nvSpPr>
        <xdr:cNvPr id="23" name="正方形/長方形 22">
          <a:hlinkClick xmlns:r="http://schemas.openxmlformats.org/officeDocument/2006/relationships" r:id="rId8"/>
          <a:extLst>
            <a:ext uri="{FF2B5EF4-FFF2-40B4-BE49-F238E27FC236}">
              <a16:creationId xmlns:a16="http://schemas.microsoft.com/office/drawing/2014/main" id="{00000000-0008-0000-0300-000017000000}"/>
            </a:ext>
          </a:extLst>
        </xdr:cNvPr>
        <xdr:cNvSpPr/>
      </xdr:nvSpPr>
      <xdr:spPr>
        <a:xfrm>
          <a:off x="8391525"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5</xdr:col>
      <xdr:colOff>4743450</xdr:colOff>
      <xdr:row>0</xdr:row>
      <xdr:rowOff>0</xdr:rowOff>
    </xdr:from>
    <xdr:to>
      <xdr:col>5</xdr:col>
      <xdr:colOff>5535450</xdr:colOff>
      <xdr:row>0</xdr:row>
      <xdr:rowOff>360000</xdr:rowOff>
    </xdr:to>
    <xdr:sp macro="" textlink="">
      <xdr:nvSpPr>
        <xdr:cNvPr id="24" name="正方形/長方形 23">
          <a:hlinkClick xmlns:r="http://schemas.openxmlformats.org/officeDocument/2006/relationships" r:id="rId9"/>
          <a:extLst>
            <a:ext uri="{FF2B5EF4-FFF2-40B4-BE49-F238E27FC236}">
              <a16:creationId xmlns:a16="http://schemas.microsoft.com/office/drawing/2014/main" id="{00000000-0008-0000-0300-000018000000}"/>
            </a:ext>
          </a:extLst>
        </xdr:cNvPr>
        <xdr:cNvSpPr/>
      </xdr:nvSpPr>
      <xdr:spPr>
        <a:xfrm>
          <a:off x="918210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5</xdr:col>
      <xdr:colOff>5534025</xdr:colOff>
      <xdr:row>0</xdr:row>
      <xdr:rowOff>0</xdr:rowOff>
    </xdr:from>
    <xdr:to>
      <xdr:col>5</xdr:col>
      <xdr:colOff>6326025</xdr:colOff>
      <xdr:row>0</xdr:row>
      <xdr:rowOff>360000</xdr:rowOff>
    </xdr:to>
    <xdr:sp macro="" textlink="">
      <xdr:nvSpPr>
        <xdr:cNvPr id="25" name="正方形/長方形 24">
          <a:hlinkClick xmlns:r="http://schemas.openxmlformats.org/officeDocument/2006/relationships" r:id="rId10"/>
          <a:extLst>
            <a:ext uri="{FF2B5EF4-FFF2-40B4-BE49-F238E27FC236}">
              <a16:creationId xmlns:a16="http://schemas.microsoft.com/office/drawing/2014/main" id="{00000000-0008-0000-0300-000019000000}"/>
            </a:ext>
          </a:extLst>
        </xdr:cNvPr>
        <xdr:cNvSpPr/>
      </xdr:nvSpPr>
      <xdr:spPr>
        <a:xfrm>
          <a:off x="9972675"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マージン</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119062</xdr:colOff>
      <xdr:row>20</xdr:row>
      <xdr:rowOff>23811</xdr:rowOff>
    </xdr:from>
    <xdr:to>
      <xdr:col>14</xdr:col>
      <xdr:colOff>19050</xdr:colOff>
      <xdr:row>43</xdr:row>
      <xdr:rowOff>9524</xdr:rowOff>
    </xdr:to>
    <xdr:graphicFrame macro="">
      <xdr:nvGraphicFramePr>
        <xdr:cNvPr id="3" name="グラフ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58</xdr:row>
      <xdr:rowOff>3174</xdr:rowOff>
    </xdr:from>
    <xdr:to>
      <xdr:col>7</xdr:col>
      <xdr:colOff>800100</xdr:colOff>
      <xdr:row>73</xdr:row>
      <xdr:rowOff>184150</xdr:rowOff>
    </xdr:to>
    <xdr:graphicFrame macro="">
      <xdr:nvGraphicFramePr>
        <xdr:cNvPr id="6" name="グラフ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128587</xdr:colOff>
      <xdr:row>58</xdr:row>
      <xdr:rowOff>1587</xdr:rowOff>
    </xdr:from>
    <xdr:to>
      <xdr:col>14</xdr:col>
      <xdr:colOff>28575</xdr:colOff>
      <xdr:row>73</xdr:row>
      <xdr:rowOff>196850</xdr:rowOff>
    </xdr:to>
    <xdr:graphicFrame macro="">
      <xdr:nvGraphicFramePr>
        <xdr:cNvPr id="7" name="グラフ 6">
          <a:extLst>
            <a:ext uri="{FF2B5EF4-FFF2-40B4-BE49-F238E27FC236}">
              <a16:creationId xmlns:a16="http://schemas.microsoft.com/office/drawing/2014/main" id="{00000000-0008-0000-04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352425</xdr:colOff>
      <xdr:row>5</xdr:row>
      <xdr:rowOff>104775</xdr:rowOff>
    </xdr:from>
    <xdr:to>
      <xdr:col>17</xdr:col>
      <xdr:colOff>645033</xdr:colOff>
      <xdr:row>8</xdr:row>
      <xdr:rowOff>17907</xdr:rowOff>
    </xdr:to>
    <xdr:sp macro="" textlink="">
      <xdr:nvSpPr>
        <xdr:cNvPr id="5" name="ホームベース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10553700" y="1304925"/>
          <a:ext cx="978408" cy="484632"/>
        </a:xfrm>
        <a:prstGeom prst="homePlate">
          <a:avLst/>
        </a:prstGeom>
        <a:solidFill>
          <a:schemeClr val="accent6">
            <a:lumMod val="20000"/>
            <a:lumOff val="80000"/>
          </a:schemeClr>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b="1">
              <a:solidFill>
                <a:srgbClr val="FF0000"/>
              </a:solidFill>
            </a:rPr>
            <a:t>留意事項</a:t>
          </a:r>
        </a:p>
      </xdr:txBody>
    </xdr:sp>
    <xdr:clientData/>
  </xdr:twoCellAnchor>
  <xdr:twoCellAnchor>
    <xdr:from>
      <xdr:col>1</xdr:col>
      <xdr:colOff>0</xdr:colOff>
      <xdr:row>0</xdr:row>
      <xdr:rowOff>0</xdr:rowOff>
    </xdr:from>
    <xdr:to>
      <xdr:col>4</xdr:col>
      <xdr:colOff>47625</xdr:colOff>
      <xdr:row>0</xdr:row>
      <xdr:rowOff>361950</xdr:rowOff>
    </xdr:to>
    <xdr:sp macro="" textlink="">
      <xdr:nvSpPr>
        <xdr:cNvPr id="8" name="ホームベース 7">
          <a:hlinkClick xmlns:r="http://schemas.openxmlformats.org/officeDocument/2006/relationships" r:id="rId5"/>
          <a:extLst>
            <a:ext uri="{FF2B5EF4-FFF2-40B4-BE49-F238E27FC236}">
              <a16:creationId xmlns:a16="http://schemas.microsoft.com/office/drawing/2014/main" id="{00000000-0008-0000-0400-000008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報告書の作成</a:t>
          </a:r>
        </a:p>
      </xdr:txBody>
    </xdr:sp>
    <xdr:clientData/>
  </xdr:twoCellAnchor>
  <xdr:twoCellAnchor>
    <xdr:from>
      <xdr:col>4</xdr:col>
      <xdr:colOff>236221</xdr:colOff>
      <xdr:row>0</xdr:row>
      <xdr:rowOff>0</xdr:rowOff>
    </xdr:from>
    <xdr:to>
      <xdr:col>5</xdr:col>
      <xdr:colOff>274321</xdr:colOff>
      <xdr:row>0</xdr:row>
      <xdr:rowOff>360000</xdr:rowOff>
    </xdr:to>
    <xdr:sp macro="" textlink="">
      <xdr:nvSpPr>
        <xdr:cNvPr id="9" name="正方形/長方形 8">
          <a:hlinkClick xmlns:r="http://schemas.openxmlformats.org/officeDocument/2006/relationships" r:id="rId6"/>
          <a:extLst>
            <a:ext uri="{FF2B5EF4-FFF2-40B4-BE49-F238E27FC236}">
              <a16:creationId xmlns:a16="http://schemas.microsoft.com/office/drawing/2014/main" id="{00000000-0008-0000-0400-000009000000}"/>
            </a:ext>
          </a:extLst>
        </xdr:cNvPr>
        <xdr:cNvSpPr/>
      </xdr:nvSpPr>
      <xdr:spPr>
        <a:xfrm>
          <a:off x="1478281" y="0"/>
          <a:ext cx="8382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5</xdr:col>
      <xdr:colOff>274321</xdr:colOff>
      <xdr:row>0</xdr:row>
      <xdr:rowOff>0</xdr:rowOff>
    </xdr:from>
    <xdr:to>
      <xdr:col>6</xdr:col>
      <xdr:colOff>335281</xdr:colOff>
      <xdr:row>0</xdr:row>
      <xdr:rowOff>360000</xdr:rowOff>
    </xdr:to>
    <xdr:sp macro="" textlink="">
      <xdr:nvSpPr>
        <xdr:cNvPr id="10" name="正方形/長方形 9">
          <a:hlinkClick xmlns:r="http://schemas.openxmlformats.org/officeDocument/2006/relationships" r:id="rId7"/>
          <a:extLst>
            <a:ext uri="{FF2B5EF4-FFF2-40B4-BE49-F238E27FC236}">
              <a16:creationId xmlns:a16="http://schemas.microsoft.com/office/drawing/2014/main" id="{00000000-0008-0000-0400-00000A000000}"/>
            </a:ext>
          </a:extLst>
        </xdr:cNvPr>
        <xdr:cNvSpPr/>
      </xdr:nvSpPr>
      <xdr:spPr>
        <a:xfrm>
          <a:off x="2316481" y="0"/>
          <a:ext cx="8610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入力消費</a:t>
          </a:r>
        </a:p>
      </xdr:txBody>
    </xdr:sp>
    <xdr:clientData/>
  </xdr:twoCellAnchor>
  <xdr:twoCellAnchor>
    <xdr:from>
      <xdr:col>6</xdr:col>
      <xdr:colOff>327661</xdr:colOff>
      <xdr:row>0</xdr:row>
      <xdr:rowOff>0</xdr:rowOff>
    </xdr:from>
    <xdr:to>
      <xdr:col>7</xdr:col>
      <xdr:colOff>411001</xdr:colOff>
      <xdr:row>0</xdr:row>
      <xdr:rowOff>360000</xdr:rowOff>
    </xdr:to>
    <xdr:sp macro="" textlink="">
      <xdr:nvSpPr>
        <xdr:cNvPr id="11" name="正方形/長方形 10">
          <a:hlinkClick xmlns:r="http://schemas.openxmlformats.org/officeDocument/2006/relationships" r:id="rId8"/>
          <a:extLst>
            <a:ext uri="{FF2B5EF4-FFF2-40B4-BE49-F238E27FC236}">
              <a16:creationId xmlns:a16="http://schemas.microsoft.com/office/drawing/2014/main" id="{00000000-0008-0000-0400-00000B000000}"/>
            </a:ext>
          </a:extLst>
        </xdr:cNvPr>
        <xdr:cNvSpPr/>
      </xdr:nvSpPr>
      <xdr:spPr>
        <a:xfrm>
          <a:off x="3169921" y="0"/>
          <a:ext cx="8834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入力開催</a:t>
          </a:r>
        </a:p>
      </xdr:txBody>
    </xdr:sp>
    <xdr:clientData/>
  </xdr:twoCellAnchor>
  <xdr:twoCellAnchor>
    <xdr:from>
      <xdr:col>7</xdr:col>
      <xdr:colOff>409575</xdr:colOff>
      <xdr:row>0</xdr:row>
      <xdr:rowOff>0</xdr:rowOff>
    </xdr:from>
    <xdr:to>
      <xdr:col>8</xdr:col>
      <xdr:colOff>315750</xdr:colOff>
      <xdr:row>0</xdr:row>
      <xdr:rowOff>360000</xdr:rowOff>
    </xdr:to>
    <xdr:sp macro="" textlink="">
      <xdr:nvSpPr>
        <xdr:cNvPr id="12" name="正方形/長方形 11">
          <a:hlinkClick xmlns:r="http://schemas.openxmlformats.org/officeDocument/2006/relationships" r:id="rId9"/>
          <a:extLst>
            <a:ext uri="{FF2B5EF4-FFF2-40B4-BE49-F238E27FC236}">
              <a16:creationId xmlns:a16="http://schemas.microsoft.com/office/drawing/2014/main" id="{00000000-0008-0000-0400-00000C000000}"/>
            </a:ext>
          </a:extLst>
        </xdr:cNvPr>
        <xdr:cNvSpPr/>
      </xdr:nvSpPr>
      <xdr:spPr>
        <a:xfrm>
          <a:off x="443865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8</xdr:col>
      <xdr:colOff>314325</xdr:colOff>
      <xdr:row>0</xdr:row>
      <xdr:rowOff>0</xdr:rowOff>
    </xdr:from>
    <xdr:to>
      <xdr:col>10</xdr:col>
      <xdr:colOff>96675</xdr:colOff>
      <xdr:row>0</xdr:row>
      <xdr:rowOff>360000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5229225" y="0"/>
          <a:ext cx="792000" cy="360000"/>
        </a:xfrm>
        <a:prstGeom prst="rect">
          <a:avLst/>
        </a:prstGeom>
        <a:solidFill>
          <a:schemeClr val="bg1"/>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報告書</a:t>
          </a:r>
        </a:p>
      </xdr:txBody>
    </xdr:sp>
    <xdr:clientData/>
  </xdr:twoCellAnchor>
  <xdr:twoCellAnchor>
    <xdr:from>
      <xdr:col>10</xdr:col>
      <xdr:colOff>95250</xdr:colOff>
      <xdr:row>0</xdr:row>
      <xdr:rowOff>0</xdr:rowOff>
    </xdr:from>
    <xdr:to>
      <xdr:col>11</xdr:col>
      <xdr:colOff>87150</xdr:colOff>
      <xdr:row>0</xdr:row>
      <xdr:rowOff>360000</xdr:rowOff>
    </xdr:to>
    <xdr:sp macro="" textlink="">
      <xdr:nvSpPr>
        <xdr:cNvPr id="14" name="正方形/長方形 13">
          <a:hlinkClick xmlns:r="http://schemas.openxmlformats.org/officeDocument/2006/relationships" r:id="rId5"/>
          <a:extLst>
            <a:ext uri="{FF2B5EF4-FFF2-40B4-BE49-F238E27FC236}">
              <a16:creationId xmlns:a16="http://schemas.microsoft.com/office/drawing/2014/main" id="{00000000-0008-0000-0400-00000E000000}"/>
            </a:ext>
          </a:extLst>
        </xdr:cNvPr>
        <xdr:cNvSpPr/>
      </xdr:nvSpPr>
      <xdr:spPr>
        <a:xfrm>
          <a:off x="601980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solidFill>
                <a:schemeClr val="tx1"/>
              </a:solidFill>
            </a:rPr>
            <a:t>flow</a:t>
          </a:r>
          <a:endParaRPr kumimoji="1" lang="ja-JP" altLang="en-US" sz="1100" b="0">
            <a:solidFill>
              <a:schemeClr val="tx1"/>
            </a:solidFill>
          </a:endParaRPr>
        </a:p>
      </xdr:txBody>
    </xdr:sp>
    <xdr:clientData/>
  </xdr:twoCellAnchor>
  <xdr:twoCellAnchor>
    <xdr:from>
      <xdr:col>11</xdr:col>
      <xdr:colOff>85725</xdr:colOff>
      <xdr:row>0</xdr:row>
      <xdr:rowOff>0</xdr:rowOff>
    </xdr:from>
    <xdr:to>
      <xdr:col>12</xdr:col>
      <xdr:colOff>220981</xdr:colOff>
      <xdr:row>0</xdr:row>
      <xdr:rowOff>360000</xdr:rowOff>
    </xdr:to>
    <xdr:sp macro="" textlink="">
      <xdr:nvSpPr>
        <xdr:cNvPr id="15" name="正方形/長方形 14">
          <a:hlinkClick xmlns:r="http://schemas.openxmlformats.org/officeDocument/2006/relationships" r:id="rId10"/>
          <a:extLst>
            <a:ext uri="{FF2B5EF4-FFF2-40B4-BE49-F238E27FC236}">
              <a16:creationId xmlns:a16="http://schemas.microsoft.com/office/drawing/2014/main" id="{00000000-0008-0000-0400-00000F000000}"/>
            </a:ext>
          </a:extLst>
        </xdr:cNvPr>
        <xdr:cNvSpPr/>
      </xdr:nvSpPr>
      <xdr:spPr>
        <a:xfrm>
          <a:off x="6158865" y="0"/>
          <a:ext cx="935356"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a:t>
          </a:r>
        </a:p>
      </xdr:txBody>
    </xdr:sp>
    <xdr:clientData/>
  </xdr:twoCellAnchor>
  <xdr:twoCellAnchor>
    <xdr:from>
      <xdr:col>12</xdr:col>
      <xdr:colOff>220980</xdr:colOff>
      <xdr:row>0</xdr:row>
      <xdr:rowOff>0</xdr:rowOff>
    </xdr:from>
    <xdr:to>
      <xdr:col>13</xdr:col>
      <xdr:colOff>281940</xdr:colOff>
      <xdr:row>0</xdr:row>
      <xdr:rowOff>360000</xdr:rowOff>
    </xdr:to>
    <xdr:sp macro="" textlink="">
      <xdr:nvSpPr>
        <xdr:cNvPr id="16" name="正方形/長方形 15">
          <a:hlinkClick xmlns:r="http://schemas.openxmlformats.org/officeDocument/2006/relationships" r:id="rId11"/>
          <a:extLst>
            <a:ext uri="{FF2B5EF4-FFF2-40B4-BE49-F238E27FC236}">
              <a16:creationId xmlns:a16="http://schemas.microsoft.com/office/drawing/2014/main" id="{00000000-0008-0000-0400-000010000000}"/>
            </a:ext>
          </a:extLst>
        </xdr:cNvPr>
        <xdr:cNvSpPr/>
      </xdr:nvSpPr>
      <xdr:spPr>
        <a:xfrm>
          <a:off x="7094220" y="0"/>
          <a:ext cx="8610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a:t>
          </a:r>
        </a:p>
      </xdr:txBody>
    </xdr:sp>
    <xdr:clientData/>
  </xdr:twoCellAnchor>
  <xdr:twoCellAnchor>
    <xdr:from>
      <xdr:col>13</xdr:col>
      <xdr:colOff>281940</xdr:colOff>
      <xdr:row>0</xdr:row>
      <xdr:rowOff>0</xdr:rowOff>
    </xdr:from>
    <xdr:to>
      <xdr:col>15</xdr:col>
      <xdr:colOff>53340</xdr:colOff>
      <xdr:row>0</xdr:row>
      <xdr:rowOff>360000</xdr:rowOff>
    </xdr:to>
    <xdr:sp macro="" textlink="">
      <xdr:nvSpPr>
        <xdr:cNvPr id="17" name="正方形/長方形 16">
          <a:hlinkClick xmlns:r="http://schemas.openxmlformats.org/officeDocument/2006/relationships" r:id="rId12"/>
          <a:extLst>
            <a:ext uri="{FF2B5EF4-FFF2-40B4-BE49-F238E27FC236}">
              <a16:creationId xmlns:a16="http://schemas.microsoft.com/office/drawing/2014/main" id="{00000000-0008-0000-0400-000011000000}"/>
            </a:ext>
          </a:extLst>
        </xdr:cNvPr>
        <xdr:cNvSpPr/>
      </xdr:nvSpPr>
      <xdr:spPr>
        <a:xfrm>
          <a:off x="7955280" y="0"/>
          <a:ext cx="69342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15</xdr:col>
      <xdr:colOff>53340</xdr:colOff>
      <xdr:row>0</xdr:row>
      <xdr:rowOff>0</xdr:rowOff>
    </xdr:from>
    <xdr:to>
      <xdr:col>16</xdr:col>
      <xdr:colOff>137160</xdr:colOff>
      <xdr:row>0</xdr:row>
      <xdr:rowOff>360000</xdr:rowOff>
    </xdr:to>
    <xdr:sp macro="" textlink="">
      <xdr:nvSpPr>
        <xdr:cNvPr id="18" name="正方形/長方形 17">
          <a:hlinkClick xmlns:r="http://schemas.openxmlformats.org/officeDocument/2006/relationships" r:id="rId13"/>
          <a:extLst>
            <a:ext uri="{FF2B5EF4-FFF2-40B4-BE49-F238E27FC236}">
              <a16:creationId xmlns:a16="http://schemas.microsoft.com/office/drawing/2014/main" id="{00000000-0008-0000-0400-000012000000}"/>
            </a:ext>
          </a:extLst>
        </xdr:cNvPr>
        <xdr:cNvSpPr/>
      </xdr:nvSpPr>
      <xdr:spPr>
        <a:xfrm>
          <a:off x="8648700" y="0"/>
          <a:ext cx="7010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16</xdr:col>
      <xdr:colOff>129540</xdr:colOff>
      <xdr:row>0</xdr:row>
      <xdr:rowOff>0</xdr:rowOff>
    </xdr:from>
    <xdr:to>
      <xdr:col>17</xdr:col>
      <xdr:colOff>281940</xdr:colOff>
      <xdr:row>0</xdr:row>
      <xdr:rowOff>360000</xdr:rowOff>
    </xdr:to>
    <xdr:sp macro="" textlink="">
      <xdr:nvSpPr>
        <xdr:cNvPr id="19" name="正方形/長方形 18">
          <a:hlinkClick xmlns:r="http://schemas.openxmlformats.org/officeDocument/2006/relationships" r:id="rId14"/>
          <a:extLst>
            <a:ext uri="{FF2B5EF4-FFF2-40B4-BE49-F238E27FC236}">
              <a16:creationId xmlns:a16="http://schemas.microsoft.com/office/drawing/2014/main" id="{00000000-0008-0000-0400-000013000000}"/>
            </a:ext>
          </a:extLst>
        </xdr:cNvPr>
        <xdr:cNvSpPr/>
      </xdr:nvSpPr>
      <xdr:spPr>
        <a:xfrm>
          <a:off x="9342120" y="0"/>
          <a:ext cx="76962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マージン</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878416</xdr:colOff>
      <xdr:row>11</xdr:row>
      <xdr:rowOff>104776</xdr:rowOff>
    </xdr:from>
    <xdr:to>
      <xdr:col>9</xdr:col>
      <xdr:colOff>55033</xdr:colOff>
      <xdr:row>11</xdr:row>
      <xdr:rowOff>106892</xdr:rowOff>
    </xdr:to>
    <xdr:cxnSp macro="">
      <xdr:nvCxnSpPr>
        <xdr:cNvPr id="20" name="直線コネクタ 19">
          <a:extLst>
            <a:ext uri="{FF2B5EF4-FFF2-40B4-BE49-F238E27FC236}">
              <a16:creationId xmlns:a16="http://schemas.microsoft.com/office/drawing/2014/main" id="{00000000-0008-0000-0500-000014000000}"/>
            </a:ext>
          </a:extLst>
        </xdr:cNvPr>
        <xdr:cNvCxnSpPr/>
      </xdr:nvCxnSpPr>
      <xdr:spPr>
        <a:xfrm>
          <a:off x="2945341" y="2447926"/>
          <a:ext cx="2024592" cy="21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45508</xdr:colOff>
      <xdr:row>11</xdr:row>
      <xdr:rowOff>118267</xdr:rowOff>
    </xdr:from>
    <xdr:to>
      <xdr:col>9</xdr:col>
      <xdr:colOff>46303</xdr:colOff>
      <xdr:row>13</xdr:row>
      <xdr:rowOff>8317</xdr:rowOff>
    </xdr:to>
    <xdr:cxnSp macro="">
      <xdr:nvCxnSpPr>
        <xdr:cNvPr id="23" name="直線矢印コネクタ 22">
          <a:extLst>
            <a:ext uri="{FF2B5EF4-FFF2-40B4-BE49-F238E27FC236}">
              <a16:creationId xmlns:a16="http://schemas.microsoft.com/office/drawing/2014/main" id="{00000000-0008-0000-0500-000017000000}"/>
            </a:ext>
          </a:extLst>
        </xdr:cNvPr>
        <xdr:cNvCxnSpPr/>
      </xdr:nvCxnSpPr>
      <xdr:spPr>
        <a:xfrm flipH="1">
          <a:off x="4960408" y="2461417"/>
          <a:ext cx="795" cy="25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9526</xdr:colOff>
      <xdr:row>23</xdr:row>
      <xdr:rowOff>0</xdr:rowOff>
    </xdr:from>
    <xdr:to>
      <xdr:col>5</xdr:col>
      <xdr:colOff>10584</xdr:colOff>
      <xdr:row>25</xdr:row>
      <xdr:rowOff>192900</xdr:rowOff>
    </xdr:to>
    <xdr:cxnSp macro="">
      <xdr:nvCxnSpPr>
        <xdr:cNvPr id="26" name="直線矢印コネクタ 25">
          <a:extLst>
            <a:ext uri="{FF2B5EF4-FFF2-40B4-BE49-F238E27FC236}">
              <a16:creationId xmlns:a16="http://schemas.microsoft.com/office/drawing/2014/main" id="{00000000-0008-0000-0500-00001A000000}"/>
            </a:ext>
          </a:extLst>
        </xdr:cNvPr>
        <xdr:cNvCxnSpPr/>
      </xdr:nvCxnSpPr>
      <xdr:spPr>
        <a:xfrm flipH="1">
          <a:off x="2257426" y="5153025"/>
          <a:ext cx="1058" cy="61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29</xdr:row>
      <xdr:rowOff>1</xdr:rowOff>
    </xdr:from>
    <xdr:to>
      <xdr:col>5</xdr:col>
      <xdr:colOff>1587</xdr:colOff>
      <xdr:row>31</xdr:row>
      <xdr:rowOff>3376</xdr:rowOff>
    </xdr:to>
    <xdr:cxnSp macro="">
      <xdr:nvCxnSpPr>
        <xdr:cNvPr id="29" name="直線矢印コネクタ 28">
          <a:extLst>
            <a:ext uri="{FF2B5EF4-FFF2-40B4-BE49-F238E27FC236}">
              <a16:creationId xmlns:a16="http://schemas.microsoft.com/office/drawing/2014/main" id="{00000000-0008-0000-0500-00001D000000}"/>
            </a:ext>
          </a:extLst>
        </xdr:cNvPr>
        <xdr:cNvCxnSpPr/>
      </xdr:nvCxnSpPr>
      <xdr:spPr>
        <a:xfrm rot="5400000">
          <a:off x="2032693" y="664458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35</xdr:row>
      <xdr:rowOff>794</xdr:rowOff>
    </xdr:from>
    <xdr:to>
      <xdr:col>13</xdr:col>
      <xdr:colOff>429420</xdr:colOff>
      <xdr:row>36</xdr:row>
      <xdr:rowOff>9525</xdr:rowOff>
    </xdr:to>
    <xdr:cxnSp macro="">
      <xdr:nvCxnSpPr>
        <xdr:cNvPr id="31" name="直線矢印コネクタ 30">
          <a:extLst>
            <a:ext uri="{FF2B5EF4-FFF2-40B4-BE49-F238E27FC236}">
              <a16:creationId xmlns:a16="http://schemas.microsoft.com/office/drawing/2014/main" id="{00000000-0008-0000-0500-00001F000000}"/>
            </a:ext>
          </a:extLst>
        </xdr:cNvPr>
        <xdr:cNvCxnSpPr/>
      </xdr:nvCxnSpPr>
      <xdr:spPr>
        <a:xfrm flipH="1">
          <a:off x="5495925" y="4772819"/>
          <a:ext cx="795" cy="1801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9525</xdr:colOff>
      <xdr:row>35</xdr:row>
      <xdr:rowOff>0</xdr:rowOff>
    </xdr:from>
    <xdr:to>
      <xdr:col>13</xdr:col>
      <xdr:colOff>428625</xdr:colOff>
      <xdr:row>35</xdr:row>
      <xdr:rowOff>0</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3781425" y="4772025"/>
          <a:ext cx="1714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34</xdr:row>
      <xdr:rowOff>0</xdr:rowOff>
    </xdr:from>
    <xdr:to>
      <xdr:col>5</xdr:col>
      <xdr:colOff>1</xdr:colOff>
      <xdr:row>36</xdr:row>
      <xdr:rowOff>7575</xdr:rowOff>
    </xdr:to>
    <xdr:cxnSp macro="">
      <xdr:nvCxnSpPr>
        <xdr:cNvPr id="41" name="直線矢印コネクタ 40">
          <a:extLst>
            <a:ext uri="{FF2B5EF4-FFF2-40B4-BE49-F238E27FC236}">
              <a16:creationId xmlns:a16="http://schemas.microsoft.com/office/drawing/2014/main" id="{00000000-0008-0000-0500-000029000000}"/>
            </a:ext>
          </a:extLst>
        </xdr:cNvPr>
        <xdr:cNvCxnSpPr/>
      </xdr:nvCxnSpPr>
      <xdr:spPr>
        <a:xfrm>
          <a:off x="2952750" y="6477000"/>
          <a:ext cx="1" cy="360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39</xdr:row>
      <xdr:rowOff>1</xdr:rowOff>
    </xdr:from>
    <xdr:to>
      <xdr:col>5</xdr:col>
      <xdr:colOff>1587</xdr:colOff>
      <xdr:row>41</xdr:row>
      <xdr:rowOff>7576</xdr:rowOff>
    </xdr:to>
    <xdr:cxnSp macro="">
      <xdr:nvCxnSpPr>
        <xdr:cNvPr id="42" name="直線矢印コネクタ 41">
          <a:extLst>
            <a:ext uri="{FF2B5EF4-FFF2-40B4-BE49-F238E27FC236}">
              <a16:creationId xmlns:a16="http://schemas.microsoft.com/office/drawing/2014/main" id="{00000000-0008-0000-0500-00002A000000}"/>
            </a:ext>
          </a:extLst>
        </xdr:cNvPr>
        <xdr:cNvCxnSpPr/>
      </xdr:nvCxnSpPr>
      <xdr:spPr>
        <a:xfrm rot="5400000">
          <a:off x="2773543" y="7637282"/>
          <a:ext cx="360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44</xdr:row>
      <xdr:rowOff>1</xdr:rowOff>
    </xdr:from>
    <xdr:to>
      <xdr:col>5</xdr:col>
      <xdr:colOff>1587</xdr:colOff>
      <xdr:row>46</xdr:row>
      <xdr:rowOff>7576</xdr:rowOff>
    </xdr:to>
    <xdr:cxnSp macro="">
      <xdr:nvCxnSpPr>
        <xdr:cNvPr id="43" name="直線矢印コネクタ 42">
          <a:extLst>
            <a:ext uri="{FF2B5EF4-FFF2-40B4-BE49-F238E27FC236}">
              <a16:creationId xmlns:a16="http://schemas.microsoft.com/office/drawing/2014/main" id="{00000000-0008-0000-0500-00002B000000}"/>
            </a:ext>
          </a:extLst>
        </xdr:cNvPr>
        <xdr:cNvCxnSpPr/>
      </xdr:nvCxnSpPr>
      <xdr:spPr>
        <a:xfrm rot="5400000">
          <a:off x="2773543" y="8551682"/>
          <a:ext cx="360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49</xdr:row>
      <xdr:rowOff>1</xdr:rowOff>
    </xdr:from>
    <xdr:to>
      <xdr:col>5</xdr:col>
      <xdr:colOff>1587</xdr:colOff>
      <xdr:row>51</xdr:row>
      <xdr:rowOff>7576</xdr:rowOff>
    </xdr:to>
    <xdr:cxnSp macro="">
      <xdr:nvCxnSpPr>
        <xdr:cNvPr id="44" name="直線矢印コネクタ 43">
          <a:extLst>
            <a:ext uri="{FF2B5EF4-FFF2-40B4-BE49-F238E27FC236}">
              <a16:creationId xmlns:a16="http://schemas.microsoft.com/office/drawing/2014/main" id="{00000000-0008-0000-0500-00002C000000}"/>
            </a:ext>
          </a:extLst>
        </xdr:cNvPr>
        <xdr:cNvCxnSpPr/>
      </xdr:nvCxnSpPr>
      <xdr:spPr>
        <a:xfrm rot="5400000">
          <a:off x="2773543" y="9466082"/>
          <a:ext cx="360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34</xdr:row>
      <xdr:rowOff>0</xdr:rowOff>
    </xdr:from>
    <xdr:to>
      <xdr:col>9</xdr:col>
      <xdr:colOff>4</xdr:colOff>
      <xdr:row>35</xdr:row>
      <xdr:rowOff>9525</xdr:rowOff>
    </xdr:to>
    <xdr:cxnSp macro="">
      <xdr:nvCxnSpPr>
        <xdr:cNvPr id="45" name="直線矢印コネクタ 44">
          <a:extLst>
            <a:ext uri="{FF2B5EF4-FFF2-40B4-BE49-F238E27FC236}">
              <a16:creationId xmlns:a16="http://schemas.microsoft.com/office/drawing/2014/main" id="{00000000-0008-0000-0500-00002D000000}"/>
            </a:ext>
          </a:extLst>
        </xdr:cNvPr>
        <xdr:cNvCxnSpPr/>
      </xdr:nvCxnSpPr>
      <xdr:spPr>
        <a:xfrm flipH="1">
          <a:off x="3771900" y="4591050"/>
          <a:ext cx="4" cy="1905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54</xdr:row>
      <xdr:rowOff>1</xdr:rowOff>
    </xdr:from>
    <xdr:to>
      <xdr:col>5</xdr:col>
      <xdr:colOff>1587</xdr:colOff>
      <xdr:row>56</xdr:row>
      <xdr:rowOff>7576</xdr:rowOff>
    </xdr:to>
    <xdr:cxnSp macro="">
      <xdr:nvCxnSpPr>
        <xdr:cNvPr id="46" name="直線矢印コネクタ 45">
          <a:extLst>
            <a:ext uri="{FF2B5EF4-FFF2-40B4-BE49-F238E27FC236}">
              <a16:creationId xmlns:a16="http://schemas.microsoft.com/office/drawing/2014/main" id="{00000000-0008-0000-0500-00002E000000}"/>
            </a:ext>
          </a:extLst>
        </xdr:cNvPr>
        <xdr:cNvCxnSpPr/>
      </xdr:nvCxnSpPr>
      <xdr:spPr>
        <a:xfrm rot="5400000">
          <a:off x="2773543" y="10380482"/>
          <a:ext cx="360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60</xdr:row>
      <xdr:rowOff>794</xdr:rowOff>
    </xdr:from>
    <xdr:to>
      <xdr:col>13</xdr:col>
      <xdr:colOff>429420</xdr:colOff>
      <xdr:row>61</xdr:row>
      <xdr:rowOff>9525</xdr:rowOff>
    </xdr:to>
    <xdr:cxnSp macro="">
      <xdr:nvCxnSpPr>
        <xdr:cNvPr id="47" name="直線矢印コネクタ 46">
          <a:extLst>
            <a:ext uri="{FF2B5EF4-FFF2-40B4-BE49-F238E27FC236}">
              <a16:creationId xmlns:a16="http://schemas.microsoft.com/office/drawing/2014/main" id="{00000000-0008-0000-0500-00002F000000}"/>
            </a:ext>
          </a:extLst>
        </xdr:cNvPr>
        <xdr:cNvCxnSpPr/>
      </xdr:nvCxnSpPr>
      <xdr:spPr>
        <a:xfrm flipH="1">
          <a:off x="5495925" y="9059069"/>
          <a:ext cx="795" cy="1801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9525</xdr:colOff>
      <xdr:row>60</xdr:row>
      <xdr:rowOff>9525</xdr:rowOff>
    </xdr:from>
    <xdr:to>
      <xdr:col>13</xdr:col>
      <xdr:colOff>428625</xdr:colOff>
      <xdr:row>60</xdr:row>
      <xdr:rowOff>9525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3781425" y="9067800"/>
          <a:ext cx="1714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59</xdr:row>
      <xdr:rowOff>0</xdr:rowOff>
    </xdr:from>
    <xdr:to>
      <xdr:col>9</xdr:col>
      <xdr:colOff>0</xdr:colOff>
      <xdr:row>60</xdr:row>
      <xdr:rowOff>19050</xdr:rowOff>
    </xdr:to>
    <xdr:cxnSp macro="">
      <xdr:nvCxnSpPr>
        <xdr:cNvPr id="49" name="直線矢印コネクタ 48">
          <a:extLst>
            <a:ext uri="{FF2B5EF4-FFF2-40B4-BE49-F238E27FC236}">
              <a16:creationId xmlns:a16="http://schemas.microsoft.com/office/drawing/2014/main" id="{00000000-0008-0000-0500-000031000000}"/>
            </a:ext>
          </a:extLst>
        </xdr:cNvPr>
        <xdr:cNvCxnSpPr/>
      </xdr:nvCxnSpPr>
      <xdr:spPr>
        <a:xfrm>
          <a:off x="3771900" y="8886825"/>
          <a:ext cx="0" cy="1905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412750</xdr:colOff>
      <xdr:row>24</xdr:row>
      <xdr:rowOff>52917</xdr:rowOff>
    </xdr:from>
    <xdr:to>
      <xdr:col>18</xdr:col>
      <xdr:colOff>428625</xdr:colOff>
      <xdr:row>66</xdr:row>
      <xdr:rowOff>9525</xdr:rowOff>
    </xdr:to>
    <xdr:cxnSp macro="">
      <xdr:nvCxnSpPr>
        <xdr:cNvPr id="50" name="直線矢印コネクタ 49">
          <a:extLst>
            <a:ext uri="{FF2B5EF4-FFF2-40B4-BE49-F238E27FC236}">
              <a16:creationId xmlns:a16="http://schemas.microsoft.com/office/drawing/2014/main" id="{00000000-0008-0000-0500-000032000000}"/>
            </a:ext>
          </a:extLst>
        </xdr:cNvPr>
        <xdr:cNvCxnSpPr/>
      </xdr:nvCxnSpPr>
      <xdr:spPr>
        <a:xfrm>
          <a:off x="8868833" y="5238750"/>
          <a:ext cx="15875" cy="90582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37</xdr:row>
      <xdr:rowOff>201083</xdr:rowOff>
    </xdr:from>
    <xdr:to>
      <xdr:col>18</xdr:col>
      <xdr:colOff>423334</xdr:colOff>
      <xdr:row>37</xdr:row>
      <xdr:rowOff>201083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7969250" y="8191500"/>
          <a:ext cx="910167"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64</xdr:row>
      <xdr:rowOff>9525</xdr:rowOff>
    </xdr:from>
    <xdr:to>
      <xdr:col>13</xdr:col>
      <xdr:colOff>447679</xdr:colOff>
      <xdr:row>65</xdr:row>
      <xdr:rowOff>9525</xdr:rowOff>
    </xdr:to>
    <xdr:cxnSp macro="">
      <xdr:nvCxnSpPr>
        <xdr:cNvPr id="55" name="直線矢印コネクタ 54">
          <a:extLst>
            <a:ext uri="{FF2B5EF4-FFF2-40B4-BE49-F238E27FC236}">
              <a16:creationId xmlns:a16="http://schemas.microsoft.com/office/drawing/2014/main" id="{00000000-0008-0000-0500-000037000000}"/>
            </a:ext>
          </a:extLst>
        </xdr:cNvPr>
        <xdr:cNvCxnSpPr/>
      </xdr:nvCxnSpPr>
      <xdr:spPr>
        <a:xfrm flipH="1">
          <a:off x="5514975" y="9753600"/>
          <a:ext cx="4" cy="1714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65</xdr:row>
      <xdr:rowOff>9525</xdr:rowOff>
    </xdr:from>
    <xdr:to>
      <xdr:col>18</xdr:col>
      <xdr:colOff>438150</xdr:colOff>
      <xdr:row>65</xdr:row>
      <xdr:rowOff>9525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5514975" y="9925050"/>
          <a:ext cx="2171700"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449263</xdr:colOff>
      <xdr:row>69</xdr:row>
      <xdr:rowOff>0</xdr:rowOff>
    </xdr:from>
    <xdr:to>
      <xdr:col>18</xdr:col>
      <xdr:colOff>457200</xdr:colOff>
      <xdr:row>70</xdr:row>
      <xdr:rowOff>209550</xdr:rowOff>
    </xdr:to>
    <xdr:cxnSp macro="">
      <xdr:nvCxnSpPr>
        <xdr:cNvPr id="57" name="直線矢印コネクタ 56">
          <a:extLst>
            <a:ext uri="{FF2B5EF4-FFF2-40B4-BE49-F238E27FC236}">
              <a16:creationId xmlns:a16="http://schemas.microsoft.com/office/drawing/2014/main" id="{00000000-0008-0000-0500-000039000000}"/>
            </a:ext>
          </a:extLst>
        </xdr:cNvPr>
        <xdr:cNvCxnSpPr/>
      </xdr:nvCxnSpPr>
      <xdr:spPr>
        <a:xfrm>
          <a:off x="7697788" y="13868400"/>
          <a:ext cx="7937" cy="4191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67</xdr:row>
      <xdr:rowOff>104775</xdr:rowOff>
    </xdr:from>
    <xdr:to>
      <xdr:col>16</xdr:col>
      <xdr:colOff>228600</xdr:colOff>
      <xdr:row>67</xdr:row>
      <xdr:rowOff>104775</xdr:rowOff>
    </xdr:to>
    <xdr:cxnSp macro="">
      <xdr:nvCxnSpPr>
        <xdr:cNvPr id="65" name="直線コネクタ 64">
          <a:extLst>
            <a:ext uri="{FF2B5EF4-FFF2-40B4-BE49-F238E27FC236}">
              <a16:creationId xmlns:a16="http://schemas.microsoft.com/office/drawing/2014/main" id="{00000000-0008-0000-0500-000041000000}"/>
            </a:ext>
          </a:extLst>
        </xdr:cNvPr>
        <xdr:cNvCxnSpPr/>
      </xdr:nvCxnSpPr>
      <xdr:spPr>
        <a:xfrm>
          <a:off x="5514975" y="10363200"/>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438150</xdr:colOff>
      <xdr:row>67</xdr:row>
      <xdr:rowOff>95250</xdr:rowOff>
    </xdr:from>
    <xdr:to>
      <xdr:col>13</xdr:col>
      <xdr:colOff>447675</xdr:colOff>
      <xdr:row>71</xdr:row>
      <xdr:rowOff>0</xdr:rowOff>
    </xdr:to>
    <xdr:cxnSp macro="">
      <xdr:nvCxnSpPr>
        <xdr:cNvPr id="66" name="直線矢印コネクタ 65">
          <a:extLst>
            <a:ext uri="{FF2B5EF4-FFF2-40B4-BE49-F238E27FC236}">
              <a16:creationId xmlns:a16="http://schemas.microsoft.com/office/drawing/2014/main" id="{00000000-0008-0000-0500-000042000000}"/>
            </a:ext>
          </a:extLst>
        </xdr:cNvPr>
        <xdr:cNvCxnSpPr/>
      </xdr:nvCxnSpPr>
      <xdr:spPr>
        <a:xfrm>
          <a:off x="5505450" y="10353675"/>
          <a:ext cx="9525" cy="59055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10</xdr:row>
      <xdr:rowOff>0</xdr:rowOff>
    </xdr:from>
    <xdr:to>
      <xdr:col>5</xdr:col>
      <xdr:colOff>799</xdr:colOff>
      <xdr:row>13</xdr:row>
      <xdr:rowOff>6600</xdr:rowOff>
    </xdr:to>
    <xdr:cxnSp macro="">
      <xdr:nvCxnSpPr>
        <xdr:cNvPr id="76" name="直線矢印コネクタ 75">
          <a:extLst>
            <a:ext uri="{FF2B5EF4-FFF2-40B4-BE49-F238E27FC236}">
              <a16:creationId xmlns:a16="http://schemas.microsoft.com/office/drawing/2014/main" id="{00000000-0008-0000-0500-00004C000000}"/>
            </a:ext>
          </a:extLst>
        </xdr:cNvPr>
        <xdr:cNvCxnSpPr/>
      </xdr:nvCxnSpPr>
      <xdr:spPr>
        <a:xfrm flipH="1">
          <a:off x="2952750" y="2171700"/>
          <a:ext cx="799" cy="54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17</xdr:row>
      <xdr:rowOff>0</xdr:rowOff>
    </xdr:from>
    <xdr:to>
      <xdr:col>5</xdr:col>
      <xdr:colOff>800</xdr:colOff>
      <xdr:row>19</xdr:row>
      <xdr:rowOff>197100</xdr:rowOff>
    </xdr:to>
    <xdr:cxnSp macro="">
      <xdr:nvCxnSpPr>
        <xdr:cNvPr id="68" name="直線矢印コネクタ 67">
          <a:extLst>
            <a:ext uri="{FF2B5EF4-FFF2-40B4-BE49-F238E27FC236}">
              <a16:creationId xmlns:a16="http://schemas.microsoft.com/office/drawing/2014/main" id="{00000000-0008-0000-0500-000044000000}"/>
            </a:ext>
          </a:extLst>
        </xdr:cNvPr>
        <xdr:cNvCxnSpPr/>
      </xdr:nvCxnSpPr>
      <xdr:spPr>
        <a:xfrm flipH="1">
          <a:off x="2952750" y="3400425"/>
          <a:ext cx="800" cy="54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16</xdr:row>
      <xdr:rowOff>211666</xdr:rowOff>
    </xdr:from>
    <xdr:to>
      <xdr:col>9</xdr:col>
      <xdr:colOff>63500</xdr:colOff>
      <xdr:row>18</xdr:row>
      <xdr:rowOff>10584</xdr:rowOff>
    </xdr:to>
    <xdr:cxnSp macro="">
      <xdr:nvCxnSpPr>
        <xdr:cNvPr id="71" name="直線コネクタ 70">
          <a:extLst>
            <a:ext uri="{FF2B5EF4-FFF2-40B4-BE49-F238E27FC236}">
              <a16:creationId xmlns:a16="http://schemas.microsoft.com/office/drawing/2014/main" id="{00000000-0008-0000-0500-000047000000}"/>
            </a:ext>
          </a:extLst>
        </xdr:cNvPr>
        <xdr:cNvCxnSpPr/>
      </xdr:nvCxnSpPr>
      <xdr:spPr>
        <a:xfrm>
          <a:off x="4995333" y="3661833"/>
          <a:ext cx="0" cy="2328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18</xdr:row>
      <xdr:rowOff>31750</xdr:rowOff>
    </xdr:from>
    <xdr:to>
      <xdr:col>9</xdr:col>
      <xdr:colOff>74084</xdr:colOff>
      <xdr:row>18</xdr:row>
      <xdr:rowOff>31750</xdr:rowOff>
    </xdr:to>
    <xdr:cxnSp macro="">
      <xdr:nvCxnSpPr>
        <xdr:cNvPr id="73" name="直線コネクタ 72">
          <a:extLst>
            <a:ext uri="{FF2B5EF4-FFF2-40B4-BE49-F238E27FC236}">
              <a16:creationId xmlns:a16="http://schemas.microsoft.com/office/drawing/2014/main" id="{00000000-0008-0000-0500-000049000000}"/>
            </a:ext>
          </a:extLst>
        </xdr:cNvPr>
        <xdr:cNvCxnSpPr/>
      </xdr:nvCxnSpPr>
      <xdr:spPr>
        <a:xfrm flipH="1">
          <a:off x="2963333" y="3915833"/>
          <a:ext cx="20425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21168</xdr:colOff>
      <xdr:row>24</xdr:row>
      <xdr:rowOff>52917</xdr:rowOff>
    </xdr:from>
    <xdr:to>
      <xdr:col>18</xdr:col>
      <xdr:colOff>412750</xdr:colOff>
      <xdr:row>24</xdr:row>
      <xdr:rowOff>52917</xdr:rowOff>
    </xdr:to>
    <xdr:cxnSp macro="">
      <xdr:nvCxnSpPr>
        <xdr:cNvPr id="78" name="直線コネクタ 77">
          <a:extLst>
            <a:ext uri="{FF2B5EF4-FFF2-40B4-BE49-F238E27FC236}">
              <a16:creationId xmlns:a16="http://schemas.microsoft.com/office/drawing/2014/main" id="{00000000-0008-0000-0500-00004E000000}"/>
            </a:ext>
          </a:extLst>
        </xdr:cNvPr>
        <xdr:cNvCxnSpPr/>
      </xdr:nvCxnSpPr>
      <xdr:spPr>
        <a:xfrm flipH="1">
          <a:off x="2984501" y="5238750"/>
          <a:ext cx="58843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2116</xdr:colOff>
      <xdr:row>11</xdr:row>
      <xdr:rowOff>114301</xdr:rowOff>
    </xdr:from>
    <xdr:to>
      <xdr:col>30</xdr:col>
      <xdr:colOff>64558</xdr:colOff>
      <xdr:row>11</xdr:row>
      <xdr:rowOff>116417</xdr:rowOff>
    </xdr:to>
    <xdr:cxnSp macro="">
      <xdr:nvCxnSpPr>
        <xdr:cNvPr id="136" name="直線コネクタ 135">
          <a:extLst>
            <a:ext uri="{FF2B5EF4-FFF2-40B4-BE49-F238E27FC236}">
              <a16:creationId xmlns:a16="http://schemas.microsoft.com/office/drawing/2014/main" id="{00000000-0008-0000-0500-000088000000}"/>
            </a:ext>
          </a:extLst>
        </xdr:cNvPr>
        <xdr:cNvCxnSpPr/>
      </xdr:nvCxnSpPr>
      <xdr:spPr>
        <a:xfrm>
          <a:off x="12737041" y="2457451"/>
          <a:ext cx="1815042" cy="21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64558</xdr:colOff>
      <xdr:row>11</xdr:row>
      <xdr:rowOff>108743</xdr:rowOff>
    </xdr:from>
    <xdr:to>
      <xdr:col>30</xdr:col>
      <xdr:colOff>65353</xdr:colOff>
      <xdr:row>12</xdr:row>
      <xdr:rowOff>190385</xdr:rowOff>
    </xdr:to>
    <xdr:cxnSp macro="">
      <xdr:nvCxnSpPr>
        <xdr:cNvPr id="138" name="直線矢印コネクタ 137">
          <a:extLst>
            <a:ext uri="{FF2B5EF4-FFF2-40B4-BE49-F238E27FC236}">
              <a16:creationId xmlns:a16="http://schemas.microsoft.com/office/drawing/2014/main" id="{00000000-0008-0000-0500-00008A000000}"/>
            </a:ext>
          </a:extLst>
        </xdr:cNvPr>
        <xdr:cNvCxnSpPr/>
      </xdr:nvCxnSpPr>
      <xdr:spPr>
        <a:xfrm flipH="1">
          <a:off x="14552083" y="2451893"/>
          <a:ext cx="795" cy="262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10584</xdr:colOff>
      <xdr:row>23</xdr:row>
      <xdr:rowOff>0</xdr:rowOff>
    </xdr:from>
    <xdr:to>
      <xdr:col>26</xdr:col>
      <xdr:colOff>10584</xdr:colOff>
      <xdr:row>26</xdr:row>
      <xdr:rowOff>16125</xdr:rowOff>
    </xdr:to>
    <xdr:cxnSp macro="">
      <xdr:nvCxnSpPr>
        <xdr:cNvPr id="139" name="直線矢印コネクタ 138">
          <a:extLst>
            <a:ext uri="{FF2B5EF4-FFF2-40B4-BE49-F238E27FC236}">
              <a16:creationId xmlns:a16="http://schemas.microsoft.com/office/drawing/2014/main" id="{00000000-0008-0000-0500-00008B000000}"/>
            </a:ext>
          </a:extLst>
        </xdr:cNvPr>
        <xdr:cNvCxnSpPr/>
      </xdr:nvCxnSpPr>
      <xdr:spPr>
        <a:xfrm>
          <a:off x="12745509" y="4514850"/>
          <a:ext cx="0" cy="540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29</xdr:row>
      <xdr:rowOff>1</xdr:rowOff>
    </xdr:from>
    <xdr:to>
      <xdr:col>26</xdr:col>
      <xdr:colOff>1587</xdr:colOff>
      <xdr:row>31</xdr:row>
      <xdr:rowOff>7576</xdr:rowOff>
    </xdr:to>
    <xdr:cxnSp macro="">
      <xdr:nvCxnSpPr>
        <xdr:cNvPr id="140" name="直線矢印コネクタ 139">
          <a:extLst>
            <a:ext uri="{FF2B5EF4-FFF2-40B4-BE49-F238E27FC236}">
              <a16:creationId xmlns:a16="http://schemas.microsoft.com/office/drawing/2014/main" id="{00000000-0008-0000-0500-00008C000000}"/>
            </a:ext>
          </a:extLst>
        </xdr:cNvPr>
        <xdr:cNvCxnSpPr/>
      </xdr:nvCxnSpPr>
      <xdr:spPr>
        <a:xfrm rot="5400000">
          <a:off x="12555718" y="5779907"/>
          <a:ext cx="360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428625</xdr:colOff>
      <xdr:row>35</xdr:row>
      <xdr:rowOff>794</xdr:rowOff>
    </xdr:from>
    <xdr:to>
      <xdr:col>34</xdr:col>
      <xdr:colOff>429420</xdr:colOff>
      <xdr:row>36</xdr:row>
      <xdr:rowOff>9525</xdr:rowOff>
    </xdr:to>
    <xdr:cxnSp macro="">
      <xdr:nvCxnSpPr>
        <xdr:cNvPr id="141" name="直線矢印コネクタ 140">
          <a:extLst>
            <a:ext uri="{FF2B5EF4-FFF2-40B4-BE49-F238E27FC236}">
              <a16:creationId xmlns:a16="http://schemas.microsoft.com/office/drawing/2014/main" id="{00000000-0008-0000-0500-00008D000000}"/>
            </a:ext>
          </a:extLst>
        </xdr:cNvPr>
        <xdr:cNvCxnSpPr/>
      </xdr:nvCxnSpPr>
      <xdr:spPr>
        <a:xfrm flipH="1">
          <a:off x="6683375" y="7557294"/>
          <a:ext cx="795" cy="230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9525</xdr:colOff>
      <xdr:row>35</xdr:row>
      <xdr:rowOff>0</xdr:rowOff>
    </xdr:from>
    <xdr:to>
      <xdr:col>34</xdr:col>
      <xdr:colOff>428625</xdr:colOff>
      <xdr:row>35</xdr:row>
      <xdr:rowOff>0</xdr:rowOff>
    </xdr:to>
    <xdr:cxnSp macro="">
      <xdr:nvCxnSpPr>
        <xdr:cNvPr id="142" name="直線コネクタ 141">
          <a:extLst>
            <a:ext uri="{FF2B5EF4-FFF2-40B4-BE49-F238E27FC236}">
              <a16:creationId xmlns:a16="http://schemas.microsoft.com/office/drawing/2014/main" id="{00000000-0008-0000-0500-00008E000000}"/>
            </a:ext>
          </a:extLst>
        </xdr:cNvPr>
        <xdr:cNvCxnSpPr/>
      </xdr:nvCxnSpPr>
      <xdr:spPr>
        <a:xfrm>
          <a:off x="4941358" y="7556500"/>
          <a:ext cx="17420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34</xdr:row>
      <xdr:rowOff>0</xdr:rowOff>
    </xdr:from>
    <xdr:to>
      <xdr:col>26</xdr:col>
      <xdr:colOff>1</xdr:colOff>
      <xdr:row>36</xdr:row>
      <xdr:rowOff>7575</xdr:rowOff>
    </xdr:to>
    <xdr:cxnSp macro="">
      <xdr:nvCxnSpPr>
        <xdr:cNvPr id="144" name="直線矢印コネクタ 143">
          <a:extLst>
            <a:ext uri="{FF2B5EF4-FFF2-40B4-BE49-F238E27FC236}">
              <a16:creationId xmlns:a16="http://schemas.microsoft.com/office/drawing/2014/main" id="{00000000-0008-0000-0500-000090000000}"/>
            </a:ext>
          </a:extLst>
        </xdr:cNvPr>
        <xdr:cNvCxnSpPr/>
      </xdr:nvCxnSpPr>
      <xdr:spPr>
        <a:xfrm>
          <a:off x="12734925" y="6515100"/>
          <a:ext cx="1" cy="360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39</xdr:row>
      <xdr:rowOff>1</xdr:rowOff>
    </xdr:from>
    <xdr:to>
      <xdr:col>26</xdr:col>
      <xdr:colOff>1587</xdr:colOff>
      <xdr:row>41</xdr:row>
      <xdr:rowOff>3376</xdr:rowOff>
    </xdr:to>
    <xdr:cxnSp macro="">
      <xdr:nvCxnSpPr>
        <xdr:cNvPr id="145" name="直線矢印コネクタ 144">
          <a:extLst>
            <a:ext uri="{FF2B5EF4-FFF2-40B4-BE49-F238E27FC236}">
              <a16:creationId xmlns:a16="http://schemas.microsoft.com/office/drawing/2014/main" id="{00000000-0008-0000-0500-000091000000}"/>
            </a:ext>
          </a:extLst>
        </xdr:cNvPr>
        <xdr:cNvCxnSpPr/>
      </xdr:nvCxnSpPr>
      <xdr:spPr>
        <a:xfrm rot="5400000">
          <a:off x="11043343" y="882580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44</xdr:row>
      <xdr:rowOff>1</xdr:rowOff>
    </xdr:from>
    <xdr:to>
      <xdr:col>26</xdr:col>
      <xdr:colOff>1587</xdr:colOff>
      <xdr:row>46</xdr:row>
      <xdr:rowOff>7576</xdr:rowOff>
    </xdr:to>
    <xdr:cxnSp macro="">
      <xdr:nvCxnSpPr>
        <xdr:cNvPr id="146" name="直線矢印コネクタ 145">
          <a:extLst>
            <a:ext uri="{FF2B5EF4-FFF2-40B4-BE49-F238E27FC236}">
              <a16:creationId xmlns:a16="http://schemas.microsoft.com/office/drawing/2014/main" id="{00000000-0008-0000-0500-000092000000}"/>
            </a:ext>
          </a:extLst>
        </xdr:cNvPr>
        <xdr:cNvCxnSpPr/>
      </xdr:nvCxnSpPr>
      <xdr:spPr>
        <a:xfrm rot="5400000">
          <a:off x="12555718" y="8589782"/>
          <a:ext cx="360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49</xdr:row>
      <xdr:rowOff>1</xdr:rowOff>
    </xdr:from>
    <xdr:to>
      <xdr:col>26</xdr:col>
      <xdr:colOff>1587</xdr:colOff>
      <xdr:row>51</xdr:row>
      <xdr:rowOff>7576</xdr:rowOff>
    </xdr:to>
    <xdr:cxnSp macro="">
      <xdr:nvCxnSpPr>
        <xdr:cNvPr id="147" name="直線矢印コネクタ 146">
          <a:extLst>
            <a:ext uri="{FF2B5EF4-FFF2-40B4-BE49-F238E27FC236}">
              <a16:creationId xmlns:a16="http://schemas.microsoft.com/office/drawing/2014/main" id="{00000000-0008-0000-0500-000093000000}"/>
            </a:ext>
          </a:extLst>
        </xdr:cNvPr>
        <xdr:cNvCxnSpPr/>
      </xdr:nvCxnSpPr>
      <xdr:spPr>
        <a:xfrm rot="5400000">
          <a:off x="12555718" y="9504182"/>
          <a:ext cx="360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34</xdr:row>
      <xdr:rowOff>0</xdr:rowOff>
    </xdr:from>
    <xdr:to>
      <xdr:col>30</xdr:col>
      <xdr:colOff>4</xdr:colOff>
      <xdr:row>35</xdr:row>
      <xdr:rowOff>9525</xdr:rowOff>
    </xdr:to>
    <xdr:cxnSp macro="">
      <xdr:nvCxnSpPr>
        <xdr:cNvPr id="148" name="直線矢印コネクタ 147">
          <a:extLst>
            <a:ext uri="{FF2B5EF4-FFF2-40B4-BE49-F238E27FC236}">
              <a16:creationId xmlns:a16="http://schemas.microsoft.com/office/drawing/2014/main" id="{00000000-0008-0000-0500-000094000000}"/>
            </a:ext>
          </a:extLst>
        </xdr:cNvPr>
        <xdr:cNvCxnSpPr/>
      </xdr:nvCxnSpPr>
      <xdr:spPr>
        <a:xfrm flipH="1">
          <a:off x="4931833" y="7344833"/>
          <a:ext cx="4" cy="22119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54</xdr:row>
      <xdr:rowOff>1</xdr:rowOff>
    </xdr:from>
    <xdr:to>
      <xdr:col>26</xdr:col>
      <xdr:colOff>1587</xdr:colOff>
      <xdr:row>56</xdr:row>
      <xdr:rowOff>7576</xdr:rowOff>
    </xdr:to>
    <xdr:cxnSp macro="">
      <xdr:nvCxnSpPr>
        <xdr:cNvPr id="150" name="直線矢印コネクタ 149">
          <a:extLst>
            <a:ext uri="{FF2B5EF4-FFF2-40B4-BE49-F238E27FC236}">
              <a16:creationId xmlns:a16="http://schemas.microsoft.com/office/drawing/2014/main" id="{00000000-0008-0000-0500-000096000000}"/>
            </a:ext>
          </a:extLst>
        </xdr:cNvPr>
        <xdr:cNvCxnSpPr/>
      </xdr:nvCxnSpPr>
      <xdr:spPr>
        <a:xfrm rot="5400000">
          <a:off x="12555718" y="10418582"/>
          <a:ext cx="360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428625</xdr:colOff>
      <xdr:row>60</xdr:row>
      <xdr:rowOff>794</xdr:rowOff>
    </xdr:from>
    <xdr:to>
      <xdr:col>34</xdr:col>
      <xdr:colOff>429420</xdr:colOff>
      <xdr:row>61</xdr:row>
      <xdr:rowOff>9525</xdr:rowOff>
    </xdr:to>
    <xdr:cxnSp macro="">
      <xdr:nvCxnSpPr>
        <xdr:cNvPr id="151" name="直線矢印コネクタ 150">
          <a:extLst>
            <a:ext uri="{FF2B5EF4-FFF2-40B4-BE49-F238E27FC236}">
              <a16:creationId xmlns:a16="http://schemas.microsoft.com/office/drawing/2014/main" id="{00000000-0008-0000-0500-000097000000}"/>
            </a:ext>
          </a:extLst>
        </xdr:cNvPr>
        <xdr:cNvCxnSpPr/>
      </xdr:nvCxnSpPr>
      <xdr:spPr>
        <a:xfrm flipH="1">
          <a:off x="6683375" y="12986544"/>
          <a:ext cx="795" cy="230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9525</xdr:colOff>
      <xdr:row>60</xdr:row>
      <xdr:rowOff>9525</xdr:rowOff>
    </xdr:from>
    <xdr:to>
      <xdr:col>34</xdr:col>
      <xdr:colOff>428625</xdr:colOff>
      <xdr:row>60</xdr:row>
      <xdr:rowOff>9525</xdr:rowOff>
    </xdr:to>
    <xdr:cxnSp macro="">
      <xdr:nvCxnSpPr>
        <xdr:cNvPr id="152" name="直線コネクタ 151">
          <a:extLst>
            <a:ext uri="{FF2B5EF4-FFF2-40B4-BE49-F238E27FC236}">
              <a16:creationId xmlns:a16="http://schemas.microsoft.com/office/drawing/2014/main" id="{00000000-0008-0000-0500-000098000000}"/>
            </a:ext>
          </a:extLst>
        </xdr:cNvPr>
        <xdr:cNvCxnSpPr/>
      </xdr:nvCxnSpPr>
      <xdr:spPr>
        <a:xfrm>
          <a:off x="4941358" y="12995275"/>
          <a:ext cx="17420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59</xdr:row>
      <xdr:rowOff>0</xdr:rowOff>
    </xdr:from>
    <xdr:to>
      <xdr:col>30</xdr:col>
      <xdr:colOff>0</xdr:colOff>
      <xdr:row>60</xdr:row>
      <xdr:rowOff>19050</xdr:rowOff>
    </xdr:to>
    <xdr:cxnSp macro="">
      <xdr:nvCxnSpPr>
        <xdr:cNvPr id="153" name="直線矢印コネクタ 152">
          <a:extLst>
            <a:ext uri="{FF2B5EF4-FFF2-40B4-BE49-F238E27FC236}">
              <a16:creationId xmlns:a16="http://schemas.microsoft.com/office/drawing/2014/main" id="{00000000-0008-0000-0500-000099000000}"/>
            </a:ext>
          </a:extLst>
        </xdr:cNvPr>
        <xdr:cNvCxnSpPr/>
      </xdr:nvCxnSpPr>
      <xdr:spPr>
        <a:xfrm>
          <a:off x="4931833" y="12774083"/>
          <a:ext cx="0" cy="23071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423334</xdr:colOff>
      <xdr:row>23</xdr:row>
      <xdr:rowOff>127000</xdr:rowOff>
    </xdr:from>
    <xdr:to>
      <xdr:col>39</xdr:col>
      <xdr:colOff>428625</xdr:colOff>
      <xdr:row>66</xdr:row>
      <xdr:rowOff>9525</xdr:rowOff>
    </xdr:to>
    <xdr:cxnSp macro="">
      <xdr:nvCxnSpPr>
        <xdr:cNvPr id="154" name="直線矢印コネクタ 153">
          <a:extLst>
            <a:ext uri="{FF2B5EF4-FFF2-40B4-BE49-F238E27FC236}">
              <a16:creationId xmlns:a16="http://schemas.microsoft.com/office/drawing/2014/main" id="{00000000-0008-0000-0500-00009A000000}"/>
            </a:ext>
          </a:extLst>
        </xdr:cNvPr>
        <xdr:cNvCxnSpPr/>
      </xdr:nvCxnSpPr>
      <xdr:spPr>
        <a:xfrm>
          <a:off x="19039417" y="5080000"/>
          <a:ext cx="5291" cy="91958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37</xdr:row>
      <xdr:rowOff>165523</xdr:rowOff>
    </xdr:from>
    <xdr:to>
      <xdr:col>38</xdr:col>
      <xdr:colOff>101176</xdr:colOff>
      <xdr:row>37</xdr:row>
      <xdr:rowOff>165523</xdr:rowOff>
    </xdr:to>
    <xdr:cxnSp macro="">
      <xdr:nvCxnSpPr>
        <xdr:cNvPr id="155" name="直線コネクタ 154">
          <a:extLst>
            <a:ext uri="{FF2B5EF4-FFF2-40B4-BE49-F238E27FC236}">
              <a16:creationId xmlns:a16="http://schemas.microsoft.com/office/drawing/2014/main" id="{00000000-0008-0000-0500-00009B000000}"/>
            </a:ext>
          </a:extLst>
        </xdr:cNvPr>
        <xdr:cNvCxnSpPr/>
      </xdr:nvCxnSpPr>
      <xdr:spPr>
        <a:xfrm>
          <a:off x="14508480" y="6170083"/>
          <a:ext cx="23833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447675</xdr:colOff>
      <xdr:row>64</xdr:row>
      <xdr:rowOff>9525</xdr:rowOff>
    </xdr:from>
    <xdr:to>
      <xdr:col>34</xdr:col>
      <xdr:colOff>447679</xdr:colOff>
      <xdr:row>65</xdr:row>
      <xdr:rowOff>9525</xdr:rowOff>
    </xdr:to>
    <xdr:cxnSp macro="">
      <xdr:nvCxnSpPr>
        <xdr:cNvPr id="156" name="直線矢印コネクタ 155">
          <a:extLst>
            <a:ext uri="{FF2B5EF4-FFF2-40B4-BE49-F238E27FC236}">
              <a16:creationId xmlns:a16="http://schemas.microsoft.com/office/drawing/2014/main" id="{00000000-0008-0000-0500-00009C000000}"/>
            </a:ext>
          </a:extLst>
        </xdr:cNvPr>
        <xdr:cNvCxnSpPr/>
      </xdr:nvCxnSpPr>
      <xdr:spPr>
        <a:xfrm flipH="1">
          <a:off x="6702425" y="13863108"/>
          <a:ext cx="4" cy="21166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447675</xdr:colOff>
      <xdr:row>65</xdr:row>
      <xdr:rowOff>9525</xdr:rowOff>
    </xdr:from>
    <xdr:to>
      <xdr:col>39</xdr:col>
      <xdr:colOff>438150</xdr:colOff>
      <xdr:row>65</xdr:row>
      <xdr:rowOff>9525</xdr:rowOff>
    </xdr:to>
    <xdr:cxnSp macro="">
      <xdr:nvCxnSpPr>
        <xdr:cNvPr id="161" name="直線コネクタ 160">
          <a:extLst>
            <a:ext uri="{FF2B5EF4-FFF2-40B4-BE49-F238E27FC236}">
              <a16:creationId xmlns:a16="http://schemas.microsoft.com/office/drawing/2014/main" id="{00000000-0008-0000-0500-0000A1000000}"/>
            </a:ext>
          </a:extLst>
        </xdr:cNvPr>
        <xdr:cNvCxnSpPr/>
      </xdr:nvCxnSpPr>
      <xdr:spPr>
        <a:xfrm>
          <a:off x="6702425" y="14074775"/>
          <a:ext cx="2191808"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449263</xdr:colOff>
      <xdr:row>69</xdr:row>
      <xdr:rowOff>0</xdr:rowOff>
    </xdr:from>
    <xdr:to>
      <xdr:col>39</xdr:col>
      <xdr:colOff>457200</xdr:colOff>
      <xdr:row>70</xdr:row>
      <xdr:rowOff>209550</xdr:rowOff>
    </xdr:to>
    <xdr:cxnSp macro="">
      <xdr:nvCxnSpPr>
        <xdr:cNvPr id="162" name="直線矢印コネクタ 161">
          <a:extLst>
            <a:ext uri="{FF2B5EF4-FFF2-40B4-BE49-F238E27FC236}">
              <a16:creationId xmlns:a16="http://schemas.microsoft.com/office/drawing/2014/main" id="{00000000-0008-0000-0500-0000A2000000}"/>
            </a:ext>
          </a:extLst>
        </xdr:cNvPr>
        <xdr:cNvCxnSpPr/>
      </xdr:nvCxnSpPr>
      <xdr:spPr>
        <a:xfrm>
          <a:off x="8905346" y="14933083"/>
          <a:ext cx="7937" cy="421217"/>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447675</xdr:colOff>
      <xdr:row>67</xdr:row>
      <xdr:rowOff>104775</xdr:rowOff>
    </xdr:from>
    <xdr:to>
      <xdr:col>37</xdr:col>
      <xdr:colOff>228600</xdr:colOff>
      <xdr:row>67</xdr:row>
      <xdr:rowOff>104775</xdr:rowOff>
    </xdr:to>
    <xdr:cxnSp macro="">
      <xdr:nvCxnSpPr>
        <xdr:cNvPr id="163" name="直線コネクタ 162">
          <a:extLst>
            <a:ext uri="{FF2B5EF4-FFF2-40B4-BE49-F238E27FC236}">
              <a16:creationId xmlns:a16="http://schemas.microsoft.com/office/drawing/2014/main" id="{00000000-0008-0000-0500-0000A3000000}"/>
            </a:ext>
          </a:extLst>
        </xdr:cNvPr>
        <xdr:cNvCxnSpPr/>
      </xdr:nvCxnSpPr>
      <xdr:spPr>
        <a:xfrm>
          <a:off x="6702425" y="14603942"/>
          <a:ext cx="14954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438150</xdr:colOff>
      <xdr:row>67</xdr:row>
      <xdr:rowOff>95250</xdr:rowOff>
    </xdr:from>
    <xdr:to>
      <xdr:col>34</xdr:col>
      <xdr:colOff>447675</xdr:colOff>
      <xdr:row>71</xdr:row>
      <xdr:rowOff>0</xdr:rowOff>
    </xdr:to>
    <xdr:cxnSp macro="">
      <xdr:nvCxnSpPr>
        <xdr:cNvPr id="164" name="直線矢印コネクタ 163">
          <a:extLst>
            <a:ext uri="{FF2B5EF4-FFF2-40B4-BE49-F238E27FC236}">
              <a16:creationId xmlns:a16="http://schemas.microsoft.com/office/drawing/2014/main" id="{00000000-0008-0000-0500-0000A4000000}"/>
            </a:ext>
          </a:extLst>
        </xdr:cNvPr>
        <xdr:cNvCxnSpPr/>
      </xdr:nvCxnSpPr>
      <xdr:spPr>
        <a:xfrm>
          <a:off x="6692900" y="14594417"/>
          <a:ext cx="9525" cy="77258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10</xdr:row>
      <xdr:rowOff>0</xdr:rowOff>
    </xdr:from>
    <xdr:to>
      <xdr:col>26</xdr:col>
      <xdr:colOff>799</xdr:colOff>
      <xdr:row>12</xdr:row>
      <xdr:rowOff>187575</xdr:rowOff>
    </xdr:to>
    <xdr:cxnSp macro="">
      <xdr:nvCxnSpPr>
        <xdr:cNvPr id="165" name="直線矢印コネクタ 164">
          <a:extLst>
            <a:ext uri="{FF2B5EF4-FFF2-40B4-BE49-F238E27FC236}">
              <a16:creationId xmlns:a16="http://schemas.microsoft.com/office/drawing/2014/main" id="{00000000-0008-0000-0500-0000A5000000}"/>
            </a:ext>
          </a:extLst>
        </xdr:cNvPr>
        <xdr:cNvCxnSpPr/>
      </xdr:nvCxnSpPr>
      <xdr:spPr>
        <a:xfrm flipH="1">
          <a:off x="12734925" y="2171700"/>
          <a:ext cx="799" cy="54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17</xdr:row>
      <xdr:rowOff>0</xdr:rowOff>
    </xdr:from>
    <xdr:to>
      <xdr:col>26</xdr:col>
      <xdr:colOff>800</xdr:colOff>
      <xdr:row>19</xdr:row>
      <xdr:rowOff>197100</xdr:rowOff>
    </xdr:to>
    <xdr:cxnSp macro="">
      <xdr:nvCxnSpPr>
        <xdr:cNvPr id="166" name="直線矢印コネクタ 165">
          <a:extLst>
            <a:ext uri="{FF2B5EF4-FFF2-40B4-BE49-F238E27FC236}">
              <a16:creationId xmlns:a16="http://schemas.microsoft.com/office/drawing/2014/main" id="{00000000-0008-0000-0500-0000A6000000}"/>
            </a:ext>
          </a:extLst>
        </xdr:cNvPr>
        <xdr:cNvCxnSpPr/>
      </xdr:nvCxnSpPr>
      <xdr:spPr>
        <a:xfrm flipH="1">
          <a:off x="12734925" y="3438525"/>
          <a:ext cx="800" cy="54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84666</xdr:colOff>
      <xdr:row>16</xdr:row>
      <xdr:rowOff>211666</xdr:rowOff>
    </xdr:from>
    <xdr:to>
      <xdr:col>30</xdr:col>
      <xdr:colOff>84666</xdr:colOff>
      <xdr:row>18</xdr:row>
      <xdr:rowOff>29750</xdr:rowOff>
    </xdr:to>
    <xdr:cxnSp macro="">
      <xdr:nvCxnSpPr>
        <xdr:cNvPr id="167" name="直線コネクタ 166">
          <a:extLst>
            <a:ext uri="{FF2B5EF4-FFF2-40B4-BE49-F238E27FC236}">
              <a16:creationId xmlns:a16="http://schemas.microsoft.com/office/drawing/2014/main" id="{00000000-0008-0000-0500-0000A7000000}"/>
            </a:ext>
          </a:extLst>
        </xdr:cNvPr>
        <xdr:cNvCxnSpPr/>
      </xdr:nvCxnSpPr>
      <xdr:spPr>
        <a:xfrm>
          <a:off x="15176499" y="3661833"/>
          <a:ext cx="0" cy="25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18</xdr:row>
      <xdr:rowOff>31750</xdr:rowOff>
    </xdr:from>
    <xdr:to>
      <xdr:col>30</xdr:col>
      <xdr:colOff>74084</xdr:colOff>
      <xdr:row>18</xdr:row>
      <xdr:rowOff>31750</xdr:rowOff>
    </xdr:to>
    <xdr:cxnSp macro="">
      <xdr:nvCxnSpPr>
        <xdr:cNvPr id="168" name="直線コネクタ 167">
          <a:extLst>
            <a:ext uri="{FF2B5EF4-FFF2-40B4-BE49-F238E27FC236}">
              <a16:creationId xmlns:a16="http://schemas.microsoft.com/office/drawing/2014/main" id="{00000000-0008-0000-0500-0000A8000000}"/>
            </a:ext>
          </a:extLst>
        </xdr:cNvPr>
        <xdr:cNvCxnSpPr/>
      </xdr:nvCxnSpPr>
      <xdr:spPr>
        <a:xfrm flipH="1">
          <a:off x="2963333" y="3915833"/>
          <a:ext cx="20425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21168</xdr:colOff>
      <xdr:row>24</xdr:row>
      <xdr:rowOff>52916</xdr:rowOff>
    </xdr:from>
    <xdr:to>
      <xdr:col>34</xdr:col>
      <xdr:colOff>444500</xdr:colOff>
      <xdr:row>24</xdr:row>
      <xdr:rowOff>52917</xdr:rowOff>
    </xdr:to>
    <xdr:cxnSp macro="">
      <xdr:nvCxnSpPr>
        <xdr:cNvPr id="169" name="直線コネクタ 168">
          <a:extLst>
            <a:ext uri="{FF2B5EF4-FFF2-40B4-BE49-F238E27FC236}">
              <a16:creationId xmlns:a16="http://schemas.microsoft.com/office/drawing/2014/main" id="{00000000-0008-0000-0500-0000A9000000}"/>
            </a:ext>
          </a:extLst>
        </xdr:cNvPr>
        <xdr:cNvCxnSpPr/>
      </xdr:nvCxnSpPr>
      <xdr:spPr>
        <a:xfrm flipH="1">
          <a:off x="13144501" y="5217583"/>
          <a:ext cx="371474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190500</xdr:colOff>
      <xdr:row>37</xdr:row>
      <xdr:rowOff>165523</xdr:rowOff>
    </xdr:from>
    <xdr:to>
      <xdr:col>39</xdr:col>
      <xdr:colOff>406194</xdr:colOff>
      <xdr:row>37</xdr:row>
      <xdr:rowOff>165524</xdr:rowOff>
    </xdr:to>
    <xdr:cxnSp macro="">
      <xdr:nvCxnSpPr>
        <xdr:cNvPr id="178" name="直線コネクタ 177">
          <a:extLst>
            <a:ext uri="{FF2B5EF4-FFF2-40B4-BE49-F238E27FC236}">
              <a16:creationId xmlns:a16="http://schemas.microsoft.com/office/drawing/2014/main" id="{00000000-0008-0000-0500-0000B2000000}"/>
            </a:ext>
          </a:extLst>
        </xdr:cNvPr>
        <xdr:cNvCxnSpPr/>
      </xdr:nvCxnSpPr>
      <xdr:spPr>
        <a:xfrm>
          <a:off x="14836140" y="6170083"/>
          <a:ext cx="429054" cy="1"/>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423333</xdr:colOff>
      <xdr:row>29</xdr:row>
      <xdr:rowOff>0</xdr:rowOff>
    </xdr:from>
    <xdr:to>
      <xdr:col>34</xdr:col>
      <xdr:colOff>423337</xdr:colOff>
      <xdr:row>30</xdr:row>
      <xdr:rowOff>9525</xdr:rowOff>
    </xdr:to>
    <xdr:cxnSp macro="">
      <xdr:nvCxnSpPr>
        <xdr:cNvPr id="180" name="直線矢印コネクタ 179">
          <a:extLst>
            <a:ext uri="{FF2B5EF4-FFF2-40B4-BE49-F238E27FC236}">
              <a16:creationId xmlns:a16="http://schemas.microsoft.com/office/drawing/2014/main" id="{00000000-0008-0000-0500-0000B4000000}"/>
            </a:ext>
          </a:extLst>
        </xdr:cNvPr>
        <xdr:cNvCxnSpPr/>
      </xdr:nvCxnSpPr>
      <xdr:spPr>
        <a:xfrm flipH="1">
          <a:off x="16838083" y="6244167"/>
          <a:ext cx="4" cy="221191"/>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423334</xdr:colOff>
      <xdr:row>30</xdr:row>
      <xdr:rowOff>10584</xdr:rowOff>
    </xdr:from>
    <xdr:to>
      <xdr:col>38</xdr:col>
      <xdr:colOff>121417</xdr:colOff>
      <xdr:row>30</xdr:row>
      <xdr:rowOff>10585</xdr:rowOff>
    </xdr:to>
    <xdr:cxnSp macro="">
      <xdr:nvCxnSpPr>
        <xdr:cNvPr id="181" name="直線コネクタ 180">
          <a:extLst>
            <a:ext uri="{FF2B5EF4-FFF2-40B4-BE49-F238E27FC236}">
              <a16:creationId xmlns:a16="http://schemas.microsoft.com/office/drawing/2014/main" id="{00000000-0008-0000-0500-0000B5000000}"/>
            </a:ext>
          </a:extLst>
        </xdr:cNvPr>
        <xdr:cNvCxnSpPr/>
      </xdr:nvCxnSpPr>
      <xdr:spPr>
        <a:xfrm>
          <a:off x="16838084" y="6466417"/>
          <a:ext cx="16560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127000</xdr:colOff>
      <xdr:row>30</xdr:row>
      <xdr:rowOff>21166</xdr:rowOff>
    </xdr:from>
    <xdr:to>
      <xdr:col>38</xdr:col>
      <xdr:colOff>127005</xdr:colOff>
      <xdr:row>44</xdr:row>
      <xdr:rowOff>154741</xdr:rowOff>
    </xdr:to>
    <xdr:cxnSp macro="">
      <xdr:nvCxnSpPr>
        <xdr:cNvPr id="182" name="直線矢印コネクタ 181">
          <a:extLst>
            <a:ext uri="{FF2B5EF4-FFF2-40B4-BE49-F238E27FC236}">
              <a16:creationId xmlns:a16="http://schemas.microsoft.com/office/drawing/2014/main" id="{00000000-0008-0000-0500-0000B6000000}"/>
            </a:ext>
          </a:extLst>
        </xdr:cNvPr>
        <xdr:cNvCxnSpPr/>
      </xdr:nvCxnSpPr>
      <xdr:spPr>
        <a:xfrm flipH="1">
          <a:off x="17472025" y="5793316"/>
          <a:ext cx="5" cy="27720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xdr:colOff>
      <xdr:row>44</xdr:row>
      <xdr:rowOff>141816</xdr:rowOff>
    </xdr:from>
    <xdr:to>
      <xdr:col>38</xdr:col>
      <xdr:colOff>124191</xdr:colOff>
      <xdr:row>44</xdr:row>
      <xdr:rowOff>141816</xdr:rowOff>
    </xdr:to>
    <xdr:cxnSp macro="">
      <xdr:nvCxnSpPr>
        <xdr:cNvPr id="183" name="直線コネクタ 182">
          <a:extLst>
            <a:ext uri="{FF2B5EF4-FFF2-40B4-BE49-F238E27FC236}">
              <a16:creationId xmlns:a16="http://schemas.microsoft.com/office/drawing/2014/main" id="{00000000-0008-0000-0500-0000B7000000}"/>
            </a:ext>
          </a:extLst>
        </xdr:cNvPr>
        <xdr:cNvCxnSpPr/>
      </xdr:nvCxnSpPr>
      <xdr:spPr>
        <a:xfrm>
          <a:off x="12744450" y="8552391"/>
          <a:ext cx="472476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444500</xdr:colOff>
      <xdr:row>24</xdr:row>
      <xdr:rowOff>63500</xdr:rowOff>
    </xdr:from>
    <xdr:to>
      <xdr:col>34</xdr:col>
      <xdr:colOff>444500</xdr:colOff>
      <xdr:row>25</xdr:row>
      <xdr:rowOff>180050</xdr:rowOff>
    </xdr:to>
    <xdr:cxnSp macro="">
      <xdr:nvCxnSpPr>
        <xdr:cNvPr id="94" name="直線矢印コネクタ 93">
          <a:extLst>
            <a:ext uri="{FF2B5EF4-FFF2-40B4-BE49-F238E27FC236}">
              <a16:creationId xmlns:a16="http://schemas.microsoft.com/office/drawing/2014/main" id="{00000000-0008-0000-0500-00005E000000}"/>
            </a:ext>
          </a:extLst>
        </xdr:cNvPr>
        <xdr:cNvCxnSpPr/>
      </xdr:nvCxnSpPr>
      <xdr:spPr>
        <a:xfrm>
          <a:off x="16036925" y="4749800"/>
          <a:ext cx="0" cy="288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xdr:colOff>
      <xdr:row>23</xdr:row>
      <xdr:rowOff>127000</xdr:rowOff>
    </xdr:from>
    <xdr:to>
      <xdr:col>39</xdr:col>
      <xdr:colOff>423334</xdr:colOff>
      <xdr:row>23</xdr:row>
      <xdr:rowOff>127001</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flipH="1">
          <a:off x="13123334" y="5080000"/>
          <a:ext cx="5916083"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4</xdr:col>
      <xdr:colOff>57150</xdr:colOff>
      <xdr:row>0</xdr:row>
      <xdr:rowOff>361950</xdr:rowOff>
    </xdr:to>
    <xdr:sp macro="" textlink="">
      <xdr:nvSpPr>
        <xdr:cNvPr id="64" name="ホームベース 63">
          <a:hlinkClick xmlns:r="http://schemas.openxmlformats.org/officeDocument/2006/relationships" r:id="rId1"/>
          <a:extLst>
            <a:ext uri="{FF2B5EF4-FFF2-40B4-BE49-F238E27FC236}">
              <a16:creationId xmlns:a16="http://schemas.microsoft.com/office/drawing/2014/main" id="{00000000-0008-0000-0500-000040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フローチャート</a:t>
          </a:r>
        </a:p>
      </xdr:txBody>
    </xdr:sp>
    <xdr:clientData/>
  </xdr:twoCellAnchor>
  <xdr:twoCellAnchor>
    <xdr:from>
      <xdr:col>4</xdr:col>
      <xdr:colOff>259080</xdr:colOff>
      <xdr:row>0</xdr:row>
      <xdr:rowOff>0</xdr:rowOff>
    </xdr:from>
    <xdr:to>
      <xdr:col>5</xdr:col>
      <xdr:colOff>327659</xdr:colOff>
      <xdr:row>0</xdr:row>
      <xdr:rowOff>360000</xdr:rowOff>
    </xdr:to>
    <xdr:sp macro="" textlink="">
      <xdr:nvSpPr>
        <xdr:cNvPr id="67" name="正方形/長方形 66">
          <a:hlinkClick xmlns:r="http://schemas.openxmlformats.org/officeDocument/2006/relationships" r:id="rId2"/>
          <a:extLst>
            <a:ext uri="{FF2B5EF4-FFF2-40B4-BE49-F238E27FC236}">
              <a16:creationId xmlns:a16="http://schemas.microsoft.com/office/drawing/2014/main" id="{00000000-0008-0000-0500-000043000000}"/>
            </a:ext>
          </a:extLst>
        </xdr:cNvPr>
        <xdr:cNvSpPr/>
      </xdr:nvSpPr>
      <xdr:spPr>
        <a:xfrm>
          <a:off x="1485900" y="0"/>
          <a:ext cx="86867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5</xdr:col>
      <xdr:colOff>320040</xdr:colOff>
      <xdr:row>0</xdr:row>
      <xdr:rowOff>0</xdr:rowOff>
    </xdr:from>
    <xdr:to>
      <xdr:col>8</xdr:col>
      <xdr:colOff>365760</xdr:colOff>
      <xdr:row>0</xdr:row>
      <xdr:rowOff>360000</xdr:rowOff>
    </xdr:to>
    <xdr:sp macro="" textlink="">
      <xdr:nvSpPr>
        <xdr:cNvPr id="69" name="正方形/長方形 68">
          <a:hlinkClick xmlns:r="http://schemas.openxmlformats.org/officeDocument/2006/relationships" r:id="rId3"/>
          <a:extLst>
            <a:ext uri="{FF2B5EF4-FFF2-40B4-BE49-F238E27FC236}">
              <a16:creationId xmlns:a16="http://schemas.microsoft.com/office/drawing/2014/main" id="{00000000-0008-0000-0500-000045000000}"/>
            </a:ext>
          </a:extLst>
        </xdr:cNvPr>
        <xdr:cNvSpPr/>
      </xdr:nvSpPr>
      <xdr:spPr>
        <a:xfrm>
          <a:off x="2346960" y="0"/>
          <a:ext cx="83058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入力消費</a:t>
          </a:r>
        </a:p>
      </xdr:txBody>
    </xdr:sp>
    <xdr:clientData/>
  </xdr:twoCellAnchor>
  <xdr:twoCellAnchor>
    <xdr:from>
      <xdr:col>8</xdr:col>
      <xdr:colOff>365760</xdr:colOff>
      <xdr:row>0</xdr:row>
      <xdr:rowOff>0</xdr:rowOff>
    </xdr:from>
    <xdr:to>
      <xdr:col>9</xdr:col>
      <xdr:colOff>391950</xdr:colOff>
      <xdr:row>0</xdr:row>
      <xdr:rowOff>360000</xdr:rowOff>
    </xdr:to>
    <xdr:sp macro="" textlink="">
      <xdr:nvSpPr>
        <xdr:cNvPr id="70" name="正方形/長方形 69">
          <a:hlinkClick xmlns:r="http://schemas.openxmlformats.org/officeDocument/2006/relationships" r:id="rId4"/>
          <a:extLst>
            <a:ext uri="{FF2B5EF4-FFF2-40B4-BE49-F238E27FC236}">
              <a16:creationId xmlns:a16="http://schemas.microsoft.com/office/drawing/2014/main" id="{00000000-0008-0000-0500-000046000000}"/>
            </a:ext>
          </a:extLst>
        </xdr:cNvPr>
        <xdr:cNvSpPr/>
      </xdr:nvSpPr>
      <xdr:spPr>
        <a:xfrm>
          <a:off x="3177540" y="0"/>
          <a:ext cx="86439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入力開催</a:t>
          </a:r>
        </a:p>
      </xdr:txBody>
    </xdr:sp>
    <xdr:clientData/>
  </xdr:twoCellAnchor>
  <xdr:twoCellAnchor>
    <xdr:from>
      <xdr:col>9</xdr:col>
      <xdr:colOff>390525</xdr:colOff>
      <xdr:row>0</xdr:row>
      <xdr:rowOff>0</xdr:rowOff>
    </xdr:from>
    <xdr:to>
      <xdr:col>13</xdr:col>
      <xdr:colOff>77625</xdr:colOff>
      <xdr:row>0</xdr:row>
      <xdr:rowOff>360000</xdr:rowOff>
    </xdr:to>
    <xdr:sp macro="" textlink="">
      <xdr:nvSpPr>
        <xdr:cNvPr id="72" name="正方形/長方形 71">
          <a:hlinkClick xmlns:r="http://schemas.openxmlformats.org/officeDocument/2006/relationships" r:id="rId5"/>
          <a:extLst>
            <a:ext uri="{FF2B5EF4-FFF2-40B4-BE49-F238E27FC236}">
              <a16:creationId xmlns:a16="http://schemas.microsoft.com/office/drawing/2014/main" id="{00000000-0008-0000-0500-000048000000}"/>
            </a:ext>
          </a:extLst>
        </xdr:cNvPr>
        <xdr:cNvSpPr/>
      </xdr:nvSpPr>
      <xdr:spPr>
        <a:xfrm>
          <a:off x="443865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13</xdr:col>
      <xdr:colOff>76200</xdr:colOff>
      <xdr:row>0</xdr:row>
      <xdr:rowOff>0</xdr:rowOff>
    </xdr:from>
    <xdr:to>
      <xdr:col>13</xdr:col>
      <xdr:colOff>868200</xdr:colOff>
      <xdr:row>0</xdr:row>
      <xdr:rowOff>360000</xdr:rowOff>
    </xdr:to>
    <xdr:sp macro="" textlink="">
      <xdr:nvSpPr>
        <xdr:cNvPr id="74" name="正方形/長方形 73">
          <a:hlinkClick xmlns:r="http://schemas.openxmlformats.org/officeDocument/2006/relationships" r:id="rId6"/>
          <a:extLst>
            <a:ext uri="{FF2B5EF4-FFF2-40B4-BE49-F238E27FC236}">
              <a16:creationId xmlns:a16="http://schemas.microsoft.com/office/drawing/2014/main" id="{00000000-0008-0000-0500-00004A000000}"/>
            </a:ext>
          </a:extLst>
        </xdr:cNvPr>
        <xdr:cNvSpPr/>
      </xdr:nvSpPr>
      <xdr:spPr>
        <a:xfrm>
          <a:off x="5229225"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13</xdr:col>
      <xdr:colOff>866775</xdr:colOff>
      <xdr:row>0</xdr:row>
      <xdr:rowOff>0</xdr:rowOff>
    </xdr:from>
    <xdr:to>
      <xdr:col>16</xdr:col>
      <xdr:colOff>49050</xdr:colOff>
      <xdr:row>0</xdr:row>
      <xdr:rowOff>360000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a:xfrm>
          <a:off x="6019800" y="0"/>
          <a:ext cx="792000" cy="360000"/>
        </a:xfrm>
        <a:prstGeom prst="rect">
          <a:avLst/>
        </a:prstGeom>
        <a:solidFill>
          <a:schemeClr val="bg1"/>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1">
              <a:solidFill>
                <a:schemeClr val="tx1"/>
              </a:solidFill>
            </a:rPr>
            <a:t>flow</a:t>
          </a:r>
          <a:endParaRPr kumimoji="1" lang="ja-JP" altLang="en-US" sz="1100" b="1">
            <a:solidFill>
              <a:schemeClr val="tx1"/>
            </a:solidFill>
          </a:endParaRPr>
        </a:p>
      </xdr:txBody>
    </xdr:sp>
    <xdr:clientData/>
  </xdr:twoCellAnchor>
  <xdr:twoCellAnchor>
    <xdr:from>
      <xdr:col>16</xdr:col>
      <xdr:colOff>47625</xdr:colOff>
      <xdr:row>0</xdr:row>
      <xdr:rowOff>0</xdr:rowOff>
    </xdr:from>
    <xdr:to>
      <xdr:col>18</xdr:col>
      <xdr:colOff>579121</xdr:colOff>
      <xdr:row>0</xdr:row>
      <xdr:rowOff>360000</xdr:rowOff>
    </xdr:to>
    <xdr:sp macro="" textlink="">
      <xdr:nvSpPr>
        <xdr:cNvPr id="77" name="正方形/長方形 76">
          <a:hlinkClick xmlns:r="http://schemas.openxmlformats.org/officeDocument/2006/relationships" r:id="rId1"/>
          <a:extLst>
            <a:ext uri="{FF2B5EF4-FFF2-40B4-BE49-F238E27FC236}">
              <a16:creationId xmlns:a16="http://schemas.microsoft.com/office/drawing/2014/main" id="{00000000-0008-0000-0500-00004D000000}"/>
            </a:ext>
          </a:extLst>
        </xdr:cNvPr>
        <xdr:cNvSpPr/>
      </xdr:nvSpPr>
      <xdr:spPr>
        <a:xfrm>
          <a:off x="6151245" y="0"/>
          <a:ext cx="874396"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a:t>
          </a:r>
        </a:p>
      </xdr:txBody>
    </xdr:sp>
    <xdr:clientData/>
  </xdr:twoCellAnchor>
  <xdr:twoCellAnchor>
    <xdr:from>
      <xdr:col>18</xdr:col>
      <xdr:colOff>579120</xdr:colOff>
      <xdr:row>0</xdr:row>
      <xdr:rowOff>0</xdr:rowOff>
    </xdr:from>
    <xdr:to>
      <xdr:col>20</xdr:col>
      <xdr:colOff>106680</xdr:colOff>
      <xdr:row>0</xdr:row>
      <xdr:rowOff>360000</xdr:rowOff>
    </xdr:to>
    <xdr:sp macro="" textlink="">
      <xdr:nvSpPr>
        <xdr:cNvPr id="79" name="正方形/長方形 78">
          <a:hlinkClick xmlns:r="http://schemas.openxmlformats.org/officeDocument/2006/relationships" r:id="rId7"/>
          <a:extLst>
            <a:ext uri="{FF2B5EF4-FFF2-40B4-BE49-F238E27FC236}">
              <a16:creationId xmlns:a16="http://schemas.microsoft.com/office/drawing/2014/main" id="{00000000-0008-0000-0500-00004F000000}"/>
            </a:ext>
          </a:extLst>
        </xdr:cNvPr>
        <xdr:cNvSpPr/>
      </xdr:nvSpPr>
      <xdr:spPr>
        <a:xfrm>
          <a:off x="7025640" y="0"/>
          <a:ext cx="8534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a:t>
          </a:r>
        </a:p>
      </xdr:txBody>
    </xdr:sp>
    <xdr:clientData/>
  </xdr:twoCellAnchor>
  <xdr:twoCellAnchor>
    <xdr:from>
      <xdr:col>20</xdr:col>
      <xdr:colOff>106680</xdr:colOff>
      <xdr:row>0</xdr:row>
      <xdr:rowOff>0</xdr:rowOff>
    </xdr:from>
    <xdr:to>
      <xdr:col>22</xdr:col>
      <xdr:colOff>320040</xdr:colOff>
      <xdr:row>0</xdr:row>
      <xdr:rowOff>360000</xdr:rowOff>
    </xdr:to>
    <xdr:sp macro="" textlink="">
      <xdr:nvSpPr>
        <xdr:cNvPr id="80" name="正方形/長方形 79">
          <a:hlinkClick xmlns:r="http://schemas.openxmlformats.org/officeDocument/2006/relationships" r:id="rId8"/>
          <a:extLst>
            <a:ext uri="{FF2B5EF4-FFF2-40B4-BE49-F238E27FC236}">
              <a16:creationId xmlns:a16="http://schemas.microsoft.com/office/drawing/2014/main" id="{00000000-0008-0000-0500-000050000000}"/>
            </a:ext>
          </a:extLst>
        </xdr:cNvPr>
        <xdr:cNvSpPr/>
      </xdr:nvSpPr>
      <xdr:spPr>
        <a:xfrm>
          <a:off x="7879080" y="0"/>
          <a:ext cx="6858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22</xdr:col>
      <xdr:colOff>320040</xdr:colOff>
      <xdr:row>0</xdr:row>
      <xdr:rowOff>0</xdr:rowOff>
    </xdr:from>
    <xdr:to>
      <xdr:col>24</xdr:col>
      <xdr:colOff>129539</xdr:colOff>
      <xdr:row>0</xdr:row>
      <xdr:rowOff>360000</xdr:rowOff>
    </xdr:to>
    <xdr:sp macro="" textlink="">
      <xdr:nvSpPr>
        <xdr:cNvPr id="81" name="正方形/長方形 80">
          <a:hlinkClick xmlns:r="http://schemas.openxmlformats.org/officeDocument/2006/relationships" r:id="rId9"/>
          <a:extLst>
            <a:ext uri="{FF2B5EF4-FFF2-40B4-BE49-F238E27FC236}">
              <a16:creationId xmlns:a16="http://schemas.microsoft.com/office/drawing/2014/main" id="{00000000-0008-0000-0500-000051000000}"/>
            </a:ext>
          </a:extLst>
        </xdr:cNvPr>
        <xdr:cNvSpPr/>
      </xdr:nvSpPr>
      <xdr:spPr>
        <a:xfrm>
          <a:off x="8564880" y="0"/>
          <a:ext cx="71627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24</xdr:col>
      <xdr:colOff>137160</xdr:colOff>
      <xdr:row>0</xdr:row>
      <xdr:rowOff>0</xdr:rowOff>
    </xdr:from>
    <xdr:to>
      <xdr:col>25</xdr:col>
      <xdr:colOff>693420</xdr:colOff>
      <xdr:row>0</xdr:row>
      <xdr:rowOff>360000</xdr:rowOff>
    </xdr:to>
    <xdr:sp macro="" textlink="">
      <xdr:nvSpPr>
        <xdr:cNvPr id="82" name="正方形/長方形 81">
          <a:hlinkClick xmlns:r="http://schemas.openxmlformats.org/officeDocument/2006/relationships" r:id="rId10"/>
          <a:extLst>
            <a:ext uri="{FF2B5EF4-FFF2-40B4-BE49-F238E27FC236}">
              <a16:creationId xmlns:a16="http://schemas.microsoft.com/office/drawing/2014/main" id="{00000000-0008-0000-0500-000052000000}"/>
            </a:ext>
          </a:extLst>
        </xdr:cNvPr>
        <xdr:cNvSpPr/>
      </xdr:nvSpPr>
      <xdr:spPr>
        <a:xfrm>
          <a:off x="9288780" y="0"/>
          <a:ext cx="76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マージン</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465666</xdr:colOff>
      <xdr:row>116</xdr:row>
      <xdr:rowOff>0</xdr:rowOff>
    </xdr:from>
    <xdr:to>
      <xdr:col>19</xdr:col>
      <xdr:colOff>465668</xdr:colOff>
      <xdr:row>116</xdr:row>
      <xdr:rowOff>169333</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14696016" y="24945975"/>
          <a:ext cx="2" cy="1693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465667</xdr:colOff>
      <xdr:row>116</xdr:row>
      <xdr:rowOff>169333</xdr:rowOff>
    </xdr:from>
    <xdr:to>
      <xdr:col>21</xdr:col>
      <xdr:colOff>508001</xdr:colOff>
      <xdr:row>116</xdr:row>
      <xdr:rowOff>169333</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14696017" y="25115308"/>
          <a:ext cx="19663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497417</xdr:colOff>
      <xdr:row>112</xdr:row>
      <xdr:rowOff>0</xdr:rowOff>
    </xdr:from>
    <xdr:to>
      <xdr:col>21</xdr:col>
      <xdr:colOff>508000</xdr:colOff>
      <xdr:row>116</xdr:row>
      <xdr:rowOff>158750</xdr:rowOff>
    </xdr:to>
    <xdr:cxnSp macro="">
      <xdr:nvCxnSpPr>
        <xdr:cNvPr id="49" name="直線矢印コネクタ 48">
          <a:extLst>
            <a:ext uri="{FF2B5EF4-FFF2-40B4-BE49-F238E27FC236}">
              <a16:creationId xmlns:a16="http://schemas.microsoft.com/office/drawing/2014/main" id="{00000000-0008-0000-0600-000031000000}"/>
            </a:ext>
          </a:extLst>
        </xdr:cNvPr>
        <xdr:cNvCxnSpPr/>
      </xdr:nvCxnSpPr>
      <xdr:spPr>
        <a:xfrm flipH="1" flipV="1">
          <a:off x="16651817" y="24107775"/>
          <a:ext cx="10583" cy="9969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476250</xdr:colOff>
      <xdr:row>112</xdr:row>
      <xdr:rowOff>10583</xdr:rowOff>
    </xdr:from>
    <xdr:to>
      <xdr:col>17</xdr:col>
      <xdr:colOff>476252</xdr:colOff>
      <xdr:row>113</xdr:row>
      <xdr:rowOff>122916</xdr:rowOff>
    </xdr:to>
    <xdr:cxnSp macro="">
      <xdr:nvCxnSpPr>
        <xdr:cNvPr id="17" name="直線コネクタ 16">
          <a:extLst>
            <a:ext uri="{FF2B5EF4-FFF2-40B4-BE49-F238E27FC236}">
              <a16:creationId xmlns:a16="http://schemas.microsoft.com/office/drawing/2014/main" id="{00000000-0008-0000-0600-000011000000}"/>
            </a:ext>
          </a:extLst>
        </xdr:cNvPr>
        <xdr:cNvCxnSpPr/>
      </xdr:nvCxnSpPr>
      <xdr:spPr>
        <a:xfrm>
          <a:off x="15684500" y="24362833"/>
          <a:ext cx="2" cy="3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486834</xdr:colOff>
      <xdr:row>113</xdr:row>
      <xdr:rowOff>127000</xdr:rowOff>
    </xdr:from>
    <xdr:to>
      <xdr:col>18</xdr:col>
      <xdr:colOff>1</xdr:colOff>
      <xdr:row>113</xdr:row>
      <xdr:rowOff>127000</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15695084" y="24690917"/>
          <a:ext cx="4762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609600</xdr:colOff>
      <xdr:row>0</xdr:row>
      <xdr:rowOff>361950</xdr:rowOff>
    </xdr:to>
    <xdr:sp macro="" textlink="">
      <xdr:nvSpPr>
        <xdr:cNvPr id="7" name="ホームベース 6">
          <a:hlinkClick xmlns:r="http://schemas.openxmlformats.org/officeDocument/2006/relationships" r:id="rId1"/>
          <a:extLst>
            <a:ext uri="{FF2B5EF4-FFF2-40B4-BE49-F238E27FC236}">
              <a16:creationId xmlns:a16="http://schemas.microsoft.com/office/drawing/2014/main" id="{00000000-0008-0000-0600-000007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消費波及効果</a:t>
          </a:r>
        </a:p>
      </xdr:txBody>
    </xdr:sp>
    <xdr:clientData/>
  </xdr:twoCellAnchor>
  <xdr:twoCellAnchor>
    <xdr:from>
      <xdr:col>2</xdr:col>
      <xdr:colOff>716281</xdr:colOff>
      <xdr:row>0</xdr:row>
      <xdr:rowOff>0</xdr:rowOff>
    </xdr:from>
    <xdr:to>
      <xdr:col>2</xdr:col>
      <xdr:colOff>1584960</xdr:colOff>
      <xdr:row>0</xdr:row>
      <xdr:rowOff>360000</xdr:rowOff>
    </xdr:to>
    <xdr:sp macro="" textlink="">
      <xdr:nvSpPr>
        <xdr:cNvPr id="8" name="正方形/長方形 7">
          <a:hlinkClick xmlns:r="http://schemas.openxmlformats.org/officeDocument/2006/relationships" r:id="rId2"/>
          <a:extLst>
            <a:ext uri="{FF2B5EF4-FFF2-40B4-BE49-F238E27FC236}">
              <a16:creationId xmlns:a16="http://schemas.microsoft.com/office/drawing/2014/main" id="{00000000-0008-0000-0600-000008000000}"/>
            </a:ext>
          </a:extLst>
        </xdr:cNvPr>
        <xdr:cNvSpPr/>
      </xdr:nvSpPr>
      <xdr:spPr>
        <a:xfrm>
          <a:off x="1447801" y="0"/>
          <a:ext cx="86867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1584960</xdr:colOff>
      <xdr:row>0</xdr:row>
      <xdr:rowOff>0</xdr:rowOff>
    </xdr:from>
    <xdr:to>
      <xdr:col>3</xdr:col>
      <xdr:colOff>800099</xdr:colOff>
      <xdr:row>0</xdr:row>
      <xdr:rowOff>360000</xdr:rowOff>
    </xdr:to>
    <xdr:sp macro="" textlink="">
      <xdr:nvSpPr>
        <xdr:cNvPr id="9" name="正方形/長方形 8">
          <a:hlinkClick xmlns:r="http://schemas.openxmlformats.org/officeDocument/2006/relationships" r:id="rId3"/>
          <a:extLst>
            <a:ext uri="{FF2B5EF4-FFF2-40B4-BE49-F238E27FC236}">
              <a16:creationId xmlns:a16="http://schemas.microsoft.com/office/drawing/2014/main" id="{00000000-0008-0000-0600-000009000000}"/>
            </a:ext>
          </a:extLst>
        </xdr:cNvPr>
        <xdr:cNvSpPr/>
      </xdr:nvSpPr>
      <xdr:spPr>
        <a:xfrm>
          <a:off x="2316480" y="0"/>
          <a:ext cx="90677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入力消費</a:t>
          </a:r>
        </a:p>
      </xdr:txBody>
    </xdr:sp>
    <xdr:clientData/>
  </xdr:twoCellAnchor>
  <xdr:twoCellAnchor>
    <xdr:from>
      <xdr:col>3</xdr:col>
      <xdr:colOff>792480</xdr:colOff>
      <xdr:row>0</xdr:row>
      <xdr:rowOff>0</xdr:rowOff>
    </xdr:from>
    <xdr:to>
      <xdr:col>4</xdr:col>
      <xdr:colOff>792000</xdr:colOff>
      <xdr:row>0</xdr:row>
      <xdr:rowOff>360000</xdr:rowOff>
    </xdr:to>
    <xdr:sp macro="" textlink="">
      <xdr:nvSpPr>
        <xdr:cNvPr id="10" name="正方形/長方形 9">
          <a:hlinkClick xmlns:r="http://schemas.openxmlformats.org/officeDocument/2006/relationships" r:id="rId4"/>
          <a:extLst>
            <a:ext uri="{FF2B5EF4-FFF2-40B4-BE49-F238E27FC236}">
              <a16:creationId xmlns:a16="http://schemas.microsoft.com/office/drawing/2014/main" id="{00000000-0008-0000-0600-00000A000000}"/>
            </a:ext>
          </a:extLst>
        </xdr:cNvPr>
        <xdr:cNvSpPr/>
      </xdr:nvSpPr>
      <xdr:spPr>
        <a:xfrm>
          <a:off x="3215640" y="0"/>
          <a:ext cx="8682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入力開催</a:t>
          </a:r>
        </a:p>
      </xdr:txBody>
    </xdr:sp>
    <xdr:clientData/>
  </xdr:twoCellAnchor>
  <xdr:twoCellAnchor>
    <xdr:from>
      <xdr:col>4</xdr:col>
      <xdr:colOff>790575</xdr:colOff>
      <xdr:row>0</xdr:row>
      <xdr:rowOff>0</xdr:rowOff>
    </xdr:from>
    <xdr:to>
      <xdr:col>5</xdr:col>
      <xdr:colOff>620550</xdr:colOff>
      <xdr:row>0</xdr:row>
      <xdr:rowOff>360000</xdr:rowOff>
    </xdr:to>
    <xdr:sp macro="" textlink="">
      <xdr:nvSpPr>
        <xdr:cNvPr id="11" name="正方形/長方形 10">
          <a:hlinkClick xmlns:r="http://schemas.openxmlformats.org/officeDocument/2006/relationships" r:id="rId5"/>
          <a:extLst>
            <a:ext uri="{FF2B5EF4-FFF2-40B4-BE49-F238E27FC236}">
              <a16:creationId xmlns:a16="http://schemas.microsoft.com/office/drawing/2014/main" id="{00000000-0008-0000-0600-00000B000000}"/>
            </a:ext>
          </a:extLst>
        </xdr:cNvPr>
        <xdr:cNvSpPr/>
      </xdr:nvSpPr>
      <xdr:spPr>
        <a:xfrm>
          <a:off x="443865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5</xdr:col>
      <xdr:colOff>619125</xdr:colOff>
      <xdr:row>0</xdr:row>
      <xdr:rowOff>0</xdr:rowOff>
    </xdr:from>
    <xdr:to>
      <xdr:col>6</xdr:col>
      <xdr:colOff>579120</xdr:colOff>
      <xdr:row>0</xdr:row>
      <xdr:rowOff>360000</xdr:rowOff>
    </xdr:to>
    <xdr:sp macro="" textlink="">
      <xdr:nvSpPr>
        <xdr:cNvPr id="12" name="正方形/長方形 11">
          <a:hlinkClick xmlns:r="http://schemas.openxmlformats.org/officeDocument/2006/relationships" r:id="rId6"/>
          <a:extLst>
            <a:ext uri="{FF2B5EF4-FFF2-40B4-BE49-F238E27FC236}">
              <a16:creationId xmlns:a16="http://schemas.microsoft.com/office/drawing/2014/main" id="{00000000-0008-0000-0600-00000C000000}"/>
            </a:ext>
          </a:extLst>
        </xdr:cNvPr>
        <xdr:cNvSpPr/>
      </xdr:nvSpPr>
      <xdr:spPr>
        <a:xfrm>
          <a:off x="4779645" y="0"/>
          <a:ext cx="828675"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6</xdr:col>
      <xdr:colOff>571500</xdr:colOff>
      <xdr:row>0</xdr:row>
      <xdr:rowOff>0</xdr:rowOff>
    </xdr:from>
    <xdr:to>
      <xdr:col>7</xdr:col>
      <xdr:colOff>419100</xdr:colOff>
      <xdr:row>0</xdr:row>
      <xdr:rowOff>360000</xdr:rowOff>
    </xdr:to>
    <xdr:sp macro="" textlink="">
      <xdr:nvSpPr>
        <xdr:cNvPr id="13" name="正方形/長方形 12">
          <a:hlinkClick xmlns:r="http://schemas.openxmlformats.org/officeDocument/2006/relationships" r:id="rId7"/>
          <a:extLst>
            <a:ext uri="{FF2B5EF4-FFF2-40B4-BE49-F238E27FC236}">
              <a16:creationId xmlns:a16="http://schemas.microsoft.com/office/drawing/2014/main" id="{00000000-0008-0000-0600-00000D000000}"/>
            </a:ext>
          </a:extLst>
        </xdr:cNvPr>
        <xdr:cNvSpPr/>
      </xdr:nvSpPr>
      <xdr:spPr>
        <a:xfrm>
          <a:off x="5600700" y="0"/>
          <a:ext cx="71628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solidFill>
                <a:schemeClr val="tx1"/>
              </a:solidFill>
            </a:rPr>
            <a:t>flow</a:t>
          </a:r>
          <a:endParaRPr kumimoji="1" lang="ja-JP" altLang="en-US" sz="1100" b="0">
            <a:solidFill>
              <a:schemeClr val="tx1"/>
            </a:solidFill>
          </a:endParaRPr>
        </a:p>
      </xdr:txBody>
    </xdr:sp>
    <xdr:clientData/>
  </xdr:twoCellAnchor>
  <xdr:twoCellAnchor>
    <xdr:from>
      <xdr:col>7</xdr:col>
      <xdr:colOff>411480</xdr:colOff>
      <xdr:row>0</xdr:row>
      <xdr:rowOff>0</xdr:rowOff>
    </xdr:from>
    <xdr:to>
      <xdr:col>8</xdr:col>
      <xdr:colOff>403860</xdr:colOff>
      <xdr:row>0</xdr:row>
      <xdr:rowOff>360000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309360" y="0"/>
          <a:ext cx="861060" cy="360000"/>
        </a:xfrm>
        <a:prstGeom prst="rect">
          <a:avLst/>
        </a:prstGeom>
        <a:solidFill>
          <a:schemeClr val="accent3">
            <a:lumMod val="50000"/>
          </a:schemeClr>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消費波及</a:t>
          </a:r>
        </a:p>
      </xdr:txBody>
    </xdr:sp>
    <xdr:clientData/>
  </xdr:twoCellAnchor>
  <xdr:twoCellAnchor>
    <xdr:from>
      <xdr:col>8</xdr:col>
      <xdr:colOff>403860</xdr:colOff>
      <xdr:row>0</xdr:row>
      <xdr:rowOff>0</xdr:rowOff>
    </xdr:from>
    <xdr:to>
      <xdr:col>9</xdr:col>
      <xdr:colOff>426719</xdr:colOff>
      <xdr:row>0</xdr:row>
      <xdr:rowOff>360000</xdr:rowOff>
    </xdr:to>
    <xdr:sp macro="" textlink="">
      <xdr:nvSpPr>
        <xdr:cNvPr id="15" name="正方形/長方形 14">
          <a:hlinkClick xmlns:r="http://schemas.openxmlformats.org/officeDocument/2006/relationships" r:id="rId1"/>
          <a:extLst>
            <a:ext uri="{FF2B5EF4-FFF2-40B4-BE49-F238E27FC236}">
              <a16:creationId xmlns:a16="http://schemas.microsoft.com/office/drawing/2014/main" id="{00000000-0008-0000-0600-00000F000000}"/>
            </a:ext>
          </a:extLst>
        </xdr:cNvPr>
        <xdr:cNvSpPr/>
      </xdr:nvSpPr>
      <xdr:spPr>
        <a:xfrm>
          <a:off x="7170420" y="0"/>
          <a:ext cx="89153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a:t>
          </a:r>
        </a:p>
      </xdr:txBody>
    </xdr:sp>
    <xdr:clientData/>
  </xdr:twoCellAnchor>
  <xdr:twoCellAnchor>
    <xdr:from>
      <xdr:col>9</xdr:col>
      <xdr:colOff>426720</xdr:colOff>
      <xdr:row>0</xdr:row>
      <xdr:rowOff>0</xdr:rowOff>
    </xdr:from>
    <xdr:to>
      <xdr:col>10</xdr:col>
      <xdr:colOff>259080</xdr:colOff>
      <xdr:row>0</xdr:row>
      <xdr:rowOff>360000</xdr:rowOff>
    </xdr:to>
    <xdr:sp macro="" textlink="">
      <xdr:nvSpPr>
        <xdr:cNvPr id="16" name="正方形/長方形 15">
          <a:hlinkClick xmlns:r="http://schemas.openxmlformats.org/officeDocument/2006/relationships" r:id="rId8"/>
          <a:extLst>
            <a:ext uri="{FF2B5EF4-FFF2-40B4-BE49-F238E27FC236}">
              <a16:creationId xmlns:a16="http://schemas.microsoft.com/office/drawing/2014/main" id="{00000000-0008-0000-0600-000010000000}"/>
            </a:ext>
          </a:extLst>
        </xdr:cNvPr>
        <xdr:cNvSpPr/>
      </xdr:nvSpPr>
      <xdr:spPr>
        <a:xfrm>
          <a:off x="8061960" y="0"/>
          <a:ext cx="7010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10</xdr:col>
      <xdr:colOff>251460</xdr:colOff>
      <xdr:row>0</xdr:row>
      <xdr:rowOff>0</xdr:rowOff>
    </xdr:from>
    <xdr:to>
      <xdr:col>11</xdr:col>
      <xdr:colOff>91440</xdr:colOff>
      <xdr:row>0</xdr:row>
      <xdr:rowOff>360000</xdr:rowOff>
    </xdr:to>
    <xdr:sp macro="" textlink="">
      <xdr:nvSpPr>
        <xdr:cNvPr id="18" name="正方形/長方形 17">
          <a:hlinkClick xmlns:r="http://schemas.openxmlformats.org/officeDocument/2006/relationships" r:id="rId9"/>
          <a:extLst>
            <a:ext uri="{FF2B5EF4-FFF2-40B4-BE49-F238E27FC236}">
              <a16:creationId xmlns:a16="http://schemas.microsoft.com/office/drawing/2014/main" id="{00000000-0008-0000-0600-000012000000}"/>
            </a:ext>
          </a:extLst>
        </xdr:cNvPr>
        <xdr:cNvSpPr/>
      </xdr:nvSpPr>
      <xdr:spPr>
        <a:xfrm>
          <a:off x="8755380" y="0"/>
          <a:ext cx="7086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11</xdr:col>
      <xdr:colOff>83820</xdr:colOff>
      <xdr:row>0</xdr:row>
      <xdr:rowOff>0</xdr:rowOff>
    </xdr:from>
    <xdr:to>
      <xdr:col>12</xdr:col>
      <xdr:colOff>22860</xdr:colOff>
      <xdr:row>0</xdr:row>
      <xdr:rowOff>360000</xdr:rowOff>
    </xdr:to>
    <xdr:sp macro="" textlink="">
      <xdr:nvSpPr>
        <xdr:cNvPr id="19" name="正方形/長方形 18">
          <a:hlinkClick xmlns:r="http://schemas.openxmlformats.org/officeDocument/2006/relationships" r:id="rId10"/>
          <a:extLst>
            <a:ext uri="{FF2B5EF4-FFF2-40B4-BE49-F238E27FC236}">
              <a16:creationId xmlns:a16="http://schemas.microsoft.com/office/drawing/2014/main" id="{00000000-0008-0000-0600-000013000000}"/>
            </a:ext>
          </a:extLst>
        </xdr:cNvPr>
        <xdr:cNvSpPr/>
      </xdr:nvSpPr>
      <xdr:spPr>
        <a:xfrm>
          <a:off x="9456420" y="0"/>
          <a:ext cx="80772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マージン</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19</xdr:col>
      <xdr:colOff>497416</xdr:colOff>
      <xdr:row>120</xdr:row>
      <xdr:rowOff>0</xdr:rowOff>
    </xdr:from>
    <xdr:to>
      <xdr:col>19</xdr:col>
      <xdr:colOff>497417</xdr:colOff>
      <xdr:row>120</xdr:row>
      <xdr:rowOff>158750</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a:xfrm flipH="1">
          <a:off x="17631833" y="26045583"/>
          <a:ext cx="1" cy="158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508000</xdr:colOff>
      <xdr:row>120</xdr:row>
      <xdr:rowOff>158750</xdr:rowOff>
    </xdr:from>
    <xdr:to>
      <xdr:col>21</xdr:col>
      <xdr:colOff>497417</xdr:colOff>
      <xdr:row>120</xdr:row>
      <xdr:rowOff>158750</xdr:rowOff>
    </xdr:to>
    <xdr:cxnSp macro="">
      <xdr:nvCxnSpPr>
        <xdr:cNvPr id="3" name="直線コネクタ 2">
          <a:extLst>
            <a:ext uri="{FF2B5EF4-FFF2-40B4-BE49-F238E27FC236}">
              <a16:creationId xmlns:a16="http://schemas.microsoft.com/office/drawing/2014/main" id="{00000000-0008-0000-0700-000003000000}"/>
            </a:ext>
          </a:extLst>
        </xdr:cNvPr>
        <xdr:cNvCxnSpPr/>
      </xdr:nvCxnSpPr>
      <xdr:spPr>
        <a:xfrm>
          <a:off x="17642417" y="26204333"/>
          <a:ext cx="191558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497417</xdr:colOff>
      <xdr:row>112</xdr:row>
      <xdr:rowOff>2</xdr:rowOff>
    </xdr:from>
    <xdr:to>
      <xdr:col>21</xdr:col>
      <xdr:colOff>497418</xdr:colOff>
      <xdr:row>120</xdr:row>
      <xdr:rowOff>158750</xdr:rowOff>
    </xdr:to>
    <xdr:cxnSp macro="">
      <xdr:nvCxnSpPr>
        <xdr:cNvPr id="4" name="直線矢印コネクタ 3">
          <a:extLst>
            <a:ext uri="{FF2B5EF4-FFF2-40B4-BE49-F238E27FC236}">
              <a16:creationId xmlns:a16="http://schemas.microsoft.com/office/drawing/2014/main" id="{00000000-0008-0000-0700-000004000000}"/>
            </a:ext>
          </a:extLst>
        </xdr:cNvPr>
        <xdr:cNvCxnSpPr/>
      </xdr:nvCxnSpPr>
      <xdr:spPr>
        <a:xfrm flipV="1">
          <a:off x="19558000" y="24352252"/>
          <a:ext cx="1" cy="18520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10584</xdr:colOff>
      <xdr:row>113</xdr:row>
      <xdr:rowOff>105833</xdr:rowOff>
    </xdr:from>
    <xdr:to>
      <xdr:col>16</xdr:col>
      <xdr:colOff>391583</xdr:colOff>
      <xdr:row>113</xdr:row>
      <xdr:rowOff>105834</xdr:rowOff>
    </xdr:to>
    <xdr:cxnSp macro="">
      <xdr:nvCxnSpPr>
        <xdr:cNvPr id="20" name="直線コネクタ 19">
          <a:extLst>
            <a:ext uri="{FF2B5EF4-FFF2-40B4-BE49-F238E27FC236}">
              <a16:creationId xmlns:a16="http://schemas.microsoft.com/office/drawing/2014/main" id="{00000000-0008-0000-0700-000014000000}"/>
            </a:ext>
          </a:extLst>
        </xdr:cNvPr>
        <xdr:cNvCxnSpPr/>
      </xdr:nvCxnSpPr>
      <xdr:spPr>
        <a:xfrm flipV="1">
          <a:off x="11366501" y="24669750"/>
          <a:ext cx="327024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391583</xdr:colOff>
      <xdr:row>113</xdr:row>
      <xdr:rowOff>116416</xdr:rowOff>
    </xdr:from>
    <xdr:to>
      <xdr:col>16</xdr:col>
      <xdr:colOff>391583</xdr:colOff>
      <xdr:row>117</xdr:row>
      <xdr:rowOff>95250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a:off x="14636750" y="24680333"/>
          <a:ext cx="0" cy="825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402166</xdr:colOff>
      <xdr:row>117</xdr:row>
      <xdr:rowOff>95250</xdr:rowOff>
    </xdr:from>
    <xdr:to>
      <xdr:col>19</xdr:col>
      <xdr:colOff>10583</xdr:colOff>
      <xdr:row>117</xdr:row>
      <xdr:rowOff>95250</xdr:rowOff>
    </xdr:to>
    <xdr:cxnSp macro="">
      <xdr:nvCxnSpPr>
        <xdr:cNvPr id="25" name="直線矢印コネクタ 24">
          <a:extLst>
            <a:ext uri="{FF2B5EF4-FFF2-40B4-BE49-F238E27FC236}">
              <a16:creationId xmlns:a16="http://schemas.microsoft.com/office/drawing/2014/main" id="{00000000-0008-0000-0700-000019000000}"/>
            </a:ext>
          </a:extLst>
        </xdr:cNvPr>
        <xdr:cNvCxnSpPr/>
      </xdr:nvCxnSpPr>
      <xdr:spPr>
        <a:xfrm>
          <a:off x="14647333" y="25505833"/>
          <a:ext cx="249766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476250</xdr:colOff>
      <xdr:row>112</xdr:row>
      <xdr:rowOff>10584</xdr:rowOff>
    </xdr:from>
    <xdr:to>
      <xdr:col>17</xdr:col>
      <xdr:colOff>476252</xdr:colOff>
      <xdr:row>113</xdr:row>
      <xdr:rowOff>122917</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5684500" y="24362834"/>
          <a:ext cx="2" cy="3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486833</xdr:colOff>
      <xdr:row>113</xdr:row>
      <xdr:rowOff>127000</xdr:rowOff>
    </xdr:from>
    <xdr:to>
      <xdr:col>18</xdr:col>
      <xdr:colOff>0</xdr:colOff>
      <xdr:row>113</xdr:row>
      <xdr:rowOff>127000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a:off x="15695083" y="24690917"/>
          <a:ext cx="4762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609600</xdr:colOff>
      <xdr:row>0</xdr:row>
      <xdr:rowOff>361950</xdr:rowOff>
    </xdr:to>
    <xdr:sp macro="" textlink="">
      <xdr:nvSpPr>
        <xdr:cNvPr id="10" name="ホームベース 9">
          <a:hlinkClick xmlns:r="http://schemas.openxmlformats.org/officeDocument/2006/relationships" r:id="rId1"/>
          <a:extLst>
            <a:ext uri="{FF2B5EF4-FFF2-40B4-BE49-F238E27FC236}">
              <a16:creationId xmlns:a16="http://schemas.microsoft.com/office/drawing/2014/main" id="{00000000-0008-0000-0700-00000A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開催波及効果</a:t>
          </a:r>
        </a:p>
      </xdr:txBody>
    </xdr:sp>
    <xdr:clientData/>
  </xdr:twoCellAnchor>
  <xdr:twoCellAnchor>
    <xdr:from>
      <xdr:col>2</xdr:col>
      <xdr:colOff>777241</xdr:colOff>
      <xdr:row>0</xdr:row>
      <xdr:rowOff>0</xdr:rowOff>
    </xdr:from>
    <xdr:to>
      <xdr:col>2</xdr:col>
      <xdr:colOff>1607820</xdr:colOff>
      <xdr:row>0</xdr:row>
      <xdr:rowOff>360000</xdr:rowOff>
    </xdr:to>
    <xdr:sp macro="" textlink="">
      <xdr:nvSpPr>
        <xdr:cNvPr id="11" name="正方形/長方形 10">
          <a:hlinkClick xmlns:r="http://schemas.openxmlformats.org/officeDocument/2006/relationships" r:id="rId2"/>
          <a:extLst>
            <a:ext uri="{FF2B5EF4-FFF2-40B4-BE49-F238E27FC236}">
              <a16:creationId xmlns:a16="http://schemas.microsoft.com/office/drawing/2014/main" id="{00000000-0008-0000-0700-00000B000000}"/>
            </a:ext>
          </a:extLst>
        </xdr:cNvPr>
        <xdr:cNvSpPr/>
      </xdr:nvSpPr>
      <xdr:spPr>
        <a:xfrm>
          <a:off x="1508761" y="0"/>
          <a:ext cx="83057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1600201</xdr:colOff>
      <xdr:row>0</xdr:row>
      <xdr:rowOff>0</xdr:rowOff>
    </xdr:from>
    <xdr:to>
      <xdr:col>3</xdr:col>
      <xdr:colOff>815341</xdr:colOff>
      <xdr:row>0</xdr:row>
      <xdr:rowOff>360000</xdr:rowOff>
    </xdr:to>
    <xdr:sp macro="" textlink="">
      <xdr:nvSpPr>
        <xdr:cNvPr id="12" name="正方形/長方形 11">
          <a:hlinkClick xmlns:r="http://schemas.openxmlformats.org/officeDocument/2006/relationships" r:id="rId3"/>
          <a:extLst>
            <a:ext uri="{FF2B5EF4-FFF2-40B4-BE49-F238E27FC236}">
              <a16:creationId xmlns:a16="http://schemas.microsoft.com/office/drawing/2014/main" id="{00000000-0008-0000-0700-00000C000000}"/>
            </a:ext>
          </a:extLst>
        </xdr:cNvPr>
        <xdr:cNvSpPr/>
      </xdr:nvSpPr>
      <xdr:spPr>
        <a:xfrm>
          <a:off x="2331721" y="0"/>
          <a:ext cx="90678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入力消費</a:t>
          </a:r>
        </a:p>
      </xdr:txBody>
    </xdr:sp>
    <xdr:clientData/>
  </xdr:twoCellAnchor>
  <xdr:twoCellAnchor>
    <xdr:from>
      <xdr:col>3</xdr:col>
      <xdr:colOff>807720</xdr:colOff>
      <xdr:row>0</xdr:row>
      <xdr:rowOff>0</xdr:rowOff>
    </xdr:from>
    <xdr:to>
      <xdr:col>4</xdr:col>
      <xdr:colOff>792000</xdr:colOff>
      <xdr:row>0</xdr:row>
      <xdr:rowOff>360000</xdr:rowOff>
    </xdr:to>
    <xdr:sp macro="" textlink="">
      <xdr:nvSpPr>
        <xdr:cNvPr id="13" name="正方形/長方形 12">
          <a:hlinkClick xmlns:r="http://schemas.openxmlformats.org/officeDocument/2006/relationships" r:id="rId4"/>
          <a:extLst>
            <a:ext uri="{FF2B5EF4-FFF2-40B4-BE49-F238E27FC236}">
              <a16:creationId xmlns:a16="http://schemas.microsoft.com/office/drawing/2014/main" id="{00000000-0008-0000-0700-00000D000000}"/>
            </a:ext>
          </a:extLst>
        </xdr:cNvPr>
        <xdr:cNvSpPr/>
      </xdr:nvSpPr>
      <xdr:spPr>
        <a:xfrm>
          <a:off x="3230880" y="0"/>
          <a:ext cx="8529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入力開催</a:t>
          </a:r>
        </a:p>
      </xdr:txBody>
    </xdr:sp>
    <xdr:clientData/>
  </xdr:twoCellAnchor>
  <xdr:twoCellAnchor>
    <xdr:from>
      <xdr:col>4</xdr:col>
      <xdr:colOff>790575</xdr:colOff>
      <xdr:row>0</xdr:row>
      <xdr:rowOff>0</xdr:rowOff>
    </xdr:from>
    <xdr:to>
      <xdr:col>5</xdr:col>
      <xdr:colOff>620550</xdr:colOff>
      <xdr:row>0</xdr:row>
      <xdr:rowOff>360000</xdr:rowOff>
    </xdr:to>
    <xdr:sp macro="" textlink="">
      <xdr:nvSpPr>
        <xdr:cNvPr id="14" name="正方形/長方形 13">
          <a:hlinkClick xmlns:r="http://schemas.openxmlformats.org/officeDocument/2006/relationships" r:id="rId5"/>
          <a:extLst>
            <a:ext uri="{FF2B5EF4-FFF2-40B4-BE49-F238E27FC236}">
              <a16:creationId xmlns:a16="http://schemas.microsoft.com/office/drawing/2014/main" id="{00000000-0008-0000-0700-00000E000000}"/>
            </a:ext>
          </a:extLst>
        </xdr:cNvPr>
        <xdr:cNvSpPr/>
      </xdr:nvSpPr>
      <xdr:spPr>
        <a:xfrm>
          <a:off x="443865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5</xdr:col>
      <xdr:colOff>619125</xdr:colOff>
      <xdr:row>0</xdr:row>
      <xdr:rowOff>0</xdr:rowOff>
    </xdr:from>
    <xdr:to>
      <xdr:col>6</xdr:col>
      <xdr:colOff>449100</xdr:colOff>
      <xdr:row>0</xdr:row>
      <xdr:rowOff>360000</xdr:rowOff>
    </xdr:to>
    <xdr:sp macro="" textlink="">
      <xdr:nvSpPr>
        <xdr:cNvPr id="15" name="正方形/長方形 14">
          <a:hlinkClick xmlns:r="http://schemas.openxmlformats.org/officeDocument/2006/relationships" r:id="rId6"/>
          <a:extLst>
            <a:ext uri="{FF2B5EF4-FFF2-40B4-BE49-F238E27FC236}">
              <a16:creationId xmlns:a16="http://schemas.microsoft.com/office/drawing/2014/main" id="{00000000-0008-0000-0700-00000F000000}"/>
            </a:ext>
          </a:extLst>
        </xdr:cNvPr>
        <xdr:cNvSpPr/>
      </xdr:nvSpPr>
      <xdr:spPr>
        <a:xfrm>
          <a:off x="5229225"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6</xdr:col>
      <xdr:colOff>447675</xdr:colOff>
      <xdr:row>0</xdr:row>
      <xdr:rowOff>0</xdr:rowOff>
    </xdr:from>
    <xdr:to>
      <xdr:col>7</xdr:col>
      <xdr:colOff>277650</xdr:colOff>
      <xdr:row>0</xdr:row>
      <xdr:rowOff>360000</xdr:rowOff>
    </xdr:to>
    <xdr:sp macro="" textlink="">
      <xdr:nvSpPr>
        <xdr:cNvPr id="16" name="正方形/長方形 15">
          <a:hlinkClick xmlns:r="http://schemas.openxmlformats.org/officeDocument/2006/relationships" r:id="rId7"/>
          <a:extLst>
            <a:ext uri="{FF2B5EF4-FFF2-40B4-BE49-F238E27FC236}">
              <a16:creationId xmlns:a16="http://schemas.microsoft.com/office/drawing/2014/main" id="{00000000-0008-0000-0700-000010000000}"/>
            </a:ext>
          </a:extLst>
        </xdr:cNvPr>
        <xdr:cNvSpPr/>
      </xdr:nvSpPr>
      <xdr:spPr>
        <a:xfrm>
          <a:off x="6019800" y="0"/>
          <a:ext cx="79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solidFill>
                <a:schemeClr val="tx1"/>
              </a:solidFill>
            </a:rPr>
            <a:t>flow</a:t>
          </a:r>
          <a:endParaRPr kumimoji="1" lang="ja-JP" altLang="en-US" sz="1100" b="0">
            <a:solidFill>
              <a:schemeClr val="tx1"/>
            </a:solidFill>
          </a:endParaRPr>
        </a:p>
      </xdr:txBody>
    </xdr:sp>
    <xdr:clientData/>
  </xdr:twoCellAnchor>
  <xdr:twoCellAnchor>
    <xdr:from>
      <xdr:col>7</xdr:col>
      <xdr:colOff>276225</xdr:colOff>
      <xdr:row>0</xdr:row>
      <xdr:rowOff>0</xdr:rowOff>
    </xdr:from>
    <xdr:to>
      <xdr:col>8</xdr:col>
      <xdr:colOff>243840</xdr:colOff>
      <xdr:row>0</xdr:row>
      <xdr:rowOff>360000</xdr:rowOff>
    </xdr:to>
    <xdr:sp macro="" textlink="">
      <xdr:nvSpPr>
        <xdr:cNvPr id="17" name="正方形/長方形 16">
          <a:hlinkClick xmlns:r="http://schemas.openxmlformats.org/officeDocument/2006/relationships" r:id="rId8"/>
          <a:extLst>
            <a:ext uri="{FF2B5EF4-FFF2-40B4-BE49-F238E27FC236}">
              <a16:creationId xmlns:a16="http://schemas.microsoft.com/office/drawing/2014/main" id="{00000000-0008-0000-0700-000011000000}"/>
            </a:ext>
          </a:extLst>
        </xdr:cNvPr>
        <xdr:cNvSpPr/>
      </xdr:nvSpPr>
      <xdr:spPr>
        <a:xfrm>
          <a:off x="6174105" y="0"/>
          <a:ext cx="836295"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a:t>
          </a:r>
        </a:p>
      </xdr:txBody>
    </xdr:sp>
    <xdr:clientData/>
  </xdr:twoCellAnchor>
  <xdr:twoCellAnchor>
    <xdr:from>
      <xdr:col>8</xdr:col>
      <xdr:colOff>243840</xdr:colOff>
      <xdr:row>0</xdr:row>
      <xdr:rowOff>0</xdr:rowOff>
    </xdr:from>
    <xdr:to>
      <xdr:col>9</xdr:col>
      <xdr:colOff>167639</xdr:colOff>
      <xdr:row>0</xdr:row>
      <xdr:rowOff>360000</xdr:rowOff>
    </xdr:to>
    <xdr:sp macro="" textlink="">
      <xdr:nvSpPr>
        <xdr:cNvPr id="18" name="正方形/長方形 17">
          <a:extLst>
            <a:ext uri="{FF2B5EF4-FFF2-40B4-BE49-F238E27FC236}">
              <a16:creationId xmlns:a16="http://schemas.microsoft.com/office/drawing/2014/main" id="{00000000-0008-0000-0700-000012000000}"/>
            </a:ext>
          </a:extLst>
        </xdr:cNvPr>
        <xdr:cNvSpPr/>
      </xdr:nvSpPr>
      <xdr:spPr>
        <a:xfrm>
          <a:off x="7010400" y="0"/>
          <a:ext cx="792479" cy="360000"/>
        </a:xfrm>
        <a:prstGeom prst="rect">
          <a:avLst/>
        </a:prstGeom>
        <a:solidFill>
          <a:schemeClr val="accent3">
            <a:lumMod val="50000"/>
          </a:schemeClr>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開催波及</a:t>
          </a:r>
        </a:p>
      </xdr:txBody>
    </xdr:sp>
    <xdr:clientData/>
  </xdr:twoCellAnchor>
  <xdr:twoCellAnchor>
    <xdr:from>
      <xdr:col>9</xdr:col>
      <xdr:colOff>182880</xdr:colOff>
      <xdr:row>0</xdr:row>
      <xdr:rowOff>0</xdr:rowOff>
    </xdr:from>
    <xdr:to>
      <xdr:col>10</xdr:col>
      <xdr:colOff>15240</xdr:colOff>
      <xdr:row>0</xdr:row>
      <xdr:rowOff>360000</xdr:rowOff>
    </xdr:to>
    <xdr:sp macro="" textlink="">
      <xdr:nvSpPr>
        <xdr:cNvPr id="19" name="正方形/長方形 18">
          <a:hlinkClick xmlns:r="http://schemas.openxmlformats.org/officeDocument/2006/relationships" r:id="rId9"/>
          <a:extLst>
            <a:ext uri="{FF2B5EF4-FFF2-40B4-BE49-F238E27FC236}">
              <a16:creationId xmlns:a16="http://schemas.microsoft.com/office/drawing/2014/main" id="{00000000-0008-0000-0700-000013000000}"/>
            </a:ext>
          </a:extLst>
        </xdr:cNvPr>
        <xdr:cNvSpPr/>
      </xdr:nvSpPr>
      <xdr:spPr>
        <a:xfrm>
          <a:off x="7818120" y="0"/>
          <a:ext cx="7010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10</xdr:col>
      <xdr:colOff>22860</xdr:colOff>
      <xdr:row>0</xdr:row>
      <xdr:rowOff>0</xdr:rowOff>
    </xdr:from>
    <xdr:to>
      <xdr:col>10</xdr:col>
      <xdr:colOff>769620</xdr:colOff>
      <xdr:row>0</xdr:row>
      <xdr:rowOff>360000</xdr:rowOff>
    </xdr:to>
    <xdr:sp macro="" textlink="">
      <xdr:nvSpPr>
        <xdr:cNvPr id="21" name="正方形/長方形 20">
          <a:hlinkClick xmlns:r="http://schemas.openxmlformats.org/officeDocument/2006/relationships" r:id="rId10"/>
          <a:extLst>
            <a:ext uri="{FF2B5EF4-FFF2-40B4-BE49-F238E27FC236}">
              <a16:creationId xmlns:a16="http://schemas.microsoft.com/office/drawing/2014/main" id="{00000000-0008-0000-0700-000015000000}"/>
            </a:ext>
          </a:extLst>
        </xdr:cNvPr>
        <xdr:cNvSpPr/>
      </xdr:nvSpPr>
      <xdr:spPr>
        <a:xfrm>
          <a:off x="8526780" y="0"/>
          <a:ext cx="7467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10</xdr:col>
      <xdr:colOff>762000</xdr:colOff>
      <xdr:row>0</xdr:row>
      <xdr:rowOff>0</xdr:rowOff>
    </xdr:from>
    <xdr:to>
      <xdr:col>11</xdr:col>
      <xdr:colOff>640080</xdr:colOff>
      <xdr:row>0</xdr:row>
      <xdr:rowOff>360000</xdr:rowOff>
    </xdr:to>
    <xdr:sp macro="" textlink="">
      <xdr:nvSpPr>
        <xdr:cNvPr id="23" name="正方形/長方形 22">
          <a:hlinkClick xmlns:r="http://schemas.openxmlformats.org/officeDocument/2006/relationships" r:id="rId11"/>
          <a:extLst>
            <a:ext uri="{FF2B5EF4-FFF2-40B4-BE49-F238E27FC236}">
              <a16:creationId xmlns:a16="http://schemas.microsoft.com/office/drawing/2014/main" id="{00000000-0008-0000-0700-000017000000}"/>
            </a:ext>
          </a:extLst>
        </xdr:cNvPr>
        <xdr:cNvSpPr/>
      </xdr:nvSpPr>
      <xdr:spPr>
        <a:xfrm>
          <a:off x="9265920" y="0"/>
          <a:ext cx="7467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マージン</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609600</xdr:colOff>
      <xdr:row>0</xdr:row>
      <xdr:rowOff>361950</xdr:rowOff>
    </xdr:to>
    <xdr:sp macro="" textlink="">
      <xdr:nvSpPr>
        <xdr:cNvPr id="2" name="ホームベース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123825" y="0"/>
          <a:ext cx="1295400" cy="361950"/>
        </a:xfrm>
        <a:prstGeom prst="homePlate">
          <a:avLst/>
        </a:prstGeom>
        <a:solidFill>
          <a:srgbClr val="CCFFCC"/>
        </a:solidFill>
        <a:ln w="28575">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r>
            <a:rPr kumimoji="1" lang="ja-JP" altLang="en-US" sz="1100"/>
            <a:t>整理</a:t>
          </a:r>
        </a:p>
      </xdr:txBody>
    </xdr:sp>
    <xdr:clientData/>
  </xdr:twoCellAnchor>
  <xdr:twoCellAnchor>
    <xdr:from>
      <xdr:col>2</xdr:col>
      <xdr:colOff>952500</xdr:colOff>
      <xdr:row>0</xdr:row>
      <xdr:rowOff>0</xdr:rowOff>
    </xdr:from>
    <xdr:to>
      <xdr:col>2</xdr:col>
      <xdr:colOff>1775459</xdr:colOff>
      <xdr:row>0</xdr:row>
      <xdr:rowOff>360000</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00000000-0008-0000-0800-000003000000}"/>
            </a:ext>
          </a:extLst>
        </xdr:cNvPr>
        <xdr:cNvSpPr/>
      </xdr:nvSpPr>
      <xdr:spPr>
        <a:xfrm>
          <a:off x="1684020" y="0"/>
          <a:ext cx="82295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1767840</xdr:colOff>
      <xdr:row>0</xdr:row>
      <xdr:rowOff>0</xdr:rowOff>
    </xdr:from>
    <xdr:to>
      <xdr:col>3</xdr:col>
      <xdr:colOff>708660</xdr:colOff>
      <xdr:row>0</xdr:row>
      <xdr:rowOff>360000</xdr:rowOff>
    </xdr:to>
    <xdr:sp macro="" textlink="">
      <xdr:nvSpPr>
        <xdr:cNvPr id="4" name="正方形/長方形 3">
          <a:hlinkClick xmlns:r="http://schemas.openxmlformats.org/officeDocument/2006/relationships" r:id="rId3"/>
          <a:extLst>
            <a:ext uri="{FF2B5EF4-FFF2-40B4-BE49-F238E27FC236}">
              <a16:creationId xmlns:a16="http://schemas.microsoft.com/office/drawing/2014/main" id="{00000000-0008-0000-0800-000004000000}"/>
            </a:ext>
          </a:extLst>
        </xdr:cNvPr>
        <xdr:cNvSpPr/>
      </xdr:nvSpPr>
      <xdr:spPr>
        <a:xfrm>
          <a:off x="2499360" y="0"/>
          <a:ext cx="8229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入力消費</a:t>
          </a:r>
        </a:p>
      </xdr:txBody>
    </xdr:sp>
    <xdr:clientData/>
  </xdr:twoCellAnchor>
  <xdr:twoCellAnchor>
    <xdr:from>
      <xdr:col>3</xdr:col>
      <xdr:colOff>701040</xdr:colOff>
      <xdr:row>0</xdr:row>
      <xdr:rowOff>0</xdr:rowOff>
    </xdr:from>
    <xdr:to>
      <xdr:col>6</xdr:col>
      <xdr:colOff>266700</xdr:colOff>
      <xdr:row>0</xdr:row>
      <xdr:rowOff>360000</xdr:rowOff>
    </xdr:to>
    <xdr:sp macro="" textlink="">
      <xdr:nvSpPr>
        <xdr:cNvPr id="5" name="正方形/長方形 4">
          <a:hlinkClick xmlns:r="http://schemas.openxmlformats.org/officeDocument/2006/relationships" r:id="rId4"/>
          <a:extLst>
            <a:ext uri="{FF2B5EF4-FFF2-40B4-BE49-F238E27FC236}">
              <a16:creationId xmlns:a16="http://schemas.microsoft.com/office/drawing/2014/main" id="{00000000-0008-0000-0800-000005000000}"/>
            </a:ext>
          </a:extLst>
        </xdr:cNvPr>
        <xdr:cNvSpPr/>
      </xdr:nvSpPr>
      <xdr:spPr>
        <a:xfrm>
          <a:off x="3314700" y="0"/>
          <a:ext cx="8382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入力開催</a:t>
          </a:r>
        </a:p>
      </xdr:txBody>
    </xdr:sp>
    <xdr:clientData/>
  </xdr:twoCellAnchor>
  <xdr:twoCellAnchor>
    <xdr:from>
      <xdr:col>6</xdr:col>
      <xdr:colOff>259080</xdr:colOff>
      <xdr:row>0</xdr:row>
      <xdr:rowOff>0</xdr:rowOff>
    </xdr:from>
    <xdr:to>
      <xdr:col>7</xdr:col>
      <xdr:colOff>640080</xdr:colOff>
      <xdr:row>0</xdr:row>
      <xdr:rowOff>360000</xdr:rowOff>
    </xdr:to>
    <xdr:sp macro="" textlink="">
      <xdr:nvSpPr>
        <xdr:cNvPr id="6" name="正方形/長方形 5">
          <a:hlinkClick xmlns:r="http://schemas.openxmlformats.org/officeDocument/2006/relationships" r:id="rId5"/>
          <a:extLst>
            <a:ext uri="{FF2B5EF4-FFF2-40B4-BE49-F238E27FC236}">
              <a16:creationId xmlns:a16="http://schemas.microsoft.com/office/drawing/2014/main" id="{00000000-0008-0000-0800-000006000000}"/>
            </a:ext>
          </a:extLst>
        </xdr:cNvPr>
        <xdr:cNvSpPr/>
      </xdr:nvSpPr>
      <xdr:spPr>
        <a:xfrm>
          <a:off x="4145280" y="0"/>
          <a:ext cx="76962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7</xdr:col>
      <xdr:colOff>632460</xdr:colOff>
      <xdr:row>0</xdr:row>
      <xdr:rowOff>0</xdr:rowOff>
    </xdr:from>
    <xdr:to>
      <xdr:col>7</xdr:col>
      <xdr:colOff>1394459</xdr:colOff>
      <xdr:row>0</xdr:row>
      <xdr:rowOff>360000</xdr:rowOff>
    </xdr:to>
    <xdr:sp macro="" textlink="">
      <xdr:nvSpPr>
        <xdr:cNvPr id="7" name="正方形/長方形 6">
          <a:hlinkClick xmlns:r="http://schemas.openxmlformats.org/officeDocument/2006/relationships" r:id="rId6"/>
          <a:extLst>
            <a:ext uri="{FF2B5EF4-FFF2-40B4-BE49-F238E27FC236}">
              <a16:creationId xmlns:a16="http://schemas.microsoft.com/office/drawing/2014/main" id="{00000000-0008-0000-0800-000007000000}"/>
            </a:ext>
          </a:extLst>
        </xdr:cNvPr>
        <xdr:cNvSpPr/>
      </xdr:nvSpPr>
      <xdr:spPr>
        <a:xfrm>
          <a:off x="4907280" y="0"/>
          <a:ext cx="76199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a:t>
          </a:r>
        </a:p>
      </xdr:txBody>
    </xdr:sp>
    <xdr:clientData/>
  </xdr:twoCellAnchor>
  <xdr:twoCellAnchor>
    <xdr:from>
      <xdr:col>7</xdr:col>
      <xdr:colOff>1394460</xdr:colOff>
      <xdr:row>0</xdr:row>
      <xdr:rowOff>0</xdr:rowOff>
    </xdr:from>
    <xdr:to>
      <xdr:col>8</xdr:col>
      <xdr:colOff>419100</xdr:colOff>
      <xdr:row>0</xdr:row>
      <xdr:rowOff>360000</xdr:rowOff>
    </xdr:to>
    <xdr:sp macro="" textlink="">
      <xdr:nvSpPr>
        <xdr:cNvPr id="8" name="正方形/長方形 7">
          <a:hlinkClick xmlns:r="http://schemas.openxmlformats.org/officeDocument/2006/relationships" r:id="rId7"/>
          <a:extLst>
            <a:ext uri="{FF2B5EF4-FFF2-40B4-BE49-F238E27FC236}">
              <a16:creationId xmlns:a16="http://schemas.microsoft.com/office/drawing/2014/main" id="{00000000-0008-0000-0800-000008000000}"/>
            </a:ext>
          </a:extLst>
        </xdr:cNvPr>
        <xdr:cNvSpPr/>
      </xdr:nvSpPr>
      <xdr:spPr>
        <a:xfrm>
          <a:off x="5669280" y="0"/>
          <a:ext cx="63246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solidFill>
                <a:schemeClr val="tx1"/>
              </a:solidFill>
            </a:rPr>
            <a:t>flow</a:t>
          </a:r>
          <a:endParaRPr kumimoji="1" lang="ja-JP" altLang="en-US" sz="1100" b="0">
            <a:solidFill>
              <a:schemeClr val="tx1"/>
            </a:solidFill>
          </a:endParaRPr>
        </a:p>
      </xdr:txBody>
    </xdr:sp>
    <xdr:clientData/>
  </xdr:twoCellAnchor>
  <xdr:twoCellAnchor>
    <xdr:from>
      <xdr:col>8</xdr:col>
      <xdr:colOff>411480</xdr:colOff>
      <xdr:row>0</xdr:row>
      <xdr:rowOff>0</xdr:rowOff>
    </xdr:from>
    <xdr:to>
      <xdr:col>9</xdr:col>
      <xdr:colOff>304800</xdr:colOff>
      <xdr:row>0</xdr:row>
      <xdr:rowOff>360000</xdr:rowOff>
    </xdr:to>
    <xdr:sp macro="" textlink="">
      <xdr:nvSpPr>
        <xdr:cNvPr id="9" name="正方形/長方形 8">
          <a:hlinkClick xmlns:r="http://schemas.openxmlformats.org/officeDocument/2006/relationships" r:id="rId8"/>
          <a:extLst>
            <a:ext uri="{FF2B5EF4-FFF2-40B4-BE49-F238E27FC236}">
              <a16:creationId xmlns:a16="http://schemas.microsoft.com/office/drawing/2014/main" id="{00000000-0008-0000-0800-000009000000}"/>
            </a:ext>
          </a:extLst>
        </xdr:cNvPr>
        <xdr:cNvSpPr/>
      </xdr:nvSpPr>
      <xdr:spPr>
        <a:xfrm>
          <a:off x="6294120" y="0"/>
          <a:ext cx="76200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消費波及</a:t>
          </a:r>
        </a:p>
      </xdr:txBody>
    </xdr:sp>
    <xdr:clientData/>
  </xdr:twoCellAnchor>
  <xdr:twoCellAnchor>
    <xdr:from>
      <xdr:col>9</xdr:col>
      <xdr:colOff>297180</xdr:colOff>
      <xdr:row>0</xdr:row>
      <xdr:rowOff>0</xdr:rowOff>
    </xdr:from>
    <xdr:to>
      <xdr:col>10</xdr:col>
      <xdr:colOff>251459</xdr:colOff>
      <xdr:row>0</xdr:row>
      <xdr:rowOff>360000</xdr:rowOff>
    </xdr:to>
    <xdr:sp macro="" textlink="">
      <xdr:nvSpPr>
        <xdr:cNvPr id="10" name="正方形/長方形 9">
          <a:hlinkClick xmlns:r="http://schemas.openxmlformats.org/officeDocument/2006/relationships" r:id="rId9"/>
          <a:extLst>
            <a:ext uri="{FF2B5EF4-FFF2-40B4-BE49-F238E27FC236}">
              <a16:creationId xmlns:a16="http://schemas.microsoft.com/office/drawing/2014/main" id="{00000000-0008-0000-0800-00000A000000}"/>
            </a:ext>
          </a:extLst>
        </xdr:cNvPr>
        <xdr:cNvSpPr/>
      </xdr:nvSpPr>
      <xdr:spPr>
        <a:xfrm>
          <a:off x="7048500" y="0"/>
          <a:ext cx="822959"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開催波及</a:t>
          </a:r>
        </a:p>
      </xdr:txBody>
    </xdr:sp>
    <xdr:clientData/>
  </xdr:twoCellAnchor>
  <xdr:twoCellAnchor>
    <xdr:from>
      <xdr:col>10</xdr:col>
      <xdr:colOff>236220</xdr:colOff>
      <xdr:row>0</xdr:row>
      <xdr:rowOff>0</xdr:rowOff>
    </xdr:from>
    <xdr:to>
      <xdr:col>11</xdr:col>
      <xdr:colOff>83820</xdr:colOff>
      <xdr:row>0</xdr:row>
      <xdr:rowOff>360000</xdr:rowOff>
    </xdr:to>
    <xdr:sp macro="" textlink="">
      <xdr:nvSpPr>
        <xdr:cNvPr id="11" name="正方形/長方形 10">
          <a:extLst>
            <a:ext uri="{FF2B5EF4-FFF2-40B4-BE49-F238E27FC236}">
              <a16:creationId xmlns:a16="http://schemas.microsoft.com/office/drawing/2014/main" id="{00000000-0008-0000-0800-00000B000000}"/>
            </a:ext>
          </a:extLst>
        </xdr:cNvPr>
        <xdr:cNvSpPr/>
      </xdr:nvSpPr>
      <xdr:spPr>
        <a:xfrm>
          <a:off x="7856220" y="0"/>
          <a:ext cx="716280" cy="360000"/>
        </a:xfrm>
        <a:prstGeom prst="rect">
          <a:avLst/>
        </a:prstGeom>
        <a:solidFill>
          <a:schemeClr val="accent3">
            <a:lumMod val="50000"/>
          </a:schemeClr>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1">
              <a:solidFill>
                <a:schemeClr val="bg1"/>
              </a:solidFill>
            </a:rPr>
            <a:t>DATA</a:t>
          </a:r>
          <a:endParaRPr kumimoji="1" lang="ja-JP" altLang="en-US" sz="1100" b="1">
            <a:solidFill>
              <a:schemeClr val="bg1"/>
            </a:solidFill>
          </a:endParaRPr>
        </a:p>
      </xdr:txBody>
    </xdr:sp>
    <xdr:clientData/>
  </xdr:twoCellAnchor>
  <xdr:twoCellAnchor>
    <xdr:from>
      <xdr:col>11</xdr:col>
      <xdr:colOff>76200</xdr:colOff>
      <xdr:row>0</xdr:row>
      <xdr:rowOff>0</xdr:rowOff>
    </xdr:from>
    <xdr:to>
      <xdr:col>11</xdr:col>
      <xdr:colOff>830580</xdr:colOff>
      <xdr:row>0</xdr:row>
      <xdr:rowOff>360000</xdr:rowOff>
    </xdr:to>
    <xdr:sp macro="" textlink="">
      <xdr:nvSpPr>
        <xdr:cNvPr id="12" name="正方形/長方形 11">
          <a:hlinkClick xmlns:r="http://schemas.openxmlformats.org/officeDocument/2006/relationships" r:id="rId1"/>
          <a:extLst>
            <a:ext uri="{FF2B5EF4-FFF2-40B4-BE49-F238E27FC236}">
              <a16:creationId xmlns:a16="http://schemas.microsoft.com/office/drawing/2014/main" id="{00000000-0008-0000-0800-00000C000000}"/>
            </a:ext>
          </a:extLst>
        </xdr:cNvPr>
        <xdr:cNvSpPr/>
      </xdr:nvSpPr>
      <xdr:spPr>
        <a:xfrm>
          <a:off x="8564880" y="0"/>
          <a:ext cx="75438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11</xdr:col>
      <xdr:colOff>822960</xdr:colOff>
      <xdr:row>0</xdr:row>
      <xdr:rowOff>0</xdr:rowOff>
    </xdr:from>
    <xdr:to>
      <xdr:col>15</xdr:col>
      <xdr:colOff>228600</xdr:colOff>
      <xdr:row>0</xdr:row>
      <xdr:rowOff>360000</xdr:rowOff>
    </xdr:to>
    <xdr:sp macro="" textlink="">
      <xdr:nvSpPr>
        <xdr:cNvPr id="13" name="正方形/長方形 12">
          <a:hlinkClick xmlns:r="http://schemas.openxmlformats.org/officeDocument/2006/relationships" r:id="rId10"/>
          <a:extLst>
            <a:ext uri="{FF2B5EF4-FFF2-40B4-BE49-F238E27FC236}">
              <a16:creationId xmlns:a16="http://schemas.microsoft.com/office/drawing/2014/main" id="{00000000-0008-0000-0800-00000D000000}"/>
            </a:ext>
          </a:extLst>
        </xdr:cNvPr>
        <xdr:cNvSpPr/>
      </xdr:nvSpPr>
      <xdr:spPr>
        <a:xfrm>
          <a:off x="9311640" y="0"/>
          <a:ext cx="777240" cy="360000"/>
        </a:xfrm>
        <a:prstGeom prst="rect">
          <a:avLst/>
        </a:prstGeom>
        <a:solidFill>
          <a:srgbClr val="CCFFCC"/>
        </a:solidFill>
        <a:ln w="12700">
          <a:solidFill>
            <a:schemeClr val="accent3">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マージン</a:t>
          </a:r>
        </a:p>
      </xdr:txBody>
    </xdr:sp>
    <xdr:clientData/>
  </xdr:two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lipFill>
          <a:blip xmlns:r="http://schemas.openxmlformats.org/officeDocument/2006/relationships" r:embed="rId1" cstate="print">
            <a:duotone>
              <a:prstClr val="black"/>
              <a:schemeClr val="accent2">
                <a:tint val="45000"/>
                <a:satMod val="400000"/>
              </a:schemeClr>
            </a:duotone>
          </a:blip>
          <a:tile tx="0" ty="0" sx="100000" sy="100000" flip="none" algn="tl"/>
        </a:blipFill>
        <a:ln w="3175">
          <a:solidFill>
            <a:schemeClr val="tx2"/>
          </a:solidFill>
        </a:ln>
      </a:spPr>
      <a:bodyPr vertOverflow="clip" rtlCol="0" anchor="ctr"/>
      <a:lstStyle>
        <a:defPPr algn="ctr">
          <a:defRPr kumimoji="1" sz="1100" b="0" cap="none" spc="0">
            <a:ln w="3175" cmpd="sng">
              <a:solidFill>
                <a:srgbClr val="FFFFFF"/>
              </a:solidFill>
              <a:prstDash val="solid"/>
            </a:ln>
            <a:solidFill>
              <a:srgbClr val="FFFFFF"/>
            </a:solidFill>
            <a:effectLst>
              <a:outerShdw blurRad="63500" dir="3600000" algn="tl" rotWithShape="0">
                <a:srgbClr val="000000">
                  <a:alpha val="70000"/>
                </a:srgbClr>
              </a:outerShdw>
            </a:effectLst>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pref.saitama.lg.jp/a0206/a152/" TargetMode="External"/><Relationship Id="rId1" Type="http://schemas.openxmlformats.org/officeDocument/2006/relationships/hyperlink" Target="mailto:a2300-15@pref.saitama.lg.jp"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T129"/>
  <sheetViews>
    <sheetView showRowColHeaders="0" tabSelected="1" zoomScale="80" zoomScaleNormal="80" workbookViewId="0"/>
  </sheetViews>
  <sheetFormatPr defaultColWidth="9" defaultRowHeight="16.5"/>
  <cols>
    <col min="1" max="1" width="1.6328125" style="25" customWidth="1"/>
    <col min="2" max="2" width="3.6328125" style="110" customWidth="1"/>
    <col min="3" max="3" width="3.6328125" style="25" customWidth="1"/>
    <col min="4" max="4" width="10.6328125" style="25" customWidth="1"/>
    <col min="5" max="5" width="9" style="25"/>
    <col min="6" max="6" width="5.6328125" style="25" customWidth="1"/>
    <col min="7" max="16384" width="9" style="25"/>
  </cols>
  <sheetData>
    <row r="1" spans="1:20" ht="37.5" customHeight="1">
      <c r="A1" s="946"/>
      <c r="B1" s="250"/>
    </row>
    <row r="3" spans="1:20" ht="20">
      <c r="B3" s="659" t="s">
        <v>293</v>
      </c>
      <c r="C3" s="660"/>
      <c r="D3" s="660"/>
      <c r="E3" s="660"/>
      <c r="F3" s="660"/>
      <c r="G3" s="660"/>
      <c r="H3" s="660"/>
      <c r="I3" s="660"/>
      <c r="J3" s="660"/>
      <c r="K3" s="660"/>
      <c r="L3" s="660"/>
      <c r="M3" s="660"/>
      <c r="N3" s="660"/>
      <c r="O3" s="660"/>
      <c r="P3" s="660"/>
      <c r="Q3" s="660"/>
      <c r="R3" s="660"/>
      <c r="S3" s="660"/>
      <c r="T3" s="661"/>
    </row>
    <row r="5" spans="1:20">
      <c r="C5" s="25" t="s">
        <v>76</v>
      </c>
    </row>
    <row r="6" spans="1:20">
      <c r="D6" s="25" t="s">
        <v>324</v>
      </c>
      <c r="T6" s="41"/>
    </row>
    <row r="7" spans="1:20" ht="16.5" customHeight="1">
      <c r="B7" s="25"/>
      <c r="D7" s="25" t="s">
        <v>302</v>
      </c>
      <c r="T7" s="41"/>
    </row>
    <row r="8" spans="1:20" ht="16.5" customHeight="1">
      <c r="D8" s="25" t="s">
        <v>755</v>
      </c>
    </row>
    <row r="9" spans="1:20" ht="16.5" customHeight="1">
      <c r="D9" s="25" t="s">
        <v>756</v>
      </c>
      <c r="T9" s="41"/>
    </row>
    <row r="10" spans="1:20" ht="16.5" customHeight="1">
      <c r="D10" s="25" t="s">
        <v>757</v>
      </c>
      <c r="T10" s="41"/>
    </row>
    <row r="11" spans="1:20" ht="16.5" customHeight="1">
      <c r="D11" s="25" t="s">
        <v>758</v>
      </c>
      <c r="T11" s="41"/>
    </row>
    <row r="12" spans="1:20">
      <c r="B12" s="25"/>
      <c r="D12" s="25" t="str">
        <f>マージン!F6&amp;"年の物価調整を行っているため、"&amp;マージン!F6&amp;"年価格の入力で利用可能です。"</f>
        <v>2025年の物価調整を行っているため、2025年価格の入力で利用可能です。</v>
      </c>
      <c r="T12" s="41"/>
    </row>
    <row r="13" spans="1:20">
      <c r="B13" s="25"/>
      <c r="D13" s="25" t="s">
        <v>1000</v>
      </c>
      <c r="T13" s="41"/>
    </row>
    <row r="14" spans="1:20" ht="6" customHeight="1">
      <c r="B14" s="25"/>
      <c r="T14" s="41"/>
    </row>
    <row r="15" spans="1:20" ht="6" customHeight="1">
      <c r="B15" s="25"/>
      <c r="T15" s="41"/>
    </row>
    <row r="16" spans="1:20">
      <c r="B16" s="25"/>
      <c r="D16" s="25" t="s">
        <v>309</v>
      </c>
      <c r="T16" s="41"/>
    </row>
    <row r="17" spans="2:20">
      <c r="B17" s="25"/>
      <c r="T17" s="41"/>
    </row>
    <row r="18" spans="2:20">
      <c r="C18" s="25" t="s">
        <v>77</v>
      </c>
      <c r="T18" s="41"/>
    </row>
    <row r="19" spans="2:20">
      <c r="D19" s="25" t="s">
        <v>94</v>
      </c>
    </row>
    <row r="20" spans="2:20" ht="17" thickBot="1">
      <c r="D20" s="28"/>
    </row>
    <row r="21" spans="2:20">
      <c r="C21" s="42"/>
      <c r="D21" s="665" t="s">
        <v>530</v>
      </c>
      <c r="E21" s="251"/>
      <c r="F21" s="252" t="s">
        <v>295</v>
      </c>
    </row>
    <row r="22" spans="2:20" ht="17" thickBot="1">
      <c r="C22" s="42"/>
      <c r="D22" s="666"/>
      <c r="E22" s="41"/>
      <c r="F22" s="25" t="s">
        <v>294</v>
      </c>
    </row>
    <row r="23" spans="2:20">
      <c r="D23" s="86"/>
      <c r="F23" s="25" t="s">
        <v>91</v>
      </c>
    </row>
    <row r="24" spans="2:20" ht="6" customHeight="1"/>
    <row r="25" spans="2:20">
      <c r="E25" s="253"/>
      <c r="F25" s="252" t="s">
        <v>304</v>
      </c>
    </row>
    <row r="26" spans="2:20">
      <c r="F26" s="25" t="s">
        <v>759</v>
      </c>
    </row>
    <row r="27" spans="2:20">
      <c r="F27" s="25" t="s">
        <v>325</v>
      </c>
    </row>
    <row r="28" spans="2:20">
      <c r="F28" s="25" t="s">
        <v>531</v>
      </c>
    </row>
    <row r="29" spans="2:20" ht="6" customHeight="1"/>
    <row r="30" spans="2:20">
      <c r="E30" s="253"/>
      <c r="F30" s="252" t="s">
        <v>296</v>
      </c>
    </row>
    <row r="31" spans="2:20">
      <c r="F31" s="25" t="s">
        <v>532</v>
      </c>
    </row>
    <row r="32" spans="2:20">
      <c r="F32" s="25" t="s">
        <v>533</v>
      </c>
    </row>
    <row r="33" spans="5:6">
      <c r="F33" s="25" t="s">
        <v>534</v>
      </c>
    </row>
    <row r="34" spans="5:6">
      <c r="F34" s="25" t="s">
        <v>326</v>
      </c>
    </row>
    <row r="35" spans="5:6" ht="6" customHeight="1"/>
    <row r="36" spans="5:6">
      <c r="F36" s="25" t="s">
        <v>535</v>
      </c>
    </row>
    <row r="37" spans="5:6">
      <c r="F37" s="25" t="s">
        <v>589</v>
      </c>
    </row>
    <row r="38" spans="5:6" ht="6" customHeight="1"/>
    <row r="39" spans="5:6">
      <c r="E39" s="253"/>
      <c r="F39" s="252" t="s">
        <v>297</v>
      </c>
    </row>
    <row r="40" spans="5:6">
      <c r="E40" s="253"/>
      <c r="F40" s="25" t="s">
        <v>311</v>
      </c>
    </row>
    <row r="41" spans="5:6">
      <c r="E41" s="253"/>
      <c r="F41" s="25" t="s">
        <v>312</v>
      </c>
    </row>
    <row r="42" spans="5:6">
      <c r="F42" s="25" t="s">
        <v>305</v>
      </c>
    </row>
    <row r="43" spans="5:6">
      <c r="F43" s="25" t="s">
        <v>310</v>
      </c>
    </row>
    <row r="44" spans="5:6" ht="6" customHeight="1"/>
    <row r="45" spans="5:6">
      <c r="F45" s="25" t="s">
        <v>611</v>
      </c>
    </row>
    <row r="46" spans="5:6" ht="6" customHeight="1"/>
    <row r="47" spans="5:6">
      <c r="F47" s="252" t="s">
        <v>355</v>
      </c>
    </row>
    <row r="48" spans="5:6" ht="17" thickBot="1"/>
    <row r="49" spans="4:8">
      <c r="D49" s="665" t="s">
        <v>536</v>
      </c>
      <c r="E49" s="253"/>
      <c r="F49" s="254" t="s">
        <v>299</v>
      </c>
    </row>
    <row r="50" spans="4:8" ht="17" thickBot="1">
      <c r="D50" s="666"/>
      <c r="F50" s="25" t="s">
        <v>313</v>
      </c>
    </row>
    <row r="51" spans="4:8">
      <c r="F51" s="25" t="s">
        <v>612</v>
      </c>
    </row>
    <row r="52" spans="4:8">
      <c r="F52" s="25" t="s">
        <v>314</v>
      </c>
    </row>
    <row r="53" spans="4:8">
      <c r="F53" s="25" t="s">
        <v>315</v>
      </c>
    </row>
    <row r="54" spans="4:8" ht="6" customHeight="1"/>
    <row r="55" spans="4:8">
      <c r="E55" s="253"/>
      <c r="F55" s="254" t="s">
        <v>297</v>
      </c>
    </row>
    <row r="56" spans="4:8">
      <c r="E56" s="253"/>
      <c r="F56" s="25" t="s">
        <v>316</v>
      </c>
    </row>
    <row r="57" spans="4:8">
      <c r="E57" s="253"/>
      <c r="F57" s="25" t="s">
        <v>317</v>
      </c>
    </row>
    <row r="58" spans="4:8">
      <c r="E58" s="253"/>
      <c r="F58" s="25" t="s">
        <v>323</v>
      </c>
    </row>
    <row r="59" spans="4:8">
      <c r="E59" s="253"/>
      <c r="F59" s="25" t="s">
        <v>310</v>
      </c>
    </row>
    <row r="60" spans="4:8" ht="6" customHeight="1">
      <c r="E60" s="253"/>
    </row>
    <row r="61" spans="4:8">
      <c r="E61" s="253"/>
      <c r="F61" s="254" t="s">
        <v>298</v>
      </c>
      <c r="G61" s="255"/>
      <c r="H61" s="255"/>
    </row>
    <row r="62" spans="4:8" ht="17" thickBot="1"/>
    <row r="63" spans="4:8">
      <c r="D63" s="665" t="s">
        <v>537</v>
      </c>
      <c r="F63" s="25" t="s">
        <v>614</v>
      </c>
    </row>
    <row r="64" spans="4:8" ht="17" thickBot="1">
      <c r="D64" s="666"/>
      <c r="F64" s="25" t="s">
        <v>615</v>
      </c>
    </row>
    <row r="65" spans="4:6">
      <c r="F65" s="25" t="s">
        <v>127</v>
      </c>
    </row>
    <row r="66" spans="4:6" ht="17" thickBot="1"/>
    <row r="67" spans="4:6">
      <c r="D67" s="665" t="s">
        <v>538</v>
      </c>
      <c r="F67" s="25" t="s">
        <v>79</v>
      </c>
    </row>
    <row r="68" spans="4:6" ht="17" thickBot="1">
      <c r="D68" s="666"/>
      <c r="F68" s="25" t="s">
        <v>83</v>
      </c>
    </row>
    <row r="69" spans="4:6">
      <c r="F69" s="25" t="s">
        <v>78</v>
      </c>
    </row>
    <row r="70" spans="4:6" ht="6" customHeight="1"/>
    <row r="71" spans="4:6">
      <c r="F71" s="25" t="s">
        <v>760</v>
      </c>
    </row>
    <row r="72" spans="4:6">
      <c r="F72" s="25" t="s">
        <v>765</v>
      </c>
    </row>
    <row r="73" spans="4:6">
      <c r="F73" s="25" t="s">
        <v>764</v>
      </c>
    </row>
    <row r="74" spans="4:6">
      <c r="F74" s="25" t="s">
        <v>761</v>
      </c>
    </row>
    <row r="75" spans="4:6" ht="17" thickBot="1"/>
    <row r="76" spans="4:6">
      <c r="D76" s="665" t="s">
        <v>539</v>
      </c>
      <c r="F76" s="25" t="s">
        <v>95</v>
      </c>
    </row>
    <row r="77" spans="4:6" ht="17" thickBot="1">
      <c r="D77" s="666"/>
      <c r="F77" s="25" t="s">
        <v>98</v>
      </c>
    </row>
    <row r="78" spans="4:6" ht="17" thickBot="1"/>
    <row r="79" spans="4:6">
      <c r="D79" s="665" t="s">
        <v>540</v>
      </c>
      <c r="F79" s="25" t="s">
        <v>300</v>
      </c>
    </row>
    <row r="80" spans="4:6" ht="17" thickBot="1">
      <c r="D80" s="666"/>
      <c r="F80" s="25" t="s">
        <v>84</v>
      </c>
    </row>
    <row r="81" spans="4:6" ht="17" thickBot="1"/>
    <row r="82" spans="4:6">
      <c r="D82" s="665" t="s">
        <v>541</v>
      </c>
      <c r="F82" s="25" t="s">
        <v>301</v>
      </c>
    </row>
    <row r="83" spans="4:6" ht="17" thickBot="1">
      <c r="D83" s="666"/>
      <c r="F83" s="25" t="s">
        <v>84</v>
      </c>
    </row>
    <row r="84" spans="4:6" ht="17" thickBot="1"/>
    <row r="85" spans="4:6">
      <c r="D85" s="665" t="s">
        <v>542</v>
      </c>
      <c r="F85" s="25" t="s">
        <v>114</v>
      </c>
    </row>
    <row r="86" spans="4:6" ht="17" thickBot="1">
      <c r="D86" s="666"/>
    </row>
    <row r="87" spans="4:6" ht="17" thickBot="1"/>
    <row r="88" spans="4:6">
      <c r="D88" s="665" t="s">
        <v>543</v>
      </c>
      <c r="F88" s="25" t="s">
        <v>81</v>
      </c>
    </row>
    <row r="89" spans="4:6" ht="17" thickBot="1">
      <c r="D89" s="666"/>
    </row>
    <row r="90" spans="4:6" ht="17" thickBot="1"/>
    <row r="91" spans="4:6">
      <c r="D91" s="665" t="s">
        <v>544</v>
      </c>
      <c r="F91" s="25" t="s">
        <v>545</v>
      </c>
    </row>
    <row r="92" spans="4:6" ht="17" thickBot="1">
      <c r="D92" s="666"/>
      <c r="F92" s="25" t="s">
        <v>546</v>
      </c>
    </row>
    <row r="93" spans="4:6" ht="17" thickBot="1"/>
    <row r="94" spans="4:6">
      <c r="D94" s="667" t="s">
        <v>82</v>
      </c>
    </row>
    <row r="95" spans="4:6" ht="17" thickBot="1">
      <c r="D95" s="668"/>
    </row>
    <row r="97" spans="4:4">
      <c r="D97" s="25" t="str">
        <f>"・この経済波及効果分析ツールは、"&amp;マージン!F6&amp;"年の物価調整を行っております。"</f>
        <v>・この経済波及効果分析ツールは、2025年の物価調整を行っております。</v>
      </c>
    </row>
    <row r="98" spans="4:4">
      <c r="D98" s="256" t="str">
        <f>"　与えられた消費額等をデフレータで2020年価格に変換してから経済波及効果を計算し、計算結果を"&amp;マージン!F6&amp;"年価格に戻しています。"</f>
        <v>　与えられた消費額等をデフレータで2020年価格に変換してから経済波及効果を計算し、計算結果を2025年価格に戻しています。</v>
      </c>
    </row>
    <row r="99" spans="4:4">
      <c r="D99" s="25" t="s">
        <v>762</v>
      </c>
    </row>
    <row r="100" spans="4:4">
      <c r="D100" s="25" t="str">
        <f>"　したがって、2020年の投入構造や自給率が逆行列係数表に反映されており、その内容が"&amp;マージン!F6&amp;"年にも続いていると仮定しております。"</f>
        <v>　したがって、2020年の投入構造や自給率が逆行列係数表に反映されており、その内容が2025年にも続いていると仮定しております。</v>
      </c>
    </row>
    <row r="101" spans="4:4">
      <c r="D101" s="25" t="s">
        <v>587</v>
      </c>
    </row>
    <row r="102" spans="4:4">
      <c r="D102" s="25" t="s">
        <v>129</v>
      </c>
    </row>
    <row r="103" spans="4:4">
      <c r="D103" s="25" t="s">
        <v>616</v>
      </c>
    </row>
    <row r="104" spans="4:4">
      <c r="D104" s="25" t="s">
        <v>356</v>
      </c>
    </row>
    <row r="105" spans="4:4">
      <c r="D105" s="25" t="s">
        <v>617</v>
      </c>
    </row>
    <row r="106" spans="4:4">
      <c r="D106" s="25" t="s">
        <v>92</v>
      </c>
    </row>
    <row r="107" spans="4:4">
      <c r="D107" s="25" t="s">
        <v>1001</v>
      </c>
    </row>
    <row r="108" spans="4:4">
      <c r="D108" s="25" t="s">
        <v>126</v>
      </c>
    </row>
    <row r="109" spans="4:4">
      <c r="D109" s="25" t="s">
        <v>588</v>
      </c>
    </row>
    <row r="110" spans="4:4">
      <c r="D110" s="25" t="s">
        <v>618</v>
      </c>
    </row>
    <row r="111" spans="4:4">
      <c r="D111" s="25" t="s">
        <v>330</v>
      </c>
    </row>
    <row r="112" spans="4:4">
      <c r="D112" s="25" t="s">
        <v>763</v>
      </c>
    </row>
    <row r="113" spans="3:17">
      <c r="D113" s="25" t="s">
        <v>547</v>
      </c>
    </row>
    <row r="114" spans="3:17" ht="6" customHeight="1"/>
    <row r="115" spans="3:17">
      <c r="C115" s="25" t="s">
        <v>121</v>
      </c>
    </row>
    <row r="116" spans="3:17">
      <c r="D116" s="25" t="s">
        <v>125</v>
      </c>
    </row>
    <row r="117" spans="3:17">
      <c r="D117" s="25" t="s">
        <v>122</v>
      </c>
    </row>
    <row r="118" spans="3:17" ht="6" customHeight="1"/>
    <row r="119" spans="3:17">
      <c r="C119" s="25" t="s">
        <v>85</v>
      </c>
    </row>
    <row r="120" spans="3:17">
      <c r="D120" s="25" t="s">
        <v>97</v>
      </c>
      <c r="M120" s="5"/>
      <c r="O120" s="5"/>
    </row>
    <row r="121" spans="3:17">
      <c r="E121" s="25" t="s">
        <v>86</v>
      </c>
    </row>
    <row r="122" spans="3:17">
      <c r="E122" s="657" t="s">
        <v>89</v>
      </c>
      <c r="F122" s="658"/>
      <c r="G122" s="25" t="s">
        <v>90</v>
      </c>
    </row>
    <row r="123" spans="3:17">
      <c r="G123" s="662" t="s">
        <v>631</v>
      </c>
      <c r="H123" s="663"/>
      <c r="I123" s="664"/>
    </row>
    <row r="124" spans="3:17">
      <c r="G124" s="110" t="s">
        <v>87</v>
      </c>
      <c r="H124" s="257" t="s">
        <v>88</v>
      </c>
    </row>
    <row r="125" spans="3:17">
      <c r="G125" s="258"/>
      <c r="H125" s="257"/>
    </row>
    <row r="126" spans="3:17" ht="6" customHeight="1">
      <c r="Q126" s="5"/>
    </row>
    <row r="127" spans="3:17">
      <c r="D127" s="25" t="s">
        <v>96</v>
      </c>
      <c r="L127" s="662" t="s">
        <v>408</v>
      </c>
      <c r="M127" s="663"/>
      <c r="N127" s="663"/>
      <c r="O127" s="664"/>
    </row>
    <row r="128" spans="3:17" ht="6" customHeight="1"/>
    <row r="129" spans="3:4">
      <c r="C129" s="25" t="s">
        <v>630</v>
      </c>
      <c r="D129" s="25" t="s">
        <v>754</v>
      </c>
    </row>
  </sheetData>
  <sheetProtection sheet="1" objects="1" scenarios="1"/>
  <mergeCells count="15">
    <mergeCell ref="E122:F122"/>
    <mergeCell ref="B3:T3"/>
    <mergeCell ref="G123:I123"/>
    <mergeCell ref="L127:O127"/>
    <mergeCell ref="D21:D22"/>
    <mergeCell ref="D49:D50"/>
    <mergeCell ref="D63:D64"/>
    <mergeCell ref="D67:D68"/>
    <mergeCell ref="D76:D77"/>
    <mergeCell ref="D79:D80"/>
    <mergeCell ref="D82:D83"/>
    <mergeCell ref="D88:D89"/>
    <mergeCell ref="D85:D86"/>
    <mergeCell ref="D91:D92"/>
    <mergeCell ref="D94:D95"/>
  </mergeCells>
  <phoneticPr fontId="2"/>
  <hyperlinks>
    <hyperlink ref="G123" r:id="rId1" xr:uid="{00000000-0004-0000-0000-000000000000}"/>
    <hyperlink ref="L127" r:id="rId2" xr:uid="{00000000-0004-0000-0000-000001000000}"/>
  </hyperlinks>
  <pageMargins left="0.70866141732283472" right="0.70866141732283472" top="0.74803149606299213" bottom="0.74803149606299213" header="0.31496062992125984" footer="0.31496062992125984"/>
  <pageSetup paperSize="9" scale="79" fitToHeight="0" orientation="landscape"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sheetPr>
  <dimension ref="B1:DK428"/>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RowHeight="16.5"/>
  <cols>
    <col min="1" max="1" width="1.6328125" style="5" customWidth="1"/>
    <col min="2" max="2" width="9" style="3"/>
    <col min="3" max="3" width="27.36328125" style="3" customWidth="1"/>
    <col min="4" max="115" width="12.6328125" style="5" customWidth="1"/>
    <col min="116" max="16384" width="8.7265625" style="5"/>
  </cols>
  <sheetData>
    <row r="1" spans="2:115" ht="37.5" customHeight="1">
      <c r="D1" s="4"/>
      <c r="G1" s="4"/>
      <c r="I1" s="4"/>
      <c r="M1" s="25"/>
    </row>
    <row r="2" spans="2:115" ht="13.5" customHeight="1">
      <c r="B2" s="925" t="s">
        <v>738</v>
      </c>
      <c r="C2" s="926"/>
      <c r="D2" s="928" t="s">
        <v>515</v>
      </c>
      <c r="E2" s="930" t="s">
        <v>516</v>
      </c>
      <c r="F2" s="930" t="s">
        <v>517</v>
      </c>
      <c r="G2" s="928" t="s">
        <v>518</v>
      </c>
      <c r="H2" s="931" t="s">
        <v>519</v>
      </c>
      <c r="I2" s="930" t="s">
        <v>520</v>
      </c>
      <c r="J2" s="6" t="s">
        <v>521</v>
      </c>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8"/>
      <c r="BF2" s="8"/>
      <c r="BG2" s="8"/>
      <c r="BH2" s="8"/>
      <c r="BI2" s="8"/>
      <c r="BJ2" s="8"/>
      <c r="BK2" s="8"/>
      <c r="BL2" s="8"/>
      <c r="BM2" s="8"/>
      <c r="BN2" s="8"/>
      <c r="BO2" s="8"/>
      <c r="BP2" s="8"/>
      <c r="BQ2" s="8"/>
      <c r="BR2" s="8"/>
      <c r="BS2" s="9"/>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24"/>
    </row>
    <row r="3" spans="2:115">
      <c r="B3" s="927"/>
      <c r="C3" s="927"/>
      <c r="D3" s="929"/>
      <c r="E3" s="930"/>
      <c r="F3" s="930"/>
      <c r="G3" s="929"/>
      <c r="H3" s="931"/>
      <c r="I3" s="930"/>
      <c r="J3" s="1">
        <v>11</v>
      </c>
      <c r="K3" s="1">
        <v>12</v>
      </c>
      <c r="L3" s="1">
        <v>13</v>
      </c>
      <c r="M3" s="1">
        <v>15</v>
      </c>
      <c r="N3" s="1">
        <v>17</v>
      </c>
      <c r="O3" s="1">
        <v>61</v>
      </c>
      <c r="P3" s="1">
        <v>62</v>
      </c>
      <c r="Q3" s="1">
        <v>111</v>
      </c>
      <c r="R3" s="1">
        <v>112</v>
      </c>
      <c r="S3" s="1">
        <v>113</v>
      </c>
      <c r="T3" s="1">
        <v>114</v>
      </c>
      <c r="U3" s="1">
        <v>151</v>
      </c>
      <c r="V3" s="1">
        <v>152</v>
      </c>
      <c r="W3" s="1">
        <v>161</v>
      </c>
      <c r="X3" s="1">
        <v>162</v>
      </c>
      <c r="Y3" s="1">
        <v>163</v>
      </c>
      <c r="Z3" s="1">
        <v>164</v>
      </c>
      <c r="AA3" s="1">
        <v>191</v>
      </c>
      <c r="AB3" s="1">
        <v>201</v>
      </c>
      <c r="AC3" s="1">
        <v>202</v>
      </c>
      <c r="AD3" s="1">
        <v>203</v>
      </c>
      <c r="AE3" s="1">
        <v>204</v>
      </c>
      <c r="AF3" s="2">
        <v>205</v>
      </c>
      <c r="AG3" s="2">
        <v>206</v>
      </c>
      <c r="AH3" s="2">
        <v>207</v>
      </c>
      <c r="AI3" s="2">
        <v>208</v>
      </c>
      <c r="AJ3" s="2">
        <v>211</v>
      </c>
      <c r="AK3" s="2">
        <v>212</v>
      </c>
      <c r="AL3" s="2">
        <v>221</v>
      </c>
      <c r="AM3" s="2">
        <v>222</v>
      </c>
      <c r="AN3" s="2">
        <v>231</v>
      </c>
      <c r="AO3" s="2">
        <v>251</v>
      </c>
      <c r="AP3" s="2">
        <v>252</v>
      </c>
      <c r="AQ3" s="2">
        <v>253</v>
      </c>
      <c r="AR3" s="2">
        <v>259</v>
      </c>
      <c r="AS3" s="2">
        <v>261</v>
      </c>
      <c r="AT3" s="2">
        <v>262</v>
      </c>
      <c r="AU3" s="2">
        <v>263</v>
      </c>
      <c r="AV3" s="2">
        <v>269</v>
      </c>
      <c r="AW3" s="2">
        <v>271</v>
      </c>
      <c r="AX3" s="2">
        <v>272</v>
      </c>
      <c r="AY3" s="2">
        <v>281</v>
      </c>
      <c r="AZ3" s="2">
        <v>289</v>
      </c>
      <c r="BA3" s="2">
        <v>291</v>
      </c>
      <c r="BB3" s="2">
        <v>301</v>
      </c>
      <c r="BC3" s="2">
        <v>311</v>
      </c>
      <c r="BD3" s="2">
        <v>321</v>
      </c>
      <c r="BE3" s="2">
        <v>329</v>
      </c>
      <c r="BF3" s="2">
        <v>331</v>
      </c>
      <c r="BG3" s="2">
        <v>332</v>
      </c>
      <c r="BH3" s="2">
        <v>333</v>
      </c>
      <c r="BI3" s="2">
        <v>339</v>
      </c>
      <c r="BJ3" s="2">
        <v>341</v>
      </c>
      <c r="BK3" s="2">
        <v>342</v>
      </c>
      <c r="BL3" s="2">
        <v>352</v>
      </c>
      <c r="BM3" s="2">
        <v>353</v>
      </c>
      <c r="BN3" s="2">
        <v>354</v>
      </c>
      <c r="BO3" s="2">
        <v>359</v>
      </c>
      <c r="BP3" s="2">
        <v>391</v>
      </c>
      <c r="BQ3" s="2">
        <v>392</v>
      </c>
      <c r="BR3" s="2">
        <v>411</v>
      </c>
      <c r="BS3" s="2">
        <v>412</v>
      </c>
      <c r="BT3" s="2">
        <v>413</v>
      </c>
      <c r="BU3" s="2">
        <v>419</v>
      </c>
      <c r="BV3" s="2">
        <v>461</v>
      </c>
      <c r="BW3" s="2">
        <v>462</v>
      </c>
      <c r="BX3" s="2">
        <v>471</v>
      </c>
      <c r="BY3" s="2">
        <v>481</v>
      </c>
      <c r="BZ3" s="2">
        <v>511</v>
      </c>
      <c r="CA3" s="2">
        <v>531</v>
      </c>
      <c r="CB3" s="2">
        <v>551</v>
      </c>
      <c r="CC3" s="2">
        <v>552</v>
      </c>
      <c r="CD3" s="2">
        <v>553</v>
      </c>
      <c r="CE3" s="2">
        <v>571</v>
      </c>
      <c r="CF3" s="2">
        <v>572</v>
      </c>
      <c r="CG3" s="2">
        <v>573</v>
      </c>
      <c r="CH3" s="2">
        <v>574</v>
      </c>
      <c r="CI3" s="2">
        <v>576</v>
      </c>
      <c r="CJ3" s="2">
        <v>577</v>
      </c>
      <c r="CK3" s="2">
        <v>578</v>
      </c>
      <c r="CL3" s="2">
        <v>579</v>
      </c>
      <c r="CM3" s="2">
        <v>591</v>
      </c>
      <c r="CN3" s="2">
        <v>592</v>
      </c>
      <c r="CO3" s="2">
        <v>593</v>
      </c>
      <c r="CP3" s="2">
        <v>594</v>
      </c>
      <c r="CQ3" s="2">
        <v>595</v>
      </c>
      <c r="CR3" s="2">
        <v>611</v>
      </c>
      <c r="CS3" s="2">
        <v>631</v>
      </c>
      <c r="CT3" s="2">
        <v>632</v>
      </c>
      <c r="CU3" s="2">
        <v>641</v>
      </c>
      <c r="CV3" s="2">
        <v>642</v>
      </c>
      <c r="CW3" s="2">
        <v>643</v>
      </c>
      <c r="CX3" s="2">
        <v>644</v>
      </c>
      <c r="CY3" s="2">
        <v>659</v>
      </c>
      <c r="CZ3" s="2">
        <v>661</v>
      </c>
      <c r="DA3" s="2">
        <v>662</v>
      </c>
      <c r="DB3" s="2">
        <v>663</v>
      </c>
      <c r="DC3" s="2">
        <v>669</v>
      </c>
      <c r="DD3" s="2">
        <v>671</v>
      </c>
      <c r="DE3" s="2">
        <v>672</v>
      </c>
      <c r="DF3" s="2">
        <v>673</v>
      </c>
      <c r="DG3" s="2">
        <v>674</v>
      </c>
      <c r="DH3" s="2">
        <v>675</v>
      </c>
      <c r="DI3" s="2">
        <v>679</v>
      </c>
      <c r="DJ3" s="2">
        <v>681</v>
      </c>
      <c r="DK3" s="2">
        <v>691</v>
      </c>
    </row>
    <row r="4" spans="2:115" ht="13" customHeight="1">
      <c r="B4" s="927"/>
      <c r="C4" s="927"/>
      <c r="D4" s="929"/>
      <c r="E4" s="930"/>
      <c r="F4" s="930"/>
      <c r="G4" s="929"/>
      <c r="H4" s="931"/>
      <c r="I4" s="930"/>
      <c r="J4" s="932" t="s">
        <v>410</v>
      </c>
      <c r="K4" s="932" t="s">
        <v>411</v>
      </c>
      <c r="L4" s="932" t="s">
        <v>412</v>
      </c>
      <c r="M4" s="932" t="s">
        <v>413</v>
      </c>
      <c r="N4" s="932" t="s">
        <v>414</v>
      </c>
      <c r="O4" s="932" t="s">
        <v>415</v>
      </c>
      <c r="P4" s="932" t="s">
        <v>416</v>
      </c>
      <c r="Q4" s="932" t="s">
        <v>417</v>
      </c>
      <c r="R4" s="932" t="s">
        <v>418</v>
      </c>
      <c r="S4" s="932" t="s">
        <v>419</v>
      </c>
      <c r="T4" s="932" t="s">
        <v>522</v>
      </c>
      <c r="U4" s="932" t="s">
        <v>420</v>
      </c>
      <c r="V4" s="932" t="s">
        <v>421</v>
      </c>
      <c r="W4" s="932" t="s">
        <v>422</v>
      </c>
      <c r="X4" s="932" t="s">
        <v>423</v>
      </c>
      <c r="Y4" s="932" t="s">
        <v>424</v>
      </c>
      <c r="Z4" s="932" t="s">
        <v>425</v>
      </c>
      <c r="AA4" s="932" t="s">
        <v>426</v>
      </c>
      <c r="AB4" s="932" t="s">
        <v>427</v>
      </c>
      <c r="AC4" s="932" t="s">
        <v>428</v>
      </c>
      <c r="AD4" s="932" t="s">
        <v>523</v>
      </c>
      <c r="AE4" s="932" t="s">
        <v>524</v>
      </c>
      <c r="AF4" s="932" t="s">
        <v>429</v>
      </c>
      <c r="AG4" s="932" t="s">
        <v>430</v>
      </c>
      <c r="AH4" s="932" t="s">
        <v>431</v>
      </c>
      <c r="AI4" s="932" t="s">
        <v>432</v>
      </c>
      <c r="AJ4" s="932" t="s">
        <v>433</v>
      </c>
      <c r="AK4" s="932" t="s">
        <v>434</v>
      </c>
      <c r="AL4" s="932" t="s">
        <v>435</v>
      </c>
      <c r="AM4" s="932" t="s">
        <v>436</v>
      </c>
      <c r="AN4" s="932" t="s">
        <v>525</v>
      </c>
      <c r="AO4" s="932" t="s">
        <v>437</v>
      </c>
      <c r="AP4" s="932" t="s">
        <v>438</v>
      </c>
      <c r="AQ4" s="932" t="s">
        <v>439</v>
      </c>
      <c r="AR4" s="932" t="s">
        <v>440</v>
      </c>
      <c r="AS4" s="932" t="s">
        <v>441</v>
      </c>
      <c r="AT4" s="932" t="s">
        <v>442</v>
      </c>
      <c r="AU4" s="932" t="s">
        <v>526</v>
      </c>
      <c r="AV4" s="932" t="s">
        <v>443</v>
      </c>
      <c r="AW4" s="932" t="s">
        <v>444</v>
      </c>
      <c r="AX4" s="932" t="s">
        <v>445</v>
      </c>
      <c r="AY4" s="932" t="s">
        <v>527</v>
      </c>
      <c r="AZ4" s="932" t="s">
        <v>446</v>
      </c>
      <c r="BA4" s="932" t="s">
        <v>447</v>
      </c>
      <c r="BB4" s="932" t="s">
        <v>448</v>
      </c>
      <c r="BC4" s="932" t="s">
        <v>449</v>
      </c>
      <c r="BD4" s="932" t="s">
        <v>450</v>
      </c>
      <c r="BE4" s="932" t="s">
        <v>451</v>
      </c>
      <c r="BF4" s="932" t="s">
        <v>452</v>
      </c>
      <c r="BG4" s="932" t="s">
        <v>453</v>
      </c>
      <c r="BH4" s="932" t="s">
        <v>454</v>
      </c>
      <c r="BI4" s="932" t="s">
        <v>455</v>
      </c>
      <c r="BJ4" s="932" t="s">
        <v>456</v>
      </c>
      <c r="BK4" s="932" t="s">
        <v>457</v>
      </c>
      <c r="BL4" s="932" t="s">
        <v>668</v>
      </c>
      <c r="BM4" s="932" t="s">
        <v>458</v>
      </c>
      <c r="BN4" s="932" t="s">
        <v>459</v>
      </c>
      <c r="BO4" s="932" t="s">
        <v>460</v>
      </c>
      <c r="BP4" s="932" t="s">
        <v>461</v>
      </c>
      <c r="BQ4" s="932" t="s">
        <v>462</v>
      </c>
      <c r="BR4" s="932" t="s">
        <v>463</v>
      </c>
      <c r="BS4" s="932" t="s">
        <v>464</v>
      </c>
      <c r="BT4" s="932" t="s">
        <v>465</v>
      </c>
      <c r="BU4" s="932" t="s">
        <v>466</v>
      </c>
      <c r="BV4" s="932" t="s">
        <v>669</v>
      </c>
      <c r="BW4" s="932" t="s">
        <v>467</v>
      </c>
      <c r="BX4" s="932" t="s">
        <v>468</v>
      </c>
      <c r="BY4" s="932" t="s">
        <v>469</v>
      </c>
      <c r="BZ4" s="932" t="s">
        <v>470</v>
      </c>
      <c r="CA4" s="932" t="s">
        <v>471</v>
      </c>
      <c r="CB4" s="932" t="s">
        <v>472</v>
      </c>
      <c r="CC4" s="932" t="s">
        <v>473</v>
      </c>
      <c r="CD4" s="932" t="s">
        <v>474</v>
      </c>
      <c r="CE4" s="932" t="s">
        <v>475</v>
      </c>
      <c r="CF4" s="932" t="s">
        <v>476</v>
      </c>
      <c r="CG4" s="932" t="s">
        <v>477</v>
      </c>
      <c r="CH4" s="932" t="s">
        <v>670</v>
      </c>
      <c r="CI4" s="932" t="s">
        <v>478</v>
      </c>
      <c r="CJ4" s="932" t="s">
        <v>479</v>
      </c>
      <c r="CK4" s="932" t="s">
        <v>480</v>
      </c>
      <c r="CL4" s="932" t="s">
        <v>481</v>
      </c>
      <c r="CM4" s="932" t="s">
        <v>482</v>
      </c>
      <c r="CN4" s="932" t="s">
        <v>483</v>
      </c>
      <c r="CO4" s="932" t="s">
        <v>484</v>
      </c>
      <c r="CP4" s="932" t="s">
        <v>485</v>
      </c>
      <c r="CQ4" s="932" t="s">
        <v>486</v>
      </c>
      <c r="CR4" s="932" t="s">
        <v>487</v>
      </c>
      <c r="CS4" s="932" t="s">
        <v>488</v>
      </c>
      <c r="CT4" s="932" t="s">
        <v>528</v>
      </c>
      <c r="CU4" s="932" t="s">
        <v>489</v>
      </c>
      <c r="CV4" s="932" t="s">
        <v>490</v>
      </c>
      <c r="CW4" s="932" t="s">
        <v>491</v>
      </c>
      <c r="CX4" s="932" t="s">
        <v>492</v>
      </c>
      <c r="CY4" s="932" t="s">
        <v>529</v>
      </c>
      <c r="CZ4" s="932" t="s">
        <v>494</v>
      </c>
      <c r="DA4" s="932" t="s">
        <v>495</v>
      </c>
      <c r="DB4" s="932" t="s">
        <v>496</v>
      </c>
      <c r="DC4" s="932" t="s">
        <v>497</v>
      </c>
      <c r="DD4" s="932" t="s">
        <v>498</v>
      </c>
      <c r="DE4" s="932" t="s">
        <v>499</v>
      </c>
      <c r="DF4" s="932" t="s">
        <v>500</v>
      </c>
      <c r="DG4" s="932" t="s">
        <v>501</v>
      </c>
      <c r="DH4" s="932" t="s">
        <v>671</v>
      </c>
      <c r="DI4" s="932" t="s">
        <v>502</v>
      </c>
      <c r="DJ4" s="932" t="s">
        <v>503</v>
      </c>
      <c r="DK4" s="932" t="s">
        <v>504</v>
      </c>
    </row>
    <row r="5" spans="2:115">
      <c r="B5" s="927"/>
      <c r="C5" s="927"/>
      <c r="D5" s="23">
        <v>2020</v>
      </c>
      <c r="E5" s="23">
        <v>2020</v>
      </c>
      <c r="F5" s="23">
        <v>2020</v>
      </c>
      <c r="G5" s="23">
        <v>2020</v>
      </c>
      <c r="H5" s="23">
        <v>2020</v>
      </c>
      <c r="I5" s="23">
        <v>2020</v>
      </c>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3"/>
      <c r="AL5" s="933"/>
      <c r="AM5" s="933"/>
      <c r="AN5" s="933"/>
      <c r="AO5" s="933"/>
      <c r="AP5" s="933"/>
      <c r="AQ5" s="933"/>
      <c r="AR5" s="933"/>
      <c r="AS5" s="933"/>
      <c r="AT5" s="933"/>
      <c r="AU5" s="933"/>
      <c r="AV5" s="933"/>
      <c r="AW5" s="933"/>
      <c r="AX5" s="933"/>
      <c r="AY5" s="933"/>
      <c r="AZ5" s="933"/>
      <c r="BA5" s="933"/>
      <c r="BB5" s="933"/>
      <c r="BC5" s="933"/>
      <c r="BD5" s="933"/>
      <c r="BE5" s="933"/>
      <c r="BF5" s="933"/>
      <c r="BG5" s="933"/>
      <c r="BH5" s="933"/>
      <c r="BI5" s="933"/>
      <c r="BJ5" s="933"/>
      <c r="BK5" s="933"/>
      <c r="BL5" s="933"/>
      <c r="BM5" s="933"/>
      <c r="BN5" s="933"/>
      <c r="BO5" s="933"/>
      <c r="BP5" s="933"/>
      <c r="BQ5" s="933"/>
      <c r="BR5" s="933"/>
      <c r="BS5" s="933"/>
      <c r="BT5" s="933"/>
      <c r="BU5" s="933"/>
      <c r="BV5" s="933"/>
      <c r="BW5" s="933"/>
      <c r="BX5" s="933"/>
      <c r="BY5" s="933"/>
      <c r="BZ5" s="933"/>
      <c r="CA5" s="933"/>
      <c r="CB5" s="933"/>
      <c r="CC5" s="933"/>
      <c r="CD5" s="933"/>
      <c r="CE5" s="933"/>
      <c r="CF5" s="933"/>
      <c r="CG5" s="933"/>
      <c r="CH5" s="933"/>
      <c r="CI5" s="933"/>
      <c r="CJ5" s="933"/>
      <c r="CK5" s="933"/>
      <c r="CL5" s="933"/>
      <c r="CM5" s="933"/>
      <c r="CN5" s="933"/>
      <c r="CO5" s="933"/>
      <c r="CP5" s="933"/>
      <c r="CQ5" s="933"/>
      <c r="CR5" s="933"/>
      <c r="CS5" s="933"/>
      <c r="CT5" s="933"/>
      <c r="CU5" s="933"/>
      <c r="CV5" s="933"/>
      <c r="CW5" s="933"/>
      <c r="CX5" s="933"/>
      <c r="CY5" s="933"/>
      <c r="CZ5" s="933"/>
      <c r="DA5" s="933"/>
      <c r="DB5" s="933"/>
      <c r="DC5" s="933"/>
      <c r="DD5" s="933"/>
      <c r="DE5" s="933"/>
      <c r="DF5" s="933"/>
      <c r="DG5" s="933"/>
      <c r="DH5" s="933"/>
      <c r="DI5" s="933"/>
      <c r="DJ5" s="933"/>
      <c r="DK5" s="933"/>
    </row>
    <row r="6" spans="2:115">
      <c r="B6" s="10">
        <v>11</v>
      </c>
      <c r="C6" s="11" t="s">
        <v>672</v>
      </c>
      <c r="D6" s="12">
        <v>0.21254767972671762</v>
      </c>
      <c r="E6" s="12">
        <v>0.24439995784209703</v>
      </c>
      <c r="F6" s="12">
        <v>0.12985718646313035</v>
      </c>
      <c r="G6" s="12">
        <v>1.0450641314735356E-2</v>
      </c>
      <c r="H6" s="12">
        <v>0.34713215067873593</v>
      </c>
      <c r="I6" s="12">
        <v>0.11875026129391436</v>
      </c>
      <c r="J6" s="12">
        <v>1.0069624594543929</v>
      </c>
      <c r="K6" s="12">
        <v>2.3699098154520568E-2</v>
      </c>
      <c r="L6" s="12">
        <v>2.8546319448049537E-3</v>
      </c>
      <c r="M6" s="12">
        <v>6.2493791190868344E-4</v>
      </c>
      <c r="N6" s="12">
        <v>2.4649179709947196E-3</v>
      </c>
      <c r="O6" s="12">
        <v>1.5702590634823114E-6</v>
      </c>
      <c r="P6" s="12">
        <v>5.6026002773557983E-6</v>
      </c>
      <c r="Q6" s="12">
        <v>1.6637553264548008E-2</v>
      </c>
      <c r="R6" s="12">
        <v>8.5542032576865368E-3</v>
      </c>
      <c r="S6" s="12">
        <v>3.930571084209801E-2</v>
      </c>
      <c r="T6" s="12">
        <v>0</v>
      </c>
      <c r="U6" s="12">
        <v>2.6620677522578686E-3</v>
      </c>
      <c r="V6" s="12">
        <v>5.6593169747869566E-4</v>
      </c>
      <c r="W6" s="12">
        <v>2.3934636284197417E-5</v>
      </c>
      <c r="X6" s="12">
        <v>7.6118703201249296E-6</v>
      </c>
      <c r="Y6" s="12">
        <v>3.2509551948197693E-4</v>
      </c>
      <c r="Z6" s="12">
        <v>3.6408346570022098E-5</v>
      </c>
      <c r="AA6" s="12">
        <v>1.4138836337959749E-5</v>
      </c>
      <c r="AB6" s="12">
        <v>1.6414962978095122E-5</v>
      </c>
      <c r="AC6" s="12">
        <v>5.8468491736667005E-6</v>
      </c>
      <c r="AD6" s="12">
        <v>0</v>
      </c>
      <c r="AE6" s="12">
        <v>6.338330911422277E-5</v>
      </c>
      <c r="AF6" s="12">
        <v>1.0143923011306601E-5</v>
      </c>
      <c r="AG6" s="12">
        <v>5.3468459618261652E-4</v>
      </c>
      <c r="AH6" s="12">
        <v>7.4497037302332053E-4</v>
      </c>
      <c r="AI6" s="12">
        <v>1.1206805841989854E-4</v>
      </c>
      <c r="AJ6" s="12">
        <v>1.3806337693897224E-6</v>
      </c>
      <c r="AK6" s="12">
        <v>3.997456969359089E-6</v>
      </c>
      <c r="AL6" s="12">
        <v>2.9566563390776328E-6</v>
      </c>
      <c r="AM6" s="12">
        <v>3.4048194159648263E-3</v>
      </c>
      <c r="AN6" s="12">
        <v>1.1857819124845884E-4</v>
      </c>
      <c r="AO6" s="12">
        <v>3.5356499773463484E-6</v>
      </c>
      <c r="AP6" s="12">
        <v>4.9218864614924643E-6</v>
      </c>
      <c r="AQ6" s="12">
        <v>9.73259216424821E-6</v>
      </c>
      <c r="AR6" s="12">
        <v>1.4411017833119511E-4</v>
      </c>
      <c r="AS6" s="12">
        <v>7.0448140280576124E-7</v>
      </c>
      <c r="AT6" s="12">
        <v>8.4394994207453497E-7</v>
      </c>
      <c r="AU6" s="12">
        <v>2.3809846182127972E-6</v>
      </c>
      <c r="AV6" s="12">
        <v>2.7942238885668354E-6</v>
      </c>
      <c r="AW6" s="12">
        <v>6.8731423052545204E-7</v>
      </c>
      <c r="AX6" s="12">
        <v>2.5860049367276847E-6</v>
      </c>
      <c r="AY6" s="12">
        <v>2.714172070146559E-6</v>
      </c>
      <c r="AZ6" s="12">
        <v>1.9471215181700489E-6</v>
      </c>
      <c r="BA6" s="12">
        <v>5.3334781386165925E-6</v>
      </c>
      <c r="BB6" s="12">
        <v>5.0009524398747259E-6</v>
      </c>
      <c r="BC6" s="12">
        <v>4.9427085414457101E-6</v>
      </c>
      <c r="BD6" s="12">
        <v>3.8548385117946842E-6</v>
      </c>
      <c r="BE6" s="12">
        <v>2.4226755537741867E-6</v>
      </c>
      <c r="BF6" s="12">
        <v>6.1144831639911434E-6</v>
      </c>
      <c r="BG6" s="12">
        <v>6.0032948587227592E-6</v>
      </c>
      <c r="BH6" s="12">
        <v>2.4223367544653588E-6</v>
      </c>
      <c r="BI6" s="12">
        <v>3.5883217818124733E-6</v>
      </c>
      <c r="BJ6" s="12">
        <v>4.786658068729293E-6</v>
      </c>
      <c r="BK6" s="12">
        <v>3.0891472084851491E-6</v>
      </c>
      <c r="BL6" s="12">
        <v>6.5309711830705189E-6</v>
      </c>
      <c r="BM6" s="12">
        <v>7.1779513380902437E-6</v>
      </c>
      <c r="BN6" s="12">
        <v>3.6990070661131556E-6</v>
      </c>
      <c r="BO6" s="12">
        <v>7.6545497456442588E-6</v>
      </c>
      <c r="BP6" s="12">
        <v>3.7386322564681129E-4</v>
      </c>
      <c r="BQ6" s="12">
        <v>3.7172728934810857E-6</v>
      </c>
      <c r="BR6" s="12">
        <v>1.2962803386094637E-4</v>
      </c>
      <c r="BS6" s="12">
        <v>7.5325931487577402E-6</v>
      </c>
      <c r="BT6" s="12">
        <v>3.2728929584324609E-4</v>
      </c>
      <c r="BU6" s="12">
        <v>5.7149126185367062E-4</v>
      </c>
      <c r="BV6" s="12">
        <v>1.9662024237863972E-6</v>
      </c>
      <c r="BW6" s="12">
        <v>3.4014583147138308E-6</v>
      </c>
      <c r="BX6" s="12">
        <v>5.8202549226970994E-6</v>
      </c>
      <c r="BY6" s="12">
        <v>1.1505772737776676E-5</v>
      </c>
      <c r="BZ6" s="12">
        <v>2.6754299359560756E-5</v>
      </c>
      <c r="CA6" s="12">
        <v>2.7312700101713809E-6</v>
      </c>
      <c r="CB6" s="12">
        <v>2.3782480104914335E-6</v>
      </c>
      <c r="CC6" s="12">
        <v>1.9306665277222275E-6</v>
      </c>
      <c r="CD6" s="12">
        <v>2.5316853839147777E-6</v>
      </c>
      <c r="CE6" s="12">
        <v>3.4718501730130097E-6</v>
      </c>
      <c r="CF6" s="12">
        <v>1.9563186474126615E-6</v>
      </c>
      <c r="CG6" s="12">
        <v>7.459698324839149E-6</v>
      </c>
      <c r="CH6" s="12">
        <v>2.4295708895087786E-6</v>
      </c>
      <c r="CI6" s="12">
        <v>1.8528324645068993E-6</v>
      </c>
      <c r="CJ6" s="12">
        <v>3.5747704721117174E-6</v>
      </c>
      <c r="CK6" s="12">
        <v>6.3365198461005212E-6</v>
      </c>
      <c r="CL6" s="12">
        <v>8.3348305342973759E-7</v>
      </c>
      <c r="CM6" s="12">
        <v>4.6043978588142951E-6</v>
      </c>
      <c r="CN6" s="12">
        <v>1.926208956863732E-5</v>
      </c>
      <c r="CO6" s="12">
        <v>4.6616973671252576E-6</v>
      </c>
      <c r="CP6" s="12">
        <v>4.362720925934247E-6</v>
      </c>
      <c r="CQ6" s="12">
        <v>4.2945783865033785E-5</v>
      </c>
      <c r="CR6" s="12">
        <v>5.896303137076186E-6</v>
      </c>
      <c r="CS6" s="12">
        <v>3.1731638690884014E-4</v>
      </c>
      <c r="CT6" s="12">
        <v>1.7657073185374292E-4</v>
      </c>
      <c r="CU6" s="12">
        <v>2.4847668150337605E-4</v>
      </c>
      <c r="CV6" s="12">
        <v>9.5988546591419844E-6</v>
      </c>
      <c r="CW6" s="12">
        <v>4.3190684754731122E-4</v>
      </c>
      <c r="CX6" s="12">
        <v>1.0532821208423786E-3</v>
      </c>
      <c r="CY6" s="12">
        <v>3.9754462476776872E-4</v>
      </c>
      <c r="CZ6" s="12">
        <v>1.4351464147585738E-5</v>
      </c>
      <c r="DA6" s="12">
        <v>1.6660341674965891E-5</v>
      </c>
      <c r="DB6" s="12">
        <v>1.3841583400603158E-5</v>
      </c>
      <c r="DC6" s="12">
        <v>5.0572360755150436E-6</v>
      </c>
      <c r="DD6" s="12">
        <v>3.8705586888967184E-3</v>
      </c>
      <c r="DE6" s="12">
        <v>4.4357828184355035E-3</v>
      </c>
      <c r="DF6" s="12">
        <v>4.4903125935009708E-5</v>
      </c>
      <c r="DG6" s="12">
        <v>1.0817658559397565E-3</v>
      </c>
      <c r="DH6" s="12">
        <v>8.9434443832910797E-4</v>
      </c>
      <c r="DI6" s="12">
        <v>1.0006266627318517E-3</v>
      </c>
      <c r="DJ6" s="12">
        <v>3.7571946489171615E-5</v>
      </c>
      <c r="DK6" s="12">
        <v>1.005769097772553E-5</v>
      </c>
    </row>
    <row r="7" spans="2:115">
      <c r="B7" s="10">
        <v>12</v>
      </c>
      <c r="C7" s="11" t="s">
        <v>30</v>
      </c>
      <c r="D7" s="12">
        <v>0.10848378204024012</v>
      </c>
      <c r="E7" s="12">
        <v>0.11544511345270533</v>
      </c>
      <c r="F7" s="12">
        <v>5.3124067451539539E-2</v>
      </c>
      <c r="G7" s="12">
        <v>7.3884705419987652E-4</v>
      </c>
      <c r="H7" s="12">
        <v>4.4456968935237769E-2</v>
      </c>
      <c r="I7" s="12">
        <v>3.3911715211691604E-2</v>
      </c>
      <c r="J7" s="12">
        <v>6.0991511939357417E-4</v>
      </c>
      <c r="K7" s="12">
        <v>1.0075459766189194</v>
      </c>
      <c r="L7" s="12">
        <v>3.8747927408096876E-3</v>
      </c>
      <c r="M7" s="12">
        <v>7.1535107322510429E-5</v>
      </c>
      <c r="N7" s="12">
        <v>5.5610037151940186E-5</v>
      </c>
      <c r="O7" s="12">
        <v>2.1562639039084092E-8</v>
      </c>
      <c r="P7" s="12">
        <v>2.1619814566507548E-7</v>
      </c>
      <c r="Q7" s="12">
        <v>7.097776967593227E-3</v>
      </c>
      <c r="R7" s="12">
        <v>3.0449574819563252E-4</v>
      </c>
      <c r="S7" s="12">
        <v>6.3674880431504222E-4</v>
      </c>
      <c r="T7" s="12">
        <v>0</v>
      </c>
      <c r="U7" s="12">
        <v>1.03964878412202E-4</v>
      </c>
      <c r="V7" s="12">
        <v>1.2132930946045672E-4</v>
      </c>
      <c r="W7" s="12">
        <v>2.446427851123042E-6</v>
      </c>
      <c r="X7" s="12">
        <v>5.3043533391951979E-7</v>
      </c>
      <c r="Y7" s="12">
        <v>6.6370030320895595E-6</v>
      </c>
      <c r="Z7" s="12">
        <v>1.1443473960444792E-6</v>
      </c>
      <c r="AA7" s="12">
        <v>5.5581458302511643E-7</v>
      </c>
      <c r="AB7" s="12">
        <v>6.843824885577782E-5</v>
      </c>
      <c r="AC7" s="12">
        <v>1.4377907012090398E-6</v>
      </c>
      <c r="AD7" s="12">
        <v>0</v>
      </c>
      <c r="AE7" s="12">
        <v>1.6171741194552892E-5</v>
      </c>
      <c r="AF7" s="12">
        <v>1.8643218693622573E-6</v>
      </c>
      <c r="AG7" s="12">
        <v>1.7209354846298095E-6</v>
      </c>
      <c r="AH7" s="12">
        <v>2.5876767948568459E-5</v>
      </c>
      <c r="AI7" s="12">
        <v>2.6178732220448227E-5</v>
      </c>
      <c r="AJ7" s="12">
        <v>2.9105265940371868E-7</v>
      </c>
      <c r="AK7" s="12">
        <v>4.125390546944151E-7</v>
      </c>
      <c r="AL7" s="12">
        <v>1.8929445940366726E-7</v>
      </c>
      <c r="AM7" s="12">
        <v>2.4747916108578752E-6</v>
      </c>
      <c r="AN7" s="12">
        <v>1.6036912248315897E-3</v>
      </c>
      <c r="AO7" s="12">
        <v>1.5756352404007775E-7</v>
      </c>
      <c r="AP7" s="12">
        <v>1.823660901945728E-7</v>
      </c>
      <c r="AQ7" s="12">
        <v>2.1597154517165785E-6</v>
      </c>
      <c r="AR7" s="12">
        <v>3.0742875440626924E-6</v>
      </c>
      <c r="AS7" s="12">
        <v>1.0167153219111849E-8</v>
      </c>
      <c r="AT7" s="12">
        <v>2.4323174610166164E-8</v>
      </c>
      <c r="AU7" s="12">
        <v>1.4135097175005118E-7</v>
      </c>
      <c r="AV7" s="12">
        <v>3.5280063281612454E-8</v>
      </c>
      <c r="AW7" s="12">
        <v>1.4121015758645494E-8</v>
      </c>
      <c r="AX7" s="12">
        <v>5.0054219721317707E-8</v>
      </c>
      <c r="AY7" s="12">
        <v>1.0703558700941315E-7</v>
      </c>
      <c r="AZ7" s="12">
        <v>9.8980100011950664E-8</v>
      </c>
      <c r="BA7" s="12">
        <v>8.9724905174354126E-8</v>
      </c>
      <c r="BB7" s="12">
        <v>9.8218377522487407E-8</v>
      </c>
      <c r="BC7" s="12">
        <v>1.502643352075096E-7</v>
      </c>
      <c r="BD7" s="12">
        <v>1.1486983188602075E-7</v>
      </c>
      <c r="BE7" s="12">
        <v>1.2121258373103084E-7</v>
      </c>
      <c r="BF7" s="12">
        <v>1.486666586845504E-7</v>
      </c>
      <c r="BG7" s="12">
        <v>1.8965115558126698E-7</v>
      </c>
      <c r="BH7" s="12">
        <v>9.534473530638119E-8</v>
      </c>
      <c r="BI7" s="12">
        <v>1.2853053239704428E-7</v>
      </c>
      <c r="BJ7" s="12">
        <v>1.5174409379201385E-7</v>
      </c>
      <c r="BK7" s="12">
        <v>1.5562259617683333E-7</v>
      </c>
      <c r="BL7" s="12">
        <v>1.1596171855196463E-7</v>
      </c>
      <c r="BM7" s="12">
        <v>1.4140020134463057E-7</v>
      </c>
      <c r="BN7" s="12">
        <v>1.0524900647064328E-7</v>
      </c>
      <c r="BO7" s="12">
        <v>6.9244505072154568E-8</v>
      </c>
      <c r="BP7" s="12">
        <v>1.9005450201305823E-5</v>
      </c>
      <c r="BQ7" s="12">
        <v>4.2220358297121594E-8</v>
      </c>
      <c r="BR7" s="12">
        <v>2.1312891841328937E-7</v>
      </c>
      <c r="BS7" s="12">
        <v>1.4389880360260826E-7</v>
      </c>
      <c r="BT7" s="12">
        <v>3.0047048875051096E-7</v>
      </c>
      <c r="BU7" s="12">
        <v>4.5448948157932777E-7</v>
      </c>
      <c r="BV7" s="12">
        <v>5.4009601055378141E-8</v>
      </c>
      <c r="BW7" s="12">
        <v>2.5071708879824394E-7</v>
      </c>
      <c r="BX7" s="12">
        <v>8.4428670510419422E-8</v>
      </c>
      <c r="BY7" s="12">
        <v>1.8661384160341175E-7</v>
      </c>
      <c r="BZ7" s="12">
        <v>9.0480962963175719E-8</v>
      </c>
      <c r="CA7" s="12">
        <v>5.778955135350909E-8</v>
      </c>
      <c r="CB7" s="12">
        <v>5.3161596394240395E-8</v>
      </c>
      <c r="CC7" s="12">
        <v>4.0240750524623245E-8</v>
      </c>
      <c r="CD7" s="12">
        <v>1.7400295757157115E-8</v>
      </c>
      <c r="CE7" s="12">
        <v>2.0369753283412308E-7</v>
      </c>
      <c r="CF7" s="12">
        <v>3.4117458367774513E-8</v>
      </c>
      <c r="CG7" s="12">
        <v>6.5230083487514212E-8</v>
      </c>
      <c r="CH7" s="12">
        <v>5.6377447010665928E-8</v>
      </c>
      <c r="CI7" s="12">
        <v>4.6373171456840906E-8</v>
      </c>
      <c r="CJ7" s="12">
        <v>7.3680325793869516E-8</v>
      </c>
      <c r="CK7" s="12">
        <v>1.5890666235098589E-7</v>
      </c>
      <c r="CL7" s="12">
        <v>3.1112568249351316E-8</v>
      </c>
      <c r="CM7" s="12">
        <v>2.8043084934928636E-7</v>
      </c>
      <c r="CN7" s="12">
        <v>1.5905954680131627E-7</v>
      </c>
      <c r="CO7" s="12">
        <v>2.2713416750901391E-7</v>
      </c>
      <c r="CP7" s="12">
        <v>2.6267623330555815E-7</v>
      </c>
      <c r="CQ7" s="12">
        <v>3.1144538073661497E-7</v>
      </c>
      <c r="CR7" s="12">
        <v>1.0198613830118747E-6</v>
      </c>
      <c r="CS7" s="12">
        <v>3.1657782975681834E-5</v>
      </c>
      <c r="CT7" s="12">
        <v>1.1619452007100737E-4</v>
      </c>
      <c r="CU7" s="12">
        <v>2.1220942388407226E-5</v>
      </c>
      <c r="CV7" s="12">
        <v>4.2021685398381723E-7</v>
      </c>
      <c r="CW7" s="12">
        <v>4.7851114925222347E-5</v>
      </c>
      <c r="CX7" s="12">
        <v>1.3523330430257886E-4</v>
      </c>
      <c r="CY7" s="12">
        <v>2.3582268936878722E-6</v>
      </c>
      <c r="CZ7" s="12">
        <v>1.2862890173149039E-7</v>
      </c>
      <c r="DA7" s="12">
        <v>1.5600481312628039E-7</v>
      </c>
      <c r="DB7" s="12">
        <v>1.0605836091774163E-7</v>
      </c>
      <c r="DC7" s="12">
        <v>1.636931994674447E-7</v>
      </c>
      <c r="DD7" s="12">
        <v>3.4382571594912905E-4</v>
      </c>
      <c r="DE7" s="12">
        <v>7.4189652325350902E-4</v>
      </c>
      <c r="DF7" s="12">
        <v>4.6220492059986175E-7</v>
      </c>
      <c r="DG7" s="12">
        <v>1.9836799525788186E-6</v>
      </c>
      <c r="DH7" s="12">
        <v>4.7728156739202613E-6</v>
      </c>
      <c r="DI7" s="12">
        <v>2.5872326750247162E-5</v>
      </c>
      <c r="DJ7" s="12">
        <v>1.1035183205686633E-6</v>
      </c>
      <c r="DK7" s="12">
        <v>4.340030271849116E-7</v>
      </c>
    </row>
    <row r="8" spans="2:115">
      <c r="B8" s="10">
        <v>13</v>
      </c>
      <c r="C8" s="11" t="s">
        <v>0</v>
      </c>
      <c r="D8" s="12">
        <v>0.97399632510998169</v>
      </c>
      <c r="E8" s="12">
        <v>0.18817348311264198</v>
      </c>
      <c r="F8" s="12">
        <v>0.22341673743564661</v>
      </c>
      <c r="G8" s="12">
        <v>0</v>
      </c>
      <c r="H8" s="12">
        <v>9.1906457365833957E-2</v>
      </c>
      <c r="I8" s="12">
        <v>9.1452971556463064E-2</v>
      </c>
      <c r="J8" s="12">
        <v>4.2196821202159514E-2</v>
      </c>
      <c r="K8" s="12">
        <v>2.2935955287824945E-2</v>
      </c>
      <c r="L8" s="12">
        <v>1.0002039742714413</v>
      </c>
      <c r="M8" s="12">
        <v>4.2931162704094656E-5</v>
      </c>
      <c r="N8" s="12">
        <v>1.0447144060284553E-4</v>
      </c>
      <c r="O8" s="12">
        <v>6.6360895756300774E-8</v>
      </c>
      <c r="P8" s="12">
        <v>2.3951822991982267E-7</v>
      </c>
      <c r="Q8" s="12">
        <v>8.5156072733866218E-4</v>
      </c>
      <c r="R8" s="12">
        <v>3.6498318125864366E-4</v>
      </c>
      <c r="S8" s="12">
        <v>1.6604576753174399E-3</v>
      </c>
      <c r="T8" s="12">
        <v>0</v>
      </c>
      <c r="U8" s="12">
        <v>1.1378325498255031E-4</v>
      </c>
      <c r="V8" s="12">
        <v>2.6350374940066245E-5</v>
      </c>
      <c r="W8" s="12">
        <v>1.1327108449369528E-6</v>
      </c>
      <c r="X8" s="12">
        <v>3.3180469155847266E-7</v>
      </c>
      <c r="Y8" s="12">
        <v>1.3763432931157846E-5</v>
      </c>
      <c r="Z8" s="12">
        <v>1.5502004761378591E-6</v>
      </c>
      <c r="AA8" s="12">
        <v>6.0445218067158792E-7</v>
      </c>
      <c r="AB8" s="12">
        <v>2.1781750344131497E-6</v>
      </c>
      <c r="AC8" s="12">
        <v>2.7766888565019779E-7</v>
      </c>
      <c r="AD8" s="12">
        <v>0</v>
      </c>
      <c r="AE8" s="12">
        <v>3.0074699136835399E-6</v>
      </c>
      <c r="AF8" s="12">
        <v>4.6558621447052766E-7</v>
      </c>
      <c r="AG8" s="12">
        <v>2.2436473852866315E-5</v>
      </c>
      <c r="AH8" s="12">
        <v>3.1771802147627019E-5</v>
      </c>
      <c r="AI8" s="12">
        <v>5.268342214611673E-6</v>
      </c>
      <c r="AJ8" s="12">
        <v>6.4192959113304045E-8</v>
      </c>
      <c r="AK8" s="12">
        <v>1.764958403913077E-7</v>
      </c>
      <c r="AL8" s="12">
        <v>1.279959083505501E-7</v>
      </c>
      <c r="AM8" s="12">
        <v>1.4268816568299301E-4</v>
      </c>
      <c r="AN8" s="12">
        <v>3.9895336808780806E-5</v>
      </c>
      <c r="AO8" s="12">
        <v>1.5162726945361964E-7</v>
      </c>
      <c r="AP8" s="12">
        <v>2.1017866954564791E-7</v>
      </c>
      <c r="AQ8" s="12">
        <v>4.5502762401585702E-7</v>
      </c>
      <c r="AR8" s="12">
        <v>6.1040452192998236E-6</v>
      </c>
      <c r="AS8" s="12">
        <v>2.9735306187989076E-8</v>
      </c>
      <c r="AT8" s="12">
        <v>3.5888950796946806E-8</v>
      </c>
      <c r="AU8" s="12">
        <v>1.0283739509872689E-7</v>
      </c>
      <c r="AV8" s="12">
        <v>1.1782722031762919E-7</v>
      </c>
      <c r="AW8" s="12">
        <v>2.9104696891257405E-8</v>
      </c>
      <c r="AX8" s="12">
        <v>1.0943876482672872E-7</v>
      </c>
      <c r="AY8" s="12">
        <v>1.1607765500258016E-7</v>
      </c>
      <c r="AZ8" s="12">
        <v>8.3740620611320056E-8</v>
      </c>
      <c r="BA8" s="12">
        <v>2.2539118511044684E-7</v>
      </c>
      <c r="BB8" s="12">
        <v>2.1164565047207567E-7</v>
      </c>
      <c r="BC8" s="12">
        <v>2.1035100464796609E-7</v>
      </c>
      <c r="BD8" s="12">
        <v>1.6399619235854732E-7</v>
      </c>
      <c r="BE8" s="12">
        <v>1.0413871632375977E-7</v>
      </c>
      <c r="BF8" s="12">
        <v>2.5939644258439563E-7</v>
      </c>
      <c r="BG8" s="12">
        <v>2.5563194768710412E-7</v>
      </c>
      <c r="BH8" s="12">
        <v>1.0356024191462662E-7</v>
      </c>
      <c r="BI8" s="12">
        <v>1.531363409699367E-7</v>
      </c>
      <c r="BJ8" s="12">
        <v>2.0383629870607774E-7</v>
      </c>
      <c r="BK8" s="12">
        <v>1.3281735245117975E-7</v>
      </c>
      <c r="BL8" s="12">
        <v>2.7613271754757242E-7</v>
      </c>
      <c r="BM8" s="12">
        <v>3.0379403546415322E-7</v>
      </c>
      <c r="BN8" s="12">
        <v>1.5725688399097083E-7</v>
      </c>
      <c r="BO8" s="12">
        <v>3.2218467469810958E-7</v>
      </c>
      <c r="BP8" s="12">
        <v>1.6076782725068787E-5</v>
      </c>
      <c r="BQ8" s="12">
        <v>1.5664718880896229E-7</v>
      </c>
      <c r="BR8" s="12">
        <v>5.4357350678426823E-6</v>
      </c>
      <c r="BS8" s="12">
        <v>3.1894110075933453E-7</v>
      </c>
      <c r="BT8" s="12">
        <v>1.3717417684149077E-5</v>
      </c>
      <c r="BU8" s="12">
        <v>2.3950876754833542E-5</v>
      </c>
      <c r="BV8" s="12">
        <v>8.3594717323041274E-8</v>
      </c>
      <c r="BW8" s="12">
        <v>1.4796833966559264E-7</v>
      </c>
      <c r="BX8" s="12">
        <v>2.4567208332564371E-7</v>
      </c>
      <c r="BY8" s="12">
        <v>4.8607431939517899E-7</v>
      </c>
      <c r="BZ8" s="12">
        <v>1.1227701137556834E-6</v>
      </c>
      <c r="CA8" s="12">
        <v>1.1568075172924302E-7</v>
      </c>
      <c r="CB8" s="12">
        <v>1.007895466804631E-7</v>
      </c>
      <c r="CC8" s="12">
        <v>8.1758970914735941E-8</v>
      </c>
      <c r="CD8" s="12">
        <v>1.0643811353358603E-7</v>
      </c>
      <c r="CE8" s="12">
        <v>1.4988481117980744E-7</v>
      </c>
      <c r="CF8" s="12">
        <v>8.2701638506776946E-8</v>
      </c>
      <c r="CG8" s="12">
        <v>3.13948170197269E-7</v>
      </c>
      <c r="CH8" s="12">
        <v>1.0305556693034512E-7</v>
      </c>
      <c r="CI8" s="12">
        <v>7.8637340401276625E-8</v>
      </c>
      <c r="CJ8" s="12">
        <v>1.5137503977294088E-7</v>
      </c>
      <c r="CK8" s="12">
        <v>2.6918326633020274E-7</v>
      </c>
      <c r="CL8" s="12">
        <v>3.5595230409734615E-8</v>
      </c>
      <c r="CM8" s="12">
        <v>1.9900013588712797E-7</v>
      </c>
      <c r="CN8" s="12">
        <v>8.1039732911774198E-7</v>
      </c>
      <c r="CO8" s="12">
        <v>2.0024087058807605E-7</v>
      </c>
      <c r="CP8" s="12">
        <v>1.884885232254162E-7</v>
      </c>
      <c r="CQ8" s="12">
        <v>1.8058742207385465E-6</v>
      </c>
      <c r="CR8" s="12">
        <v>2.6922792096057857E-7</v>
      </c>
      <c r="CS8" s="12">
        <v>1.3982588922977316E-5</v>
      </c>
      <c r="CT8" s="12">
        <v>9.9275798725150954E-6</v>
      </c>
      <c r="CU8" s="12">
        <v>1.0871366280794596E-5</v>
      </c>
      <c r="CV8" s="12">
        <v>4.1128917125211341E-7</v>
      </c>
      <c r="CW8" s="12">
        <v>1.9135722104227754E-5</v>
      </c>
      <c r="CX8" s="12">
        <v>4.7069625449285922E-5</v>
      </c>
      <c r="CY8" s="12">
        <v>1.6705254983206926E-5</v>
      </c>
      <c r="CZ8" s="12">
        <v>6.0401851604114547E-7</v>
      </c>
      <c r="DA8" s="12">
        <v>7.0133897140777498E-7</v>
      </c>
      <c r="DB8" s="12">
        <v>5.821700947541768E-7</v>
      </c>
      <c r="DC8" s="12">
        <v>2.1543568125295221E-7</v>
      </c>
      <c r="DD8" s="12">
        <v>1.6963604655927944E-4</v>
      </c>
      <c r="DE8" s="12">
        <v>2.0198520056809223E-4</v>
      </c>
      <c r="DF8" s="12">
        <v>1.8911871696164394E-6</v>
      </c>
      <c r="DG8" s="12">
        <v>4.5360411973318909E-5</v>
      </c>
      <c r="DH8" s="12">
        <v>3.7569711252609027E-5</v>
      </c>
      <c r="DI8" s="12">
        <v>4.2481846246353329E-5</v>
      </c>
      <c r="DJ8" s="12">
        <v>1.5980394301745056E-6</v>
      </c>
      <c r="DK8" s="12">
        <v>4.307954513443913E-7</v>
      </c>
    </row>
    <row r="9" spans="2:115">
      <c r="B9" s="10">
        <v>15</v>
      </c>
      <c r="C9" s="11" t="s">
        <v>1</v>
      </c>
      <c r="D9" s="12">
        <v>0.12212882716105011</v>
      </c>
      <c r="E9" s="12">
        <v>0.25104181512717338</v>
      </c>
      <c r="F9" s="12">
        <v>0.2155218280927737</v>
      </c>
      <c r="G9" s="12">
        <v>5.3976026480449899E-4</v>
      </c>
      <c r="H9" s="12">
        <v>0.12581750277846984</v>
      </c>
      <c r="I9" s="12">
        <v>9.8805835515295523E-2</v>
      </c>
      <c r="J9" s="12">
        <v>1.7155382902252903E-4</v>
      </c>
      <c r="K9" s="12">
        <v>1.5722796564237947E-5</v>
      </c>
      <c r="L9" s="12">
        <v>1.8809113477369867E-6</v>
      </c>
      <c r="M9" s="12">
        <v>1.020684103042248</v>
      </c>
      <c r="N9" s="12">
        <v>2.0764525381229224E-5</v>
      </c>
      <c r="O9" s="12">
        <v>7.4036017558589222E-6</v>
      </c>
      <c r="P9" s="12">
        <v>7.1422747545889936E-6</v>
      </c>
      <c r="Q9" s="12">
        <v>9.627182385177322E-5</v>
      </c>
      <c r="R9" s="12">
        <v>6.5230466364906746E-6</v>
      </c>
      <c r="S9" s="12">
        <v>3.4217493714672987E-5</v>
      </c>
      <c r="T9" s="12">
        <v>0</v>
      </c>
      <c r="U9" s="12">
        <v>2.7134354040390904E-6</v>
      </c>
      <c r="V9" s="12">
        <v>2.1696378550081338E-6</v>
      </c>
      <c r="W9" s="12">
        <v>5.1569629283189531E-3</v>
      </c>
      <c r="X9" s="12">
        <v>9.2505801923902604E-5</v>
      </c>
      <c r="Y9" s="12">
        <v>1.9659719981161822E-6</v>
      </c>
      <c r="Z9" s="12">
        <v>4.3269083046095085E-6</v>
      </c>
      <c r="AA9" s="12">
        <v>3.0214241252731835E-6</v>
      </c>
      <c r="AB9" s="12">
        <v>1.1946132914757848E-6</v>
      </c>
      <c r="AC9" s="12">
        <v>9.5401144181818466E-5</v>
      </c>
      <c r="AD9" s="12">
        <v>0</v>
      </c>
      <c r="AE9" s="12">
        <v>1.5823136582604051E-6</v>
      </c>
      <c r="AF9" s="12">
        <v>2.3944934511788715E-6</v>
      </c>
      <c r="AG9" s="12">
        <v>3.9632166578391744E-6</v>
      </c>
      <c r="AH9" s="12">
        <v>2.589705681797444E-6</v>
      </c>
      <c r="AI9" s="12">
        <v>2.324758286933648E-4</v>
      </c>
      <c r="AJ9" s="12">
        <v>1.1322499902954176E-6</v>
      </c>
      <c r="AK9" s="12">
        <v>3.3792358873868057E-6</v>
      </c>
      <c r="AL9" s="12">
        <v>9.036603141296213E-7</v>
      </c>
      <c r="AM9" s="12">
        <v>2.1701414782598901E-6</v>
      </c>
      <c r="AN9" s="12">
        <v>9.2948370508138647E-5</v>
      </c>
      <c r="AO9" s="12">
        <v>5.4248291899930377E-6</v>
      </c>
      <c r="AP9" s="12">
        <v>1.3401825102211624E-6</v>
      </c>
      <c r="AQ9" s="12">
        <v>1.8484253840434472E-5</v>
      </c>
      <c r="AR9" s="12">
        <v>3.1405024122312469E-6</v>
      </c>
      <c r="AS9" s="12">
        <v>1.2346434193310787E-7</v>
      </c>
      <c r="AT9" s="12">
        <v>3.0794199759980651E-7</v>
      </c>
      <c r="AU9" s="12">
        <v>1.0112166925532622E-6</v>
      </c>
      <c r="AV9" s="12">
        <v>2.4268327709660816E-7</v>
      </c>
      <c r="AW9" s="12">
        <v>2.8772704527041826E-7</v>
      </c>
      <c r="AX9" s="12">
        <v>1.0798156687739527E-6</v>
      </c>
      <c r="AY9" s="12">
        <v>3.010779312003674E-6</v>
      </c>
      <c r="AZ9" s="12">
        <v>1.1017231022683067E-6</v>
      </c>
      <c r="BA9" s="12">
        <v>5.1976375597584379E-7</v>
      </c>
      <c r="BB9" s="12">
        <v>4.9351658804856204E-7</v>
      </c>
      <c r="BC9" s="12">
        <v>1.2862686877136866E-6</v>
      </c>
      <c r="BD9" s="12">
        <v>5.4342639260208656E-7</v>
      </c>
      <c r="BE9" s="12">
        <v>5.6785730030737534E-7</v>
      </c>
      <c r="BF9" s="12">
        <v>7.763179572673902E-7</v>
      </c>
      <c r="BG9" s="12">
        <v>8.2985157291531785E-7</v>
      </c>
      <c r="BH9" s="12">
        <v>5.0669477759026778E-7</v>
      </c>
      <c r="BI9" s="12">
        <v>1.0484574081787488E-6</v>
      </c>
      <c r="BJ9" s="12">
        <v>6.3543487227034143E-7</v>
      </c>
      <c r="BK9" s="12">
        <v>1.2051418115758378E-6</v>
      </c>
      <c r="BL9" s="12">
        <v>8.4953497621172182E-7</v>
      </c>
      <c r="BM9" s="12">
        <v>1.1244758283342481E-6</v>
      </c>
      <c r="BN9" s="12">
        <v>4.2866232249529106E-7</v>
      </c>
      <c r="BO9" s="12">
        <v>8.899196413121267E-7</v>
      </c>
      <c r="BP9" s="12">
        <v>6.9785622219479103E-5</v>
      </c>
      <c r="BQ9" s="12">
        <v>2.8116309723924337E-7</v>
      </c>
      <c r="BR9" s="12">
        <v>4.926114339558153E-5</v>
      </c>
      <c r="BS9" s="12">
        <v>1.6981636477668444E-5</v>
      </c>
      <c r="BT9" s="12">
        <v>7.7117302674915222E-6</v>
      </c>
      <c r="BU9" s="12">
        <v>9.6548729945860644E-6</v>
      </c>
      <c r="BV9" s="12">
        <v>3.3969819106543737E-6</v>
      </c>
      <c r="BW9" s="12">
        <v>9.7991052103289355E-7</v>
      </c>
      <c r="BX9" s="12">
        <v>8.0571927267456327E-7</v>
      </c>
      <c r="BY9" s="12">
        <v>7.9359315665764068E-7</v>
      </c>
      <c r="BZ9" s="12">
        <v>8.0941633269475547E-7</v>
      </c>
      <c r="CA9" s="12">
        <v>2.8009220827958358E-7</v>
      </c>
      <c r="CB9" s="12">
        <v>1.6832400225663878E-7</v>
      </c>
      <c r="CC9" s="12">
        <v>2.2529082815491141E-7</v>
      </c>
      <c r="CD9" s="12">
        <v>1.4332016583667758E-7</v>
      </c>
      <c r="CE9" s="12">
        <v>4.193259459409475E-7</v>
      </c>
      <c r="CF9" s="12">
        <v>3.2004696341092142E-7</v>
      </c>
      <c r="CG9" s="12">
        <v>1.804517721348153E-6</v>
      </c>
      <c r="CH9" s="12">
        <v>3.2566787664218727E-6</v>
      </c>
      <c r="CI9" s="12">
        <v>5.8985392749622219E-7</v>
      </c>
      <c r="CJ9" s="12">
        <v>1.1130063941347321E-6</v>
      </c>
      <c r="CK9" s="12">
        <v>1.8396002647554418E-5</v>
      </c>
      <c r="CL9" s="12">
        <v>9.9159227705642235E-8</v>
      </c>
      <c r="CM9" s="12">
        <v>3.9442716200916606E-7</v>
      </c>
      <c r="CN9" s="12">
        <v>5.6060902846241584E-7</v>
      </c>
      <c r="CO9" s="12">
        <v>4.6764688830958564E-7</v>
      </c>
      <c r="CP9" s="12">
        <v>3.5138213005632034E-7</v>
      </c>
      <c r="CQ9" s="12">
        <v>8.2829340862034034E-7</v>
      </c>
      <c r="CR9" s="12">
        <v>6.3251592103852775E-7</v>
      </c>
      <c r="CS9" s="12">
        <v>9.7232170926569444E-6</v>
      </c>
      <c r="CT9" s="12">
        <v>8.3208149271881612E-6</v>
      </c>
      <c r="CU9" s="12">
        <v>3.2071926439098638E-6</v>
      </c>
      <c r="CV9" s="12">
        <v>1.5735611468389425E-6</v>
      </c>
      <c r="CW9" s="12">
        <v>1.3318722469689971E-5</v>
      </c>
      <c r="CX9" s="12">
        <v>3.0375246699215794E-5</v>
      </c>
      <c r="CY9" s="12">
        <v>6.6132571082255413E-7</v>
      </c>
      <c r="CZ9" s="12">
        <v>5.0602633597409925E-7</v>
      </c>
      <c r="DA9" s="12">
        <v>5.7688757812587415E-7</v>
      </c>
      <c r="DB9" s="12">
        <v>7.0714340522521196E-7</v>
      </c>
      <c r="DC9" s="12">
        <v>9.1274299588856146E-7</v>
      </c>
      <c r="DD9" s="12">
        <v>2.0210304083134609E-4</v>
      </c>
      <c r="DE9" s="12">
        <v>2.9288359484554903E-4</v>
      </c>
      <c r="DF9" s="12">
        <v>3.0368342480485769E-6</v>
      </c>
      <c r="DG9" s="12">
        <v>1.3818345955118972E-6</v>
      </c>
      <c r="DH9" s="12">
        <v>5.7163689125267443E-7</v>
      </c>
      <c r="DI9" s="12">
        <v>1.7506597832556989E-5</v>
      </c>
      <c r="DJ9" s="12">
        <v>3.1708915813637916E-6</v>
      </c>
      <c r="DK9" s="12">
        <v>5.3392437375194533E-7</v>
      </c>
    </row>
    <row r="10" spans="2:115">
      <c r="B10" s="10">
        <v>17</v>
      </c>
      <c r="C10" s="11" t="s">
        <v>2</v>
      </c>
      <c r="D10" s="12">
        <v>6.0409607467516446E-3</v>
      </c>
      <c r="E10" s="12">
        <v>0.11867934633662265</v>
      </c>
      <c r="F10" s="12">
        <v>0.33988274469834434</v>
      </c>
      <c r="G10" s="12">
        <v>9.1080194869241503E-4</v>
      </c>
      <c r="H10" s="12">
        <v>0.12180507963007081</v>
      </c>
      <c r="I10" s="12">
        <v>8.0606302696370383E-2</v>
      </c>
      <c r="J10" s="12">
        <v>4.6826877856637696E-8</v>
      </c>
      <c r="K10" s="12">
        <v>1.7292446806851327E-6</v>
      </c>
      <c r="L10" s="12">
        <v>1.5501349313423405E-7</v>
      </c>
      <c r="M10" s="12">
        <v>2.8789502012824605E-7</v>
      </c>
      <c r="N10" s="12">
        <v>1.000437967427976</v>
      </c>
      <c r="O10" s="12">
        <v>4.4180785522639285E-9</v>
      </c>
      <c r="P10" s="12">
        <v>1.9698434980759787E-8</v>
      </c>
      <c r="Q10" s="12">
        <v>3.8517046371323228E-5</v>
      </c>
      <c r="R10" s="12">
        <v>1.6405533278371587E-6</v>
      </c>
      <c r="S10" s="12">
        <v>8.1195205778755825E-6</v>
      </c>
      <c r="T10" s="12">
        <v>0</v>
      </c>
      <c r="U10" s="12">
        <v>1.5847667704750438E-8</v>
      </c>
      <c r="V10" s="12">
        <v>2.5640470915978094E-7</v>
      </c>
      <c r="W10" s="12">
        <v>4.2236483037980422E-8</v>
      </c>
      <c r="X10" s="12">
        <v>7.6489529177482444E-8</v>
      </c>
      <c r="Y10" s="12">
        <v>4.6186256298466508E-8</v>
      </c>
      <c r="Z10" s="12">
        <v>1.324359316245528E-8</v>
      </c>
      <c r="AA10" s="12">
        <v>6.6074913725615848E-9</v>
      </c>
      <c r="AB10" s="12">
        <v>5.0330616845634815E-7</v>
      </c>
      <c r="AC10" s="12">
        <v>9.6828911328676293E-9</v>
      </c>
      <c r="AD10" s="12">
        <v>0</v>
      </c>
      <c r="AE10" s="12">
        <v>9.9040915460447933E-8</v>
      </c>
      <c r="AF10" s="12">
        <v>1.6684476958528614E-8</v>
      </c>
      <c r="AG10" s="12">
        <v>2.8628366722166359E-8</v>
      </c>
      <c r="AH10" s="12">
        <v>1.2273361990559561E-6</v>
      </c>
      <c r="AI10" s="12">
        <v>1.4858890876719294E-7</v>
      </c>
      <c r="AJ10" s="12">
        <v>1.9970648235449087E-9</v>
      </c>
      <c r="AK10" s="12">
        <v>7.5821640150511409E-9</v>
      </c>
      <c r="AL10" s="12">
        <v>4.7888676417395931E-9</v>
      </c>
      <c r="AM10" s="12">
        <v>7.8119706893296477E-9</v>
      </c>
      <c r="AN10" s="12">
        <v>1.5351999818200759E-7</v>
      </c>
      <c r="AO10" s="12">
        <v>2.7496791510583944E-8</v>
      </c>
      <c r="AP10" s="12">
        <v>6.1153478771336844E-9</v>
      </c>
      <c r="AQ10" s="12">
        <v>5.0148550995755333E-8</v>
      </c>
      <c r="AR10" s="12">
        <v>4.1347098453003515E-8</v>
      </c>
      <c r="AS10" s="12">
        <v>6.3763340622892059E-10</v>
      </c>
      <c r="AT10" s="12">
        <v>1.2163968161635524E-8</v>
      </c>
      <c r="AU10" s="12">
        <v>2.6908784488132786E-8</v>
      </c>
      <c r="AV10" s="12">
        <v>5.6139008839727872E-9</v>
      </c>
      <c r="AW10" s="12">
        <v>1.154595666062452E-9</v>
      </c>
      <c r="AX10" s="12">
        <v>7.9308542712755212E-9</v>
      </c>
      <c r="AY10" s="12">
        <v>3.994775157329036E-9</v>
      </c>
      <c r="AZ10" s="12">
        <v>3.9138104951930553E-9</v>
      </c>
      <c r="BA10" s="12">
        <v>4.8218632759700868E-9</v>
      </c>
      <c r="BB10" s="12">
        <v>1.2221844487338937E-8</v>
      </c>
      <c r="BC10" s="12">
        <v>1.6591781052106827E-8</v>
      </c>
      <c r="BD10" s="12">
        <v>6.4583614305747007E-9</v>
      </c>
      <c r="BE10" s="12">
        <v>1.2436429335695083E-8</v>
      </c>
      <c r="BF10" s="12">
        <v>4.071577388265275E-8</v>
      </c>
      <c r="BG10" s="12">
        <v>7.2307746887447045E-9</v>
      </c>
      <c r="BH10" s="12">
        <v>3.6323114281570398E-8</v>
      </c>
      <c r="BI10" s="12">
        <v>9.5585891424134505E-9</v>
      </c>
      <c r="BJ10" s="12">
        <v>2.0287371528285152E-8</v>
      </c>
      <c r="BK10" s="12">
        <v>1.4259126283823172E-8</v>
      </c>
      <c r="BL10" s="12">
        <v>7.6751839446869916E-9</v>
      </c>
      <c r="BM10" s="12">
        <v>7.6160264700103141E-9</v>
      </c>
      <c r="BN10" s="12">
        <v>6.035269646380825E-9</v>
      </c>
      <c r="BO10" s="12">
        <v>3.8131088767010121E-9</v>
      </c>
      <c r="BP10" s="12">
        <v>4.6467080383628689E-5</v>
      </c>
      <c r="BQ10" s="12">
        <v>5.4892354695280445E-9</v>
      </c>
      <c r="BR10" s="12">
        <v>1.5851776539537511E-8</v>
      </c>
      <c r="BS10" s="12">
        <v>3.5657693041882721E-8</v>
      </c>
      <c r="BT10" s="12">
        <v>2.6695799404158953E-8</v>
      </c>
      <c r="BU10" s="12">
        <v>3.6667764264000561E-8</v>
      </c>
      <c r="BV10" s="12">
        <v>3.5802037625979471E-9</v>
      </c>
      <c r="BW10" s="12">
        <v>3.7240755711375464E-9</v>
      </c>
      <c r="BX10" s="12">
        <v>1.3046764735299561E-8</v>
      </c>
      <c r="BY10" s="12">
        <v>1.219348712044941E-8</v>
      </c>
      <c r="BZ10" s="12">
        <v>8.2835742576068793E-9</v>
      </c>
      <c r="CA10" s="12">
        <v>9.1391677703811195E-9</v>
      </c>
      <c r="CB10" s="12">
        <v>6.3517503593210221E-9</v>
      </c>
      <c r="CC10" s="12">
        <v>4.7446473045889273E-9</v>
      </c>
      <c r="CD10" s="12">
        <v>1.7087319865990123E-9</v>
      </c>
      <c r="CE10" s="12">
        <v>9.9644187071212527E-9</v>
      </c>
      <c r="CF10" s="12">
        <v>6.0253615044385623E-9</v>
      </c>
      <c r="CG10" s="12">
        <v>1.1368782215195542E-8</v>
      </c>
      <c r="CH10" s="12">
        <v>7.5371440758881065E-9</v>
      </c>
      <c r="CI10" s="12">
        <v>8.2517761876067928E-9</v>
      </c>
      <c r="CJ10" s="12">
        <v>8.3597287909731034E-9</v>
      </c>
      <c r="CK10" s="12">
        <v>1.0339462131174761E-8</v>
      </c>
      <c r="CL10" s="12">
        <v>5.041448841236508E-9</v>
      </c>
      <c r="CM10" s="12">
        <v>2.6694432225483495E-8</v>
      </c>
      <c r="CN10" s="12">
        <v>2.3977331801797397E-8</v>
      </c>
      <c r="CO10" s="12">
        <v>1.1880797589612699E-7</v>
      </c>
      <c r="CP10" s="12">
        <v>1.9768300737999129E-8</v>
      </c>
      <c r="CQ10" s="12">
        <v>6.6661171053795726E-8</v>
      </c>
      <c r="CR10" s="12">
        <v>4.7837107256998423E-8</v>
      </c>
      <c r="CS10" s="12">
        <v>7.6731323351764034E-7</v>
      </c>
      <c r="CT10" s="12">
        <v>1.2262364691825456E-6</v>
      </c>
      <c r="CU10" s="12">
        <v>1.1399631904496425E-6</v>
      </c>
      <c r="CV10" s="12">
        <v>2.0219752737734021E-8</v>
      </c>
      <c r="CW10" s="12">
        <v>2.9747599640848929E-6</v>
      </c>
      <c r="CX10" s="12">
        <v>7.4108788641331181E-6</v>
      </c>
      <c r="CY10" s="12">
        <v>5.3098826211823315E-8</v>
      </c>
      <c r="CZ10" s="12">
        <v>6.7156785553390419E-8</v>
      </c>
      <c r="DA10" s="12">
        <v>2.8796367673820433E-8</v>
      </c>
      <c r="DB10" s="12">
        <v>1.2324412403502145E-8</v>
      </c>
      <c r="DC10" s="12">
        <v>3.6306061212992202E-8</v>
      </c>
      <c r="DD10" s="12">
        <v>3.4904857957791634E-5</v>
      </c>
      <c r="DE10" s="12">
        <v>4.5876929209172252E-5</v>
      </c>
      <c r="DF10" s="12">
        <v>4.5311643254415509E-8</v>
      </c>
      <c r="DG10" s="12">
        <v>2.1112782245516115E-7</v>
      </c>
      <c r="DH10" s="12">
        <v>9.2708020901952901E-8</v>
      </c>
      <c r="DI10" s="12">
        <v>2.0455771954321599E-6</v>
      </c>
      <c r="DJ10" s="12">
        <v>1.0488121973804153E-6</v>
      </c>
      <c r="DK10" s="12">
        <v>1.4093284336136415E-8</v>
      </c>
    </row>
    <row r="11" spans="2:115">
      <c r="B11" s="10">
        <v>61</v>
      </c>
      <c r="C11" s="11" t="s">
        <v>33</v>
      </c>
      <c r="D11" s="12">
        <v>3.5207910359880135E-4</v>
      </c>
      <c r="E11" s="12">
        <v>0.37992872308158931</v>
      </c>
      <c r="F11" s="12">
        <v>0.12253563845920534</v>
      </c>
      <c r="G11" s="12">
        <v>2.6457608892685345E-8</v>
      </c>
      <c r="H11" s="12">
        <v>5.6869881710646039E-2</v>
      </c>
      <c r="I11" s="12">
        <v>5.6869881710646039E-2</v>
      </c>
      <c r="J11" s="12">
        <v>7.1612823394581196E-7</v>
      </c>
      <c r="K11" s="12">
        <v>8.8578195263119807E-7</v>
      </c>
      <c r="L11" s="12">
        <v>1.9239963505545756E-6</v>
      </c>
      <c r="M11" s="12">
        <v>5.7636008091304332E-7</v>
      </c>
      <c r="N11" s="12">
        <v>1.4970679867013807E-6</v>
      </c>
      <c r="O11" s="12">
        <v>1.0000006570764863</v>
      </c>
      <c r="P11" s="12">
        <v>1.2801393859722406E-6</v>
      </c>
      <c r="Q11" s="12">
        <v>1.0691984863116964E-6</v>
      </c>
      <c r="R11" s="12">
        <v>9.6184434813120814E-7</v>
      </c>
      <c r="S11" s="12">
        <v>1.4475831211117385E-6</v>
      </c>
      <c r="T11" s="12">
        <v>0</v>
      </c>
      <c r="U11" s="12">
        <v>1.7233277929715571E-6</v>
      </c>
      <c r="V11" s="12">
        <v>7.9490372751425443E-7</v>
      </c>
      <c r="W11" s="12">
        <v>3.7271948298155824E-7</v>
      </c>
      <c r="X11" s="12">
        <v>6.2853347624700909E-7</v>
      </c>
      <c r="Y11" s="12">
        <v>4.8481141336524243E-6</v>
      </c>
      <c r="Z11" s="12">
        <v>1.1605524494607513E-6</v>
      </c>
      <c r="AA11" s="12">
        <v>1.109913123192254E-6</v>
      </c>
      <c r="AB11" s="12">
        <v>2.6932429009765422E-5</v>
      </c>
      <c r="AC11" s="12">
        <v>1.7174924658707873E-6</v>
      </c>
      <c r="AD11" s="12">
        <v>0</v>
      </c>
      <c r="AE11" s="12">
        <v>2.6064689346761709E-6</v>
      </c>
      <c r="AF11" s="12">
        <v>4.4297007088355444E-6</v>
      </c>
      <c r="AG11" s="12">
        <v>5.3021556041271381E-6</v>
      </c>
      <c r="AH11" s="12">
        <v>9.460421834629188E-7</v>
      </c>
      <c r="AI11" s="12">
        <v>6.8444570937974495E-7</v>
      </c>
      <c r="AJ11" s="12">
        <v>3.9350876895027331E-6</v>
      </c>
      <c r="AK11" s="12">
        <v>8.5496758333923998E-7</v>
      </c>
      <c r="AL11" s="12">
        <v>1.3405217044945456E-6</v>
      </c>
      <c r="AM11" s="12">
        <v>1.0162583177473156E-6</v>
      </c>
      <c r="AN11" s="12">
        <v>7.2045909577808921E-7</v>
      </c>
      <c r="AO11" s="12">
        <v>5.346907568658053E-6</v>
      </c>
      <c r="AP11" s="12">
        <v>1.2213975987988457E-5</v>
      </c>
      <c r="AQ11" s="12">
        <v>6.2099691626322749E-6</v>
      </c>
      <c r="AR11" s="12">
        <v>5.396604615800173E-6</v>
      </c>
      <c r="AS11" s="12">
        <v>1.8937524219080308E-6</v>
      </c>
      <c r="AT11" s="12">
        <v>2.9646360817224355E-6</v>
      </c>
      <c r="AU11" s="12">
        <v>5.5113823828562335E-6</v>
      </c>
      <c r="AV11" s="12">
        <v>6.4143966440118636E-7</v>
      </c>
      <c r="AW11" s="12">
        <v>4.218154678045774E-7</v>
      </c>
      <c r="AX11" s="12">
        <v>1.376855379933805E-6</v>
      </c>
      <c r="AY11" s="12">
        <v>6.179181672680749E-7</v>
      </c>
      <c r="AZ11" s="12">
        <v>1.2108133066206936E-6</v>
      </c>
      <c r="BA11" s="12">
        <v>8.688018602310813E-7</v>
      </c>
      <c r="BB11" s="12">
        <v>6.006401463746187E-7</v>
      </c>
      <c r="BC11" s="12">
        <v>7.0008202669571898E-7</v>
      </c>
      <c r="BD11" s="12">
        <v>1.4872319293945785E-6</v>
      </c>
      <c r="BE11" s="12">
        <v>1.2112071014384314E-6</v>
      </c>
      <c r="BF11" s="12">
        <v>5.7861172410752239E-7</v>
      </c>
      <c r="BG11" s="12">
        <v>3.8784925164137923E-7</v>
      </c>
      <c r="BH11" s="12">
        <v>3.1489134932288415E-7</v>
      </c>
      <c r="BI11" s="12">
        <v>6.8127517477915934E-7</v>
      </c>
      <c r="BJ11" s="12">
        <v>3.4633354322402078E-7</v>
      </c>
      <c r="BK11" s="12">
        <v>2.3674771854167874E-7</v>
      </c>
      <c r="BL11" s="12">
        <v>7.7118817248812571E-7</v>
      </c>
      <c r="BM11" s="12">
        <v>1.0712590816408598E-6</v>
      </c>
      <c r="BN11" s="12">
        <v>7.2608507340810416E-7</v>
      </c>
      <c r="BO11" s="12">
        <v>4.9195270086244117E-7</v>
      </c>
      <c r="BP11" s="12">
        <v>6.1625340570058168E-7</v>
      </c>
      <c r="BQ11" s="12">
        <v>1.4851533450374813E-6</v>
      </c>
      <c r="BR11" s="12">
        <v>5.1094824261674526E-7</v>
      </c>
      <c r="BS11" s="12">
        <v>5.4955434770165265E-7</v>
      </c>
      <c r="BT11" s="12">
        <v>6.1640240999833028E-7</v>
      </c>
      <c r="BU11" s="12">
        <v>6.9311497351480172E-7</v>
      </c>
      <c r="BV11" s="12">
        <v>6.1984724628833074E-5</v>
      </c>
      <c r="BW11" s="12">
        <v>1.5445906658797842E-4</v>
      </c>
      <c r="BX11" s="12">
        <v>2.1669510360360595E-6</v>
      </c>
      <c r="BY11" s="12">
        <v>3.654164582606638E-6</v>
      </c>
      <c r="BZ11" s="12">
        <v>1.090275848114499E-6</v>
      </c>
      <c r="CA11" s="12">
        <v>3.2523099883567786E-7</v>
      </c>
      <c r="CB11" s="12">
        <v>6.5742518565294279E-7</v>
      </c>
      <c r="CC11" s="12">
        <v>3.170083805775004E-7</v>
      </c>
      <c r="CD11" s="12">
        <v>3.4409382986169878E-8</v>
      </c>
      <c r="CE11" s="12">
        <v>1.6057546670978327E-6</v>
      </c>
      <c r="CF11" s="12">
        <v>2.266240024307371E-7</v>
      </c>
      <c r="CG11" s="12">
        <v>3.6385831279626375E-7</v>
      </c>
      <c r="CH11" s="12">
        <v>2.6049798192000332E-7</v>
      </c>
      <c r="CI11" s="12">
        <v>1.9916089042796365E-7</v>
      </c>
      <c r="CJ11" s="12">
        <v>1.7105426988282448E-6</v>
      </c>
      <c r="CK11" s="12">
        <v>6.1028526799895638E-7</v>
      </c>
      <c r="CL11" s="12">
        <v>2.235354925822039E-7</v>
      </c>
      <c r="CM11" s="12">
        <v>6.7084110004983996E-7</v>
      </c>
      <c r="CN11" s="12">
        <v>4.4926883930454336E-7</v>
      </c>
      <c r="CO11" s="12">
        <v>1.9624382922885971E-7</v>
      </c>
      <c r="CP11" s="12">
        <v>3.5420273334460471E-7</v>
      </c>
      <c r="CQ11" s="12">
        <v>3.4464445918175275E-7</v>
      </c>
      <c r="CR11" s="12">
        <v>6.8929682426913861E-7</v>
      </c>
      <c r="CS11" s="12">
        <v>8.8558838512380048E-7</v>
      </c>
      <c r="CT11" s="12">
        <v>6.5613117607449704E-7</v>
      </c>
      <c r="CU11" s="12">
        <v>6.518049834541559E-7</v>
      </c>
      <c r="CV11" s="12">
        <v>1.7277239209640433E-6</v>
      </c>
      <c r="CW11" s="12">
        <v>1.1804962284158756E-6</v>
      </c>
      <c r="CX11" s="12">
        <v>1.1947032242482935E-6</v>
      </c>
      <c r="CY11" s="12">
        <v>3.4788041701826134E-7</v>
      </c>
      <c r="CZ11" s="12">
        <v>2.7971428405443789E-7</v>
      </c>
      <c r="DA11" s="12">
        <v>2.7319801012178583E-7</v>
      </c>
      <c r="DB11" s="12">
        <v>4.7747128393799549E-7</v>
      </c>
      <c r="DC11" s="12">
        <v>4.2932695887007931E-7</v>
      </c>
      <c r="DD11" s="12">
        <v>4.1369922904741573E-6</v>
      </c>
      <c r="DE11" s="12">
        <v>2.5493208343734427E-6</v>
      </c>
      <c r="DF11" s="12">
        <v>1.6801641581603639E-6</v>
      </c>
      <c r="DG11" s="12">
        <v>1.2949455909252243E-6</v>
      </c>
      <c r="DH11" s="12">
        <v>6.3592098033049934E-7</v>
      </c>
      <c r="DI11" s="12">
        <v>1.1684996154623856E-6</v>
      </c>
      <c r="DJ11" s="12">
        <v>5.9400530331736198E-7</v>
      </c>
      <c r="DK11" s="12">
        <v>2.8096745771297711E-7</v>
      </c>
    </row>
    <row r="12" spans="2:115">
      <c r="B12" s="10">
        <v>62</v>
      </c>
      <c r="C12" s="11" t="s">
        <v>673</v>
      </c>
      <c r="D12" s="12">
        <v>9.3269307927081435E-2</v>
      </c>
      <c r="E12" s="12">
        <v>0.13794354847911144</v>
      </c>
      <c r="F12" s="12">
        <v>0.12481158154167872</v>
      </c>
      <c r="G12" s="12">
        <v>1.1431572661872955E-7</v>
      </c>
      <c r="H12" s="12">
        <v>3.1137767395577508E-2</v>
      </c>
      <c r="I12" s="12">
        <v>3.0843320422569685E-2</v>
      </c>
      <c r="J12" s="12">
        <v>5.4096255901444019E-6</v>
      </c>
      <c r="K12" s="12">
        <v>4.8420154292300249E-6</v>
      </c>
      <c r="L12" s="12">
        <v>4.9065524693102114E-6</v>
      </c>
      <c r="M12" s="12">
        <v>3.0688404464849296E-5</v>
      </c>
      <c r="N12" s="12">
        <v>3.3748845288256545E-6</v>
      </c>
      <c r="O12" s="12">
        <v>1.5136934129789078E-6</v>
      </c>
      <c r="P12" s="12">
        <v>1.0002864914144782</v>
      </c>
      <c r="Q12" s="12">
        <v>4.279315037084024E-6</v>
      </c>
      <c r="R12" s="12">
        <v>1.8426261800407799E-5</v>
      </c>
      <c r="S12" s="12">
        <v>1.6744753207115409E-5</v>
      </c>
      <c r="T12" s="12">
        <v>0</v>
      </c>
      <c r="U12" s="12">
        <v>4.1855376668586085E-6</v>
      </c>
      <c r="V12" s="12">
        <v>2.08351563731433E-6</v>
      </c>
      <c r="W12" s="12">
        <v>2.5155828198320194E-6</v>
      </c>
      <c r="X12" s="12">
        <v>1.1663635064177359E-5</v>
      </c>
      <c r="Y12" s="12">
        <v>1.3909908697969182E-4</v>
      </c>
      <c r="Z12" s="12">
        <v>1.6363842756554174E-5</v>
      </c>
      <c r="AA12" s="12">
        <v>4.7242290957251997E-6</v>
      </c>
      <c r="AB12" s="12">
        <v>4.9324903804296219E-4</v>
      </c>
      <c r="AC12" s="12">
        <v>6.8767733402634729E-3</v>
      </c>
      <c r="AD12" s="12">
        <v>0</v>
      </c>
      <c r="AE12" s="12">
        <v>1.0466729533584491E-4</v>
      </c>
      <c r="AF12" s="12">
        <v>3.3824984040083285E-5</v>
      </c>
      <c r="AG12" s="12">
        <v>4.4731247824170611E-5</v>
      </c>
      <c r="AH12" s="12">
        <v>4.1536631525393242E-5</v>
      </c>
      <c r="AI12" s="12">
        <v>4.0055665170220569E-5</v>
      </c>
      <c r="AJ12" s="12">
        <v>-1.5194663094882208E-3</v>
      </c>
      <c r="AK12" s="12">
        <v>4.9738774193929022E-3</v>
      </c>
      <c r="AL12" s="12">
        <v>7.3559228416493731E-6</v>
      </c>
      <c r="AM12" s="12">
        <v>4.0430536279121165E-5</v>
      </c>
      <c r="AN12" s="12">
        <v>6.5340099751569195E-6</v>
      </c>
      <c r="AO12" s="12">
        <v>4.2893814123445397E-3</v>
      </c>
      <c r="AP12" s="12">
        <v>4.2629944705086442E-3</v>
      </c>
      <c r="AQ12" s="12">
        <v>3.9387842836615195E-3</v>
      </c>
      <c r="AR12" s="12">
        <v>2.8244569913550141E-3</v>
      </c>
      <c r="AS12" s="12">
        <v>7.5724129938259583E-4</v>
      </c>
      <c r="AT12" s="12">
        <v>-3.0851310401363778E-5</v>
      </c>
      <c r="AU12" s="12">
        <v>7.9888826493801422E-5</v>
      </c>
      <c r="AV12" s="12">
        <v>-1.5387261954842394E-6</v>
      </c>
      <c r="AW12" s="12">
        <v>3.114742953868567E-2</v>
      </c>
      <c r="AX12" s="12">
        <v>1.0617560907527058E-3</v>
      </c>
      <c r="AY12" s="12">
        <v>2.1231284252004222E-5</v>
      </c>
      <c r="AZ12" s="12">
        <v>3.7760551786370946E-5</v>
      </c>
      <c r="BA12" s="12">
        <v>1.0859477126526089E-5</v>
      </c>
      <c r="BB12" s="12">
        <v>1.077149435125529E-5</v>
      </c>
      <c r="BC12" s="12">
        <v>5.2079247229246597E-5</v>
      </c>
      <c r="BD12" s="12">
        <v>2.8468304204364809E-5</v>
      </c>
      <c r="BE12" s="12">
        <v>4.4196894245170211E-5</v>
      </c>
      <c r="BF12" s="12">
        <v>3.3444154249708337E-5</v>
      </c>
      <c r="BG12" s="12">
        <v>1.2955447380145534E-5</v>
      </c>
      <c r="BH12" s="12">
        <v>1.0011799300130087E-5</v>
      </c>
      <c r="BI12" s="12">
        <v>1.5791588743943886E-4</v>
      </c>
      <c r="BJ12" s="12">
        <v>1.293759449835547E-5</v>
      </c>
      <c r="BK12" s="12">
        <v>8.0412963053017699E-6</v>
      </c>
      <c r="BL12" s="12">
        <v>2.0824248002717987E-5</v>
      </c>
      <c r="BM12" s="12">
        <v>2.6834740745404872E-5</v>
      </c>
      <c r="BN12" s="12">
        <v>4.0311454460577398E-6</v>
      </c>
      <c r="BO12" s="12">
        <v>1.3141415445410763E-5</v>
      </c>
      <c r="BP12" s="12">
        <v>1.3944493796807451E-4</v>
      </c>
      <c r="BQ12" s="12">
        <v>2.0191976052520721E-6</v>
      </c>
      <c r="BR12" s="12">
        <v>1.7050311505581716E-4</v>
      </c>
      <c r="BS12" s="12">
        <v>1.0660856609222206E-4</v>
      </c>
      <c r="BT12" s="12">
        <v>5.2383027507450525E-4</v>
      </c>
      <c r="BU12" s="12">
        <v>6.9890259067102592E-4</v>
      </c>
      <c r="BV12" s="12">
        <v>4.344242479358849E-5</v>
      </c>
      <c r="BW12" s="12">
        <v>3.1514714997235092E-6</v>
      </c>
      <c r="BX12" s="12">
        <v>9.0406860459778188E-6</v>
      </c>
      <c r="BY12" s="12">
        <v>8.2182421505357697E-6</v>
      </c>
      <c r="BZ12" s="12">
        <v>1.0130851058427967E-6</v>
      </c>
      <c r="CA12" s="12">
        <v>7.9998953071235439E-7</v>
      </c>
      <c r="CB12" s="12">
        <v>9.0677972362351098E-7</v>
      </c>
      <c r="CC12" s="12">
        <v>1.3135364473088818E-6</v>
      </c>
      <c r="CD12" s="12">
        <v>1.0504690438586709E-6</v>
      </c>
      <c r="CE12" s="12">
        <v>2.5985002484488803E-6</v>
      </c>
      <c r="CF12" s="12">
        <v>4.2583990489197474E-7</v>
      </c>
      <c r="CG12" s="12">
        <v>2.0832681975884458E-6</v>
      </c>
      <c r="CH12" s="12">
        <v>7.5451523059713612E-7</v>
      </c>
      <c r="CI12" s="12">
        <v>6.4416417703670911E-7</v>
      </c>
      <c r="CJ12" s="12">
        <v>2.6619193167473851E-6</v>
      </c>
      <c r="CK12" s="12">
        <v>3.2068281970978989E-6</v>
      </c>
      <c r="CL12" s="12">
        <v>3.0273271512592221E-7</v>
      </c>
      <c r="CM12" s="12">
        <v>1.2427565950657973E-6</v>
      </c>
      <c r="CN12" s="12">
        <v>2.3996347530518719E-6</v>
      </c>
      <c r="CO12" s="12">
        <v>9.9715992353395004E-7</v>
      </c>
      <c r="CP12" s="12">
        <v>1.0520959514017419E-6</v>
      </c>
      <c r="CQ12" s="12">
        <v>2.5508761618979547E-6</v>
      </c>
      <c r="CR12" s="12">
        <v>1.807069457598587E-6</v>
      </c>
      <c r="CS12" s="12">
        <v>1.538950128708078E-6</v>
      </c>
      <c r="CT12" s="12">
        <v>6.4414313013604631E-6</v>
      </c>
      <c r="CU12" s="12">
        <v>4.8779896879983047E-6</v>
      </c>
      <c r="CV12" s="12">
        <v>1.5953973680269127E-5</v>
      </c>
      <c r="CW12" s="12">
        <v>1.4468767621702511E-6</v>
      </c>
      <c r="CX12" s="12">
        <v>1.6782744337322291E-6</v>
      </c>
      <c r="CY12" s="12">
        <v>1.6681468310748164E-6</v>
      </c>
      <c r="CZ12" s="12">
        <v>1.211569395479953E-6</v>
      </c>
      <c r="DA12" s="12">
        <v>9.6451313202976964E-7</v>
      </c>
      <c r="DB12" s="12">
        <v>7.4377490408877345E-6</v>
      </c>
      <c r="DC12" s="12">
        <v>9.3844148747941845E-7</v>
      </c>
      <c r="DD12" s="12">
        <v>-2.7163775290827535E-6</v>
      </c>
      <c r="DE12" s="12">
        <v>-6.2109728284393785E-7</v>
      </c>
      <c r="DF12" s="12">
        <v>3.2938452678963537E-6</v>
      </c>
      <c r="DG12" s="12">
        <v>4.7944160682636539E-6</v>
      </c>
      <c r="DH12" s="12">
        <v>4.1255160721643299E-6</v>
      </c>
      <c r="DI12" s="12">
        <v>8.4392306750110258E-6</v>
      </c>
      <c r="DJ12" s="12">
        <v>1.3273619945245164E-5</v>
      </c>
      <c r="DK12" s="12">
        <v>1.8976792156669429E-5</v>
      </c>
    </row>
    <row r="13" spans="2:115">
      <c r="B13" s="10">
        <v>111</v>
      </c>
      <c r="C13" s="11" t="s">
        <v>674</v>
      </c>
      <c r="D13" s="12">
        <v>0.24376970221768657</v>
      </c>
      <c r="E13" s="12">
        <v>0.15272344117435971</v>
      </c>
      <c r="F13" s="12">
        <v>0.11386705555847898</v>
      </c>
      <c r="G13" s="12">
        <v>7.4672290571751995E-2</v>
      </c>
      <c r="H13" s="12">
        <v>3.9788329738256502E-2</v>
      </c>
      <c r="I13" s="12">
        <v>3.8779980774090402E-2</v>
      </c>
      <c r="J13" s="12">
        <v>3.0288447465021346E-4</v>
      </c>
      <c r="K13" s="12">
        <v>1.348538377985972E-2</v>
      </c>
      <c r="L13" s="12">
        <v>9.4465539401352881E-4</v>
      </c>
      <c r="M13" s="12">
        <v>7.2190394506809752E-3</v>
      </c>
      <c r="N13" s="12">
        <v>5.590164112382251E-3</v>
      </c>
      <c r="O13" s="12">
        <v>2.0664802887152711E-6</v>
      </c>
      <c r="P13" s="12">
        <v>1.9095030357830734E-5</v>
      </c>
      <c r="Q13" s="12">
        <v>1.0660501191251337</v>
      </c>
      <c r="R13" s="12">
        <v>4.5019675619489254E-2</v>
      </c>
      <c r="S13" s="12">
        <v>5.1028412796889064E-2</v>
      </c>
      <c r="T13" s="12">
        <v>0</v>
      </c>
      <c r="U13" s="12">
        <v>4.170737564805302E-5</v>
      </c>
      <c r="V13" s="12">
        <v>5.0516783236509814E-3</v>
      </c>
      <c r="W13" s="12">
        <v>3.4473866641183043E-4</v>
      </c>
      <c r="X13" s="12">
        <v>6.1362953506281648E-5</v>
      </c>
      <c r="Y13" s="12">
        <v>9.6459968188381342E-4</v>
      </c>
      <c r="Z13" s="12">
        <v>1.6203853320251833E-4</v>
      </c>
      <c r="AA13" s="12">
        <v>8.0275239882414428E-5</v>
      </c>
      <c r="AB13" s="12">
        <v>6.0341355306779675E-5</v>
      </c>
      <c r="AC13" s="12">
        <v>1.8973084526238397E-4</v>
      </c>
      <c r="AD13" s="12">
        <v>0</v>
      </c>
      <c r="AE13" s="12">
        <v>2.4143946801487839E-3</v>
      </c>
      <c r="AF13" s="12">
        <v>2.6892014074966975E-4</v>
      </c>
      <c r="AG13" s="12">
        <v>1.8073287670460894E-4</v>
      </c>
      <c r="AH13" s="12">
        <v>3.4743581954746732E-3</v>
      </c>
      <c r="AI13" s="12">
        <v>3.9215825130025595E-3</v>
      </c>
      <c r="AJ13" s="12">
        <v>4.3247068719367173E-5</v>
      </c>
      <c r="AK13" s="12">
        <v>5.7888262998578785E-5</v>
      </c>
      <c r="AL13" s="12">
        <v>2.5715846033814244E-5</v>
      </c>
      <c r="AM13" s="12">
        <v>4.9720635129628366E-5</v>
      </c>
      <c r="AN13" s="12">
        <v>3.6775076305746034E-3</v>
      </c>
      <c r="AO13" s="12">
        <v>1.6314618770993269E-5</v>
      </c>
      <c r="AP13" s="12">
        <v>2.3334765255507929E-5</v>
      </c>
      <c r="AQ13" s="12">
        <v>2.2970832431644248E-4</v>
      </c>
      <c r="AR13" s="12">
        <v>4.4110721058226765E-4</v>
      </c>
      <c r="AS13" s="12">
        <v>1.0431999599257536E-6</v>
      </c>
      <c r="AT13" s="12">
        <v>2.0529066478685988E-6</v>
      </c>
      <c r="AU13" s="12">
        <v>1.5296221631182849E-5</v>
      </c>
      <c r="AV13" s="12">
        <v>3.430021978290493E-6</v>
      </c>
      <c r="AW13" s="12">
        <v>1.3217883271740082E-6</v>
      </c>
      <c r="AX13" s="12">
        <v>5.5845771397760889E-6</v>
      </c>
      <c r="AY13" s="12">
        <v>1.1658705022815659E-5</v>
      </c>
      <c r="AZ13" s="12">
        <v>1.2357310424041219E-5</v>
      </c>
      <c r="BA13" s="12">
        <v>8.5092665907591466E-6</v>
      </c>
      <c r="BB13" s="12">
        <v>7.7097202867124887E-6</v>
      </c>
      <c r="BC13" s="12">
        <v>1.2822462060110727E-5</v>
      </c>
      <c r="BD13" s="12">
        <v>9.7802824570155723E-6</v>
      </c>
      <c r="BE13" s="12">
        <v>1.0287427470770695E-5</v>
      </c>
      <c r="BF13" s="12">
        <v>1.4043318462037271E-5</v>
      </c>
      <c r="BG13" s="12">
        <v>1.4716048180409192E-5</v>
      </c>
      <c r="BH13" s="12">
        <v>8.9299629554554026E-6</v>
      </c>
      <c r="BI13" s="12">
        <v>1.441888503851736E-5</v>
      </c>
      <c r="BJ13" s="12">
        <v>1.2555280719706403E-5</v>
      </c>
      <c r="BK13" s="12">
        <v>1.9805880613954283E-5</v>
      </c>
      <c r="BL13" s="12">
        <v>1.3004466342586239E-5</v>
      </c>
      <c r="BM13" s="12">
        <v>1.6648953616818571E-5</v>
      </c>
      <c r="BN13" s="12">
        <v>8.528138791088035E-6</v>
      </c>
      <c r="BO13" s="12">
        <v>8.1716380196163026E-6</v>
      </c>
      <c r="BP13" s="12">
        <v>7.922651397578778E-4</v>
      </c>
      <c r="BQ13" s="12">
        <v>3.3968125720132409E-6</v>
      </c>
      <c r="BR13" s="12">
        <v>1.5706606490123651E-5</v>
      </c>
      <c r="BS13" s="12">
        <v>1.4484888619839232E-5</v>
      </c>
      <c r="BT13" s="12">
        <v>9.2629818854746268E-6</v>
      </c>
      <c r="BU13" s="12">
        <v>1.0373754609967375E-5</v>
      </c>
      <c r="BV13" s="12">
        <v>4.5232674067945009E-6</v>
      </c>
      <c r="BW13" s="12">
        <v>1.2385026817152707E-5</v>
      </c>
      <c r="BX13" s="12">
        <v>8.3392319138582644E-6</v>
      </c>
      <c r="BY13" s="12">
        <v>2.0259374810147383E-5</v>
      </c>
      <c r="BZ13" s="12">
        <v>5.5386984646350811E-6</v>
      </c>
      <c r="CA13" s="12">
        <v>5.0210575574222156E-6</v>
      </c>
      <c r="CB13" s="12">
        <v>3.6621141035653852E-6</v>
      </c>
      <c r="CC13" s="12">
        <v>2.8842937356064115E-6</v>
      </c>
      <c r="CD13" s="12">
        <v>1.1245339022267195E-6</v>
      </c>
      <c r="CE13" s="12">
        <v>1.2405627153986845E-5</v>
      </c>
      <c r="CF13" s="12">
        <v>2.7440672629898098E-6</v>
      </c>
      <c r="CG13" s="12">
        <v>5.4802571753522311E-6</v>
      </c>
      <c r="CH13" s="12">
        <v>4.9066797363537008E-6</v>
      </c>
      <c r="CI13" s="12">
        <v>3.5499834960177421E-6</v>
      </c>
      <c r="CJ13" s="12">
        <v>6.6008791101609299E-6</v>
      </c>
      <c r="CK13" s="12">
        <v>1.6748685404435816E-5</v>
      </c>
      <c r="CL13" s="12">
        <v>2.0333549069304085E-6</v>
      </c>
      <c r="CM13" s="12">
        <v>1.6802698563523277E-5</v>
      </c>
      <c r="CN13" s="12">
        <v>1.0045823665802184E-5</v>
      </c>
      <c r="CO13" s="12">
        <v>1.4624650049506554E-5</v>
      </c>
      <c r="CP13" s="12">
        <v>1.6222390225412017E-5</v>
      </c>
      <c r="CQ13" s="12">
        <v>2.6541462720275127E-5</v>
      </c>
      <c r="CR13" s="12">
        <v>1.2780848961596052E-4</v>
      </c>
      <c r="CS13" s="12">
        <v>1.8278786720375673E-3</v>
      </c>
      <c r="CT13" s="12">
        <v>6.3449815611579937E-4</v>
      </c>
      <c r="CU13" s="12">
        <v>1.2438435925917794E-3</v>
      </c>
      <c r="CV13" s="12">
        <v>4.9765658134842897E-5</v>
      </c>
      <c r="CW13" s="12">
        <v>2.2732107570573542E-3</v>
      </c>
      <c r="CX13" s="12">
        <v>6.1954822108412381E-3</v>
      </c>
      <c r="CY13" s="12">
        <v>3.0048829075082333E-4</v>
      </c>
      <c r="CZ13" s="12">
        <v>8.5413309426046567E-6</v>
      </c>
      <c r="DA13" s="12">
        <v>1.2951453320319279E-5</v>
      </c>
      <c r="DB13" s="12">
        <v>1.1955124982688664E-5</v>
      </c>
      <c r="DC13" s="12">
        <v>1.4982502772697217E-5</v>
      </c>
      <c r="DD13" s="12">
        <v>1.9075983085009452E-2</v>
      </c>
      <c r="DE13" s="12">
        <v>4.3315602197725164E-2</v>
      </c>
      <c r="DF13" s="12">
        <v>5.1343337241343039E-5</v>
      </c>
      <c r="DG13" s="12">
        <v>7.2669680392189738E-5</v>
      </c>
      <c r="DH13" s="12">
        <v>3.9713790384662535E-4</v>
      </c>
      <c r="DI13" s="12">
        <v>1.415403787627628E-3</v>
      </c>
      <c r="DJ13" s="12">
        <v>9.4446634207421331E-5</v>
      </c>
      <c r="DK13" s="12">
        <v>4.8843916459507858E-5</v>
      </c>
    </row>
    <row r="14" spans="2:115">
      <c r="B14" s="10">
        <v>112</v>
      </c>
      <c r="C14" s="11" t="s">
        <v>3</v>
      </c>
      <c r="D14" s="12">
        <v>0.14331480679557262</v>
      </c>
      <c r="E14" s="12">
        <v>7.4236951071927376E-2</v>
      </c>
      <c r="F14" s="12">
        <v>2.9626683525365998E-2</v>
      </c>
      <c r="G14" s="12">
        <v>1.5301898699643185E-2</v>
      </c>
      <c r="H14" s="12">
        <v>1.5126369831221514E-2</v>
      </c>
      <c r="I14" s="12">
        <v>1.4825561340259722E-2</v>
      </c>
      <c r="J14" s="12">
        <v>7.4929262347869927E-6</v>
      </c>
      <c r="K14" s="12">
        <v>2.4946735741829028E-5</v>
      </c>
      <c r="L14" s="12">
        <v>2.7027907276144391E-6</v>
      </c>
      <c r="M14" s="12">
        <v>3.0189136843602229E-6</v>
      </c>
      <c r="N14" s="12">
        <v>2.4149060093282097E-4</v>
      </c>
      <c r="O14" s="12">
        <v>2.0367476446409527E-6</v>
      </c>
      <c r="P14" s="12">
        <v>7.3473518263502614E-6</v>
      </c>
      <c r="Q14" s="12">
        <v>2.5382283791373396E-4</v>
      </c>
      <c r="R14" s="12">
        <v>1.0126629076490847</v>
      </c>
      <c r="S14" s="12">
        <v>2.3962094710145185E-5</v>
      </c>
      <c r="T14" s="12">
        <v>0</v>
      </c>
      <c r="U14" s="12">
        <v>2.7976380873254062E-6</v>
      </c>
      <c r="V14" s="12">
        <v>5.3968672704790954E-6</v>
      </c>
      <c r="W14" s="12">
        <v>6.180496761288518E-6</v>
      </c>
      <c r="X14" s="12">
        <v>5.5451407990550571E-6</v>
      </c>
      <c r="Y14" s="12">
        <v>3.0637750192273105E-6</v>
      </c>
      <c r="Z14" s="12">
        <v>5.3716827022307257E-6</v>
      </c>
      <c r="AA14" s="12">
        <v>2.4880209513388026E-6</v>
      </c>
      <c r="AB14" s="12">
        <v>1.1230480763313123E-6</v>
      </c>
      <c r="AC14" s="12">
        <v>1.3807439792087605E-6</v>
      </c>
      <c r="AD14" s="12">
        <v>0</v>
      </c>
      <c r="AE14" s="12">
        <v>1.6875993061769473E-6</v>
      </c>
      <c r="AF14" s="12">
        <v>4.1252297826181635E-6</v>
      </c>
      <c r="AG14" s="12">
        <v>1.0647872557650418E-5</v>
      </c>
      <c r="AH14" s="12">
        <v>1.8416012805633566E-5</v>
      </c>
      <c r="AI14" s="12">
        <v>2.8372898701143827E-6</v>
      </c>
      <c r="AJ14" s="12">
        <v>4.5441832194541001E-7</v>
      </c>
      <c r="AK14" s="12">
        <v>2.3587351790659523E-5</v>
      </c>
      <c r="AL14" s="12">
        <v>2.3749867476005282E-6</v>
      </c>
      <c r="AM14" s="12">
        <v>9.0580301022091321E-6</v>
      </c>
      <c r="AN14" s="12">
        <v>5.6625946287830856E-6</v>
      </c>
      <c r="AO14" s="12">
        <v>8.4827759278570236E-6</v>
      </c>
      <c r="AP14" s="12">
        <v>6.3662793027659812E-6</v>
      </c>
      <c r="AQ14" s="12">
        <v>2.3064558878539448E-6</v>
      </c>
      <c r="AR14" s="12">
        <v>1.2470683485580208E-5</v>
      </c>
      <c r="AS14" s="12">
        <v>2.5202411097512572E-6</v>
      </c>
      <c r="AT14" s="12">
        <v>1.6077502594947068E-6</v>
      </c>
      <c r="AU14" s="12">
        <v>1.0954783755303452E-5</v>
      </c>
      <c r="AV14" s="12">
        <v>1.5092228529835886E-5</v>
      </c>
      <c r="AW14" s="12">
        <v>1.0303085423745922E-6</v>
      </c>
      <c r="AX14" s="12">
        <v>3.6648908720971705E-6</v>
      </c>
      <c r="AY14" s="12">
        <v>4.289986701268359E-6</v>
      </c>
      <c r="AZ14" s="12">
        <v>6.896972367521605E-6</v>
      </c>
      <c r="BA14" s="12">
        <v>7.3712564956296609E-6</v>
      </c>
      <c r="BB14" s="12">
        <v>6.8100518161751714E-6</v>
      </c>
      <c r="BC14" s="12">
        <v>3.1369428866244822E-6</v>
      </c>
      <c r="BD14" s="12">
        <v>1.8215449141757828E-6</v>
      </c>
      <c r="BE14" s="12">
        <v>1.3393023800535367E-6</v>
      </c>
      <c r="BF14" s="12">
        <v>2.8665542151708277E-6</v>
      </c>
      <c r="BG14" s="12">
        <v>2.1652169255560364E-6</v>
      </c>
      <c r="BH14" s="12">
        <v>1.4755265116583809E-6</v>
      </c>
      <c r="BI14" s="12">
        <v>5.5057562957472248E-6</v>
      </c>
      <c r="BJ14" s="12">
        <v>3.300021462837679E-6</v>
      </c>
      <c r="BK14" s="12">
        <v>2.1701200902746627E-6</v>
      </c>
      <c r="BL14" s="12">
        <v>1.3160105967121657E-6</v>
      </c>
      <c r="BM14" s="12">
        <v>2.0614464691721397E-6</v>
      </c>
      <c r="BN14" s="12">
        <v>6.6906695304812684E-6</v>
      </c>
      <c r="BO14" s="12">
        <v>3.6703991992487738E-6</v>
      </c>
      <c r="BP14" s="12">
        <v>2.7376276354424377E-6</v>
      </c>
      <c r="BQ14" s="12">
        <v>2.2189957019630818E-6</v>
      </c>
      <c r="BR14" s="12">
        <v>9.0190839414964247E-6</v>
      </c>
      <c r="BS14" s="12">
        <v>1.1020410667904911E-5</v>
      </c>
      <c r="BT14" s="12">
        <v>8.2959280041244063E-6</v>
      </c>
      <c r="BU14" s="12">
        <v>1.1842157687863141E-5</v>
      </c>
      <c r="BV14" s="12">
        <v>3.2947318438080626E-6</v>
      </c>
      <c r="BW14" s="12">
        <v>2.2860043172008202E-6</v>
      </c>
      <c r="BX14" s="12">
        <v>5.9238951729852111E-6</v>
      </c>
      <c r="BY14" s="12">
        <v>8.0645962874669053E-6</v>
      </c>
      <c r="BZ14" s="12">
        <v>1.6848743762548974E-5</v>
      </c>
      <c r="CA14" s="12">
        <v>7.5414353632586398E-6</v>
      </c>
      <c r="CB14" s="12">
        <v>7.6353125317567174E-6</v>
      </c>
      <c r="CC14" s="12">
        <v>6.1376325166254586E-6</v>
      </c>
      <c r="CD14" s="12">
        <v>7.667466074124037E-7</v>
      </c>
      <c r="CE14" s="12">
        <v>5.1697666152680789E-6</v>
      </c>
      <c r="CF14" s="12">
        <v>1.5190028229284492E-6</v>
      </c>
      <c r="CG14" s="12">
        <v>2.9617412102991735E-6</v>
      </c>
      <c r="CH14" s="12">
        <v>3.5952647295213568E-6</v>
      </c>
      <c r="CI14" s="12">
        <v>3.9471861024050764E-6</v>
      </c>
      <c r="CJ14" s="12">
        <v>3.0214516404115683E-6</v>
      </c>
      <c r="CK14" s="12">
        <v>5.1870841825599382E-6</v>
      </c>
      <c r="CL14" s="12">
        <v>6.6703139519010108E-7</v>
      </c>
      <c r="CM14" s="12">
        <v>6.239133100856509E-6</v>
      </c>
      <c r="CN14" s="12">
        <v>7.2316660134021645E-6</v>
      </c>
      <c r="CO14" s="12">
        <v>2.0172009768029979E-6</v>
      </c>
      <c r="CP14" s="12">
        <v>9.0870313143559269E-6</v>
      </c>
      <c r="CQ14" s="12">
        <v>3.8069190631100026E-6</v>
      </c>
      <c r="CR14" s="12">
        <v>7.013620792566112E-6</v>
      </c>
      <c r="CS14" s="12">
        <v>9.0370892851887615E-5</v>
      </c>
      <c r="CT14" s="12">
        <v>9.9614102554730142E-6</v>
      </c>
      <c r="CU14" s="12">
        <v>1.0452126331711682E-4</v>
      </c>
      <c r="CV14" s="12">
        <v>1.2331408633542239E-5</v>
      </c>
      <c r="CW14" s="12">
        <v>1.6446949954006539E-4</v>
      </c>
      <c r="CX14" s="12">
        <v>4.3733852540165107E-4</v>
      </c>
      <c r="CY14" s="12">
        <v>7.0452727686306766E-6</v>
      </c>
      <c r="CZ14" s="12">
        <v>3.2872145743984868E-6</v>
      </c>
      <c r="DA14" s="12">
        <v>2.2487256348031928E-6</v>
      </c>
      <c r="DB14" s="12">
        <v>4.6189283550057441E-6</v>
      </c>
      <c r="DC14" s="12">
        <v>5.7107874329629864E-6</v>
      </c>
      <c r="DD14" s="12">
        <v>3.1775290239355429E-3</v>
      </c>
      <c r="DE14" s="12">
        <v>9.4655955279271762E-3</v>
      </c>
      <c r="DF14" s="12">
        <v>7.4646591744296941E-6</v>
      </c>
      <c r="DG14" s="12">
        <v>2.3357959319125034E-6</v>
      </c>
      <c r="DH14" s="12">
        <v>1.8136636384099911E-5</v>
      </c>
      <c r="DI14" s="12">
        <v>1.843435674099957E-4</v>
      </c>
      <c r="DJ14" s="12">
        <v>4.2066360368783608E-6</v>
      </c>
      <c r="DK14" s="12">
        <v>7.0859634944567078E-4</v>
      </c>
    </row>
    <row r="15" spans="2:115">
      <c r="B15" s="10">
        <v>113</v>
      </c>
      <c r="C15" s="11" t="s">
        <v>675</v>
      </c>
      <c r="D15" s="12">
        <v>0.58773650034058067</v>
      </c>
      <c r="E15" s="12">
        <v>7.6228319249509208E-2</v>
      </c>
      <c r="F15" s="12">
        <v>0.14363306940948822</v>
      </c>
      <c r="G15" s="12">
        <v>4.3830376106646643E-4</v>
      </c>
      <c r="H15" s="12">
        <v>2.2288553478744637E-2</v>
      </c>
      <c r="I15" s="12">
        <v>2.1056817628603487E-2</v>
      </c>
      <c r="J15" s="12">
        <v>5.1140955239550884E-3</v>
      </c>
      <c r="K15" s="12">
        <v>0.20526914070599875</v>
      </c>
      <c r="L15" s="12">
        <v>1.8680971811517545E-2</v>
      </c>
      <c r="M15" s="12">
        <v>3.4782363614681375E-3</v>
      </c>
      <c r="N15" s="12">
        <v>6.4206573054173099E-2</v>
      </c>
      <c r="O15" s="12">
        <v>2.0613038566191517E-7</v>
      </c>
      <c r="P15" s="12">
        <v>9.1846259342623335E-7</v>
      </c>
      <c r="Q15" s="12">
        <v>1.5269280828850915E-3</v>
      </c>
      <c r="R15" s="12">
        <v>1.0585920703454588E-4</v>
      </c>
      <c r="S15" s="12">
        <v>1.0427346768559602</v>
      </c>
      <c r="T15" s="12">
        <v>0</v>
      </c>
      <c r="U15" s="12">
        <v>3.4236624742874968E-5</v>
      </c>
      <c r="V15" s="12">
        <v>2.9428958360209086E-5</v>
      </c>
      <c r="W15" s="12">
        <v>1.9456514505229346E-5</v>
      </c>
      <c r="X15" s="12">
        <v>2.0373897766745558E-6</v>
      </c>
      <c r="Y15" s="12">
        <v>4.7743802739144334E-6</v>
      </c>
      <c r="Z15" s="12">
        <v>2.0356960062314072E-6</v>
      </c>
      <c r="AA15" s="12">
        <v>1.245123226650077E-6</v>
      </c>
      <c r="AB15" s="12">
        <v>3.1680317668668031E-4</v>
      </c>
      <c r="AC15" s="12">
        <v>2.2010292692375029E-6</v>
      </c>
      <c r="AD15" s="12">
        <v>0</v>
      </c>
      <c r="AE15" s="12">
        <v>4.7183454170328963E-6</v>
      </c>
      <c r="AF15" s="12">
        <v>1.7506797397256388E-6</v>
      </c>
      <c r="AG15" s="12">
        <v>5.1775178287961143E-6</v>
      </c>
      <c r="AH15" s="12">
        <v>1.0344027350400912E-5</v>
      </c>
      <c r="AI15" s="12">
        <v>8.007972532118683E-6</v>
      </c>
      <c r="AJ15" s="12">
        <v>3.3906961454504522E-7</v>
      </c>
      <c r="AK15" s="12">
        <v>7.4153057585205254E-7</v>
      </c>
      <c r="AL15" s="12">
        <v>1.1805760245573555E-6</v>
      </c>
      <c r="AM15" s="12">
        <v>1.8310908979647803E-5</v>
      </c>
      <c r="AN15" s="12">
        <v>3.2920519779722283E-4</v>
      </c>
      <c r="AO15" s="12">
        <v>7.0280185135901842E-7</v>
      </c>
      <c r="AP15" s="12">
        <v>9.0409783426814684E-7</v>
      </c>
      <c r="AQ15" s="12">
        <v>1.4979809563284589E-6</v>
      </c>
      <c r="AR15" s="12">
        <v>2.2872411450376434E-6</v>
      </c>
      <c r="AS15" s="12">
        <v>1.856573249438095E-7</v>
      </c>
      <c r="AT15" s="12">
        <v>1.9374578876738725E-7</v>
      </c>
      <c r="AU15" s="12">
        <v>7.475850285468585E-7</v>
      </c>
      <c r="AV15" s="12">
        <v>1.0999403630608422E-6</v>
      </c>
      <c r="AW15" s="12">
        <v>1.9677088509476765E-7</v>
      </c>
      <c r="AX15" s="12">
        <v>6.9359013640486621E-7</v>
      </c>
      <c r="AY15" s="12">
        <v>7.5579953452812603E-7</v>
      </c>
      <c r="AZ15" s="12">
        <v>6.3840459482239163E-7</v>
      </c>
      <c r="BA15" s="12">
        <v>8.8687265026166577E-7</v>
      </c>
      <c r="BB15" s="12">
        <v>8.6369604876453506E-7</v>
      </c>
      <c r="BC15" s="12">
        <v>1.1244607555065266E-6</v>
      </c>
      <c r="BD15" s="12">
        <v>1.1170728220828167E-6</v>
      </c>
      <c r="BE15" s="12">
        <v>7.7930288333669112E-7</v>
      </c>
      <c r="BF15" s="12">
        <v>1.2547649638948419E-6</v>
      </c>
      <c r="BG15" s="12">
        <v>1.4302844200955346E-6</v>
      </c>
      <c r="BH15" s="12">
        <v>1.0131961186901667E-6</v>
      </c>
      <c r="BI15" s="12">
        <v>1.0937395493101566E-6</v>
      </c>
      <c r="BJ15" s="12">
        <v>1.1423526404989359E-6</v>
      </c>
      <c r="BK15" s="12">
        <v>1.2407719909124255E-6</v>
      </c>
      <c r="BL15" s="12">
        <v>7.6760583757654162E-7</v>
      </c>
      <c r="BM15" s="12">
        <v>1.2182577252143268E-6</v>
      </c>
      <c r="BN15" s="12">
        <v>7.642714878450016E-7</v>
      </c>
      <c r="BO15" s="12">
        <v>1.0748151080787159E-6</v>
      </c>
      <c r="BP15" s="12">
        <v>1.0666226681311563E-5</v>
      </c>
      <c r="BQ15" s="12">
        <v>2.8414936775290016E-7</v>
      </c>
      <c r="BR15" s="12">
        <v>1.8874941674570311E-6</v>
      </c>
      <c r="BS15" s="12">
        <v>1.2461283165002278E-6</v>
      </c>
      <c r="BT15" s="12">
        <v>3.7839354077872079E-5</v>
      </c>
      <c r="BU15" s="12">
        <v>3.8717488430294513E-6</v>
      </c>
      <c r="BV15" s="12">
        <v>2.8684006334153889E-7</v>
      </c>
      <c r="BW15" s="12">
        <v>3.9765435896314687E-7</v>
      </c>
      <c r="BX15" s="12">
        <v>5.7199955878473915E-7</v>
      </c>
      <c r="BY15" s="12">
        <v>7.1971420068826617E-7</v>
      </c>
      <c r="BZ15" s="12">
        <v>2.4956331336499534E-5</v>
      </c>
      <c r="CA15" s="12">
        <v>3.1149675878968034E-7</v>
      </c>
      <c r="CB15" s="12">
        <v>1.6394327160045843E-7</v>
      </c>
      <c r="CC15" s="12">
        <v>1.9362479035456285E-7</v>
      </c>
      <c r="CD15" s="12">
        <v>5.9691261197030513E-8</v>
      </c>
      <c r="CE15" s="12">
        <v>7.3816870337837391E-7</v>
      </c>
      <c r="CF15" s="12">
        <v>2.5853260431098968E-7</v>
      </c>
      <c r="CG15" s="12">
        <v>1.8584741548418569E-6</v>
      </c>
      <c r="CH15" s="12">
        <v>2.7903057575750019E-7</v>
      </c>
      <c r="CI15" s="12">
        <v>2.7343351528587709E-7</v>
      </c>
      <c r="CJ15" s="12">
        <v>3.2382621934855502E-7</v>
      </c>
      <c r="CK15" s="12">
        <v>6.8049073845630348E-7</v>
      </c>
      <c r="CL15" s="12">
        <v>1.2572580523273708E-7</v>
      </c>
      <c r="CM15" s="12">
        <v>1.0723364514703962E-6</v>
      </c>
      <c r="CN15" s="12">
        <v>1.4951093519105435E-5</v>
      </c>
      <c r="CO15" s="12">
        <v>8.0791239898042878E-7</v>
      </c>
      <c r="CP15" s="12">
        <v>1.252766673780907E-6</v>
      </c>
      <c r="CQ15" s="12">
        <v>3.2997379015122052E-5</v>
      </c>
      <c r="CR15" s="12">
        <v>5.6096291111932549E-7</v>
      </c>
      <c r="CS15" s="12">
        <v>1.1001467125806065E-4</v>
      </c>
      <c r="CT15" s="12">
        <v>2.2516442261026398E-3</v>
      </c>
      <c r="CU15" s="12">
        <v>4.3392834144191112E-5</v>
      </c>
      <c r="CV15" s="12">
        <v>8.5546699610676949E-7</v>
      </c>
      <c r="CW15" s="12">
        <v>4.1184091963917409E-5</v>
      </c>
      <c r="CX15" s="12">
        <v>4.2459846783345816E-5</v>
      </c>
      <c r="CY15" s="12">
        <v>3.2058121478623134E-6</v>
      </c>
      <c r="CZ15" s="12">
        <v>5.8099440120366626E-7</v>
      </c>
      <c r="DA15" s="12">
        <v>1.2810122521925378E-5</v>
      </c>
      <c r="DB15" s="12">
        <v>1.2890635683326468E-6</v>
      </c>
      <c r="DC15" s="12">
        <v>5.2815717805847044E-7</v>
      </c>
      <c r="DD15" s="12">
        <v>9.4536751110859698E-5</v>
      </c>
      <c r="DE15" s="12">
        <v>1.7896350474707804E-4</v>
      </c>
      <c r="DF15" s="12">
        <v>1.3694369739200825E-6</v>
      </c>
      <c r="DG15" s="12">
        <v>9.9951337285035589E-4</v>
      </c>
      <c r="DH15" s="12">
        <v>5.5375631771867615E-3</v>
      </c>
      <c r="DI15" s="12">
        <v>1.2179342085585097E-5</v>
      </c>
      <c r="DJ15" s="12">
        <v>5.0466820085343053E-6</v>
      </c>
      <c r="DK15" s="12">
        <v>9.3824249480782608E-7</v>
      </c>
    </row>
    <row r="16" spans="2:115">
      <c r="B16" s="10">
        <v>114</v>
      </c>
      <c r="C16" s="11" t="s">
        <v>4</v>
      </c>
      <c r="D16" s="12">
        <v>0</v>
      </c>
      <c r="E16" s="12">
        <v>0</v>
      </c>
      <c r="F16" s="12">
        <v>0</v>
      </c>
      <c r="G16" s="12">
        <v>1.0483040277279339E-2</v>
      </c>
      <c r="H16" s="12">
        <v>0</v>
      </c>
      <c r="I16" s="12">
        <v>0</v>
      </c>
      <c r="J16" s="12">
        <v>0</v>
      </c>
      <c r="K16" s="12">
        <v>0</v>
      </c>
      <c r="L16" s="12">
        <v>0</v>
      </c>
      <c r="M16" s="12">
        <v>0</v>
      </c>
      <c r="N16" s="12">
        <v>0</v>
      </c>
      <c r="O16" s="12">
        <v>0</v>
      </c>
      <c r="P16" s="12">
        <v>0</v>
      </c>
      <c r="Q16" s="12">
        <v>0</v>
      </c>
      <c r="R16" s="12">
        <v>0</v>
      </c>
      <c r="S16" s="12">
        <v>0</v>
      </c>
      <c r="T16" s="12">
        <v>1</v>
      </c>
      <c r="U16" s="12">
        <v>0</v>
      </c>
      <c r="V16" s="12">
        <v>0</v>
      </c>
      <c r="W16" s="12">
        <v>0</v>
      </c>
      <c r="X16" s="12">
        <v>0</v>
      </c>
      <c r="Y16" s="12">
        <v>0</v>
      </c>
      <c r="Z16" s="12">
        <v>0</v>
      </c>
      <c r="AA16" s="12">
        <v>0</v>
      </c>
      <c r="AB16" s="12">
        <v>0</v>
      </c>
      <c r="AC16" s="12">
        <v>0</v>
      </c>
      <c r="AD16" s="12">
        <v>0</v>
      </c>
      <c r="AE16" s="12">
        <v>0</v>
      </c>
      <c r="AF16" s="12">
        <v>0</v>
      </c>
      <c r="AG16" s="12">
        <v>0</v>
      </c>
      <c r="AH16" s="12">
        <v>0</v>
      </c>
      <c r="AI16" s="12">
        <v>0</v>
      </c>
      <c r="AJ16" s="12">
        <v>0</v>
      </c>
      <c r="AK16" s="12">
        <v>0</v>
      </c>
      <c r="AL16" s="12">
        <v>0</v>
      </c>
      <c r="AM16" s="12">
        <v>0</v>
      </c>
      <c r="AN16" s="12">
        <v>0</v>
      </c>
      <c r="AO16" s="12">
        <v>0</v>
      </c>
      <c r="AP16" s="12">
        <v>0</v>
      </c>
      <c r="AQ16" s="12">
        <v>0</v>
      </c>
      <c r="AR16" s="12">
        <v>0</v>
      </c>
      <c r="AS16" s="12">
        <v>0</v>
      </c>
      <c r="AT16" s="12">
        <v>0</v>
      </c>
      <c r="AU16" s="12">
        <v>0</v>
      </c>
      <c r="AV16" s="12">
        <v>0</v>
      </c>
      <c r="AW16" s="12">
        <v>0</v>
      </c>
      <c r="AX16" s="12">
        <v>0</v>
      </c>
      <c r="AY16" s="12">
        <v>0</v>
      </c>
      <c r="AZ16" s="12">
        <v>0</v>
      </c>
      <c r="BA16" s="12">
        <v>0</v>
      </c>
      <c r="BB16" s="12">
        <v>0</v>
      </c>
      <c r="BC16" s="12">
        <v>0</v>
      </c>
      <c r="BD16" s="12">
        <v>0</v>
      </c>
      <c r="BE16" s="12">
        <v>0</v>
      </c>
      <c r="BF16" s="12">
        <v>0</v>
      </c>
      <c r="BG16" s="12">
        <v>0</v>
      </c>
      <c r="BH16" s="12">
        <v>0</v>
      </c>
      <c r="BI16" s="12">
        <v>0</v>
      </c>
      <c r="BJ16" s="12">
        <v>0</v>
      </c>
      <c r="BK16" s="12">
        <v>0</v>
      </c>
      <c r="BL16" s="12">
        <v>0</v>
      </c>
      <c r="BM16" s="12">
        <v>0</v>
      </c>
      <c r="BN16" s="12">
        <v>0</v>
      </c>
      <c r="BO16" s="12">
        <v>0</v>
      </c>
      <c r="BP16" s="12">
        <v>0</v>
      </c>
      <c r="BQ16" s="12">
        <v>0</v>
      </c>
      <c r="BR16" s="12">
        <v>0</v>
      </c>
      <c r="BS16" s="12">
        <v>0</v>
      </c>
      <c r="BT16" s="12">
        <v>0</v>
      </c>
      <c r="BU16" s="12">
        <v>0</v>
      </c>
      <c r="BV16" s="12">
        <v>0</v>
      </c>
      <c r="BW16" s="12">
        <v>0</v>
      </c>
      <c r="BX16" s="12">
        <v>0</v>
      </c>
      <c r="BY16" s="12">
        <v>0</v>
      </c>
      <c r="BZ16" s="12">
        <v>0</v>
      </c>
      <c r="CA16" s="12">
        <v>0</v>
      </c>
      <c r="CB16" s="12">
        <v>0</v>
      </c>
      <c r="CC16" s="12">
        <v>0</v>
      </c>
      <c r="CD16" s="12">
        <v>0</v>
      </c>
      <c r="CE16" s="12">
        <v>0</v>
      </c>
      <c r="CF16" s="12">
        <v>0</v>
      </c>
      <c r="CG16" s="12">
        <v>0</v>
      </c>
      <c r="CH16" s="12">
        <v>0</v>
      </c>
      <c r="CI16" s="12">
        <v>0</v>
      </c>
      <c r="CJ16" s="12">
        <v>0</v>
      </c>
      <c r="CK16" s="12">
        <v>0</v>
      </c>
      <c r="CL16" s="12">
        <v>0</v>
      </c>
      <c r="CM16" s="12">
        <v>0</v>
      </c>
      <c r="CN16" s="12">
        <v>0</v>
      </c>
      <c r="CO16" s="12">
        <v>0</v>
      </c>
      <c r="CP16" s="12">
        <v>0</v>
      </c>
      <c r="CQ16" s="12">
        <v>0</v>
      </c>
      <c r="CR16" s="12">
        <v>0</v>
      </c>
      <c r="CS16" s="12">
        <v>0</v>
      </c>
      <c r="CT16" s="12">
        <v>0</v>
      </c>
      <c r="CU16" s="12">
        <v>0</v>
      </c>
      <c r="CV16" s="12">
        <v>0</v>
      </c>
      <c r="CW16" s="12">
        <v>0</v>
      </c>
      <c r="CX16" s="12">
        <v>0</v>
      </c>
      <c r="CY16" s="12">
        <v>0</v>
      </c>
      <c r="CZ16" s="12">
        <v>0</v>
      </c>
      <c r="DA16" s="12">
        <v>0</v>
      </c>
      <c r="DB16" s="12">
        <v>0</v>
      </c>
      <c r="DC16" s="12">
        <v>0</v>
      </c>
      <c r="DD16" s="12">
        <v>0</v>
      </c>
      <c r="DE16" s="12">
        <v>0</v>
      </c>
      <c r="DF16" s="12">
        <v>0</v>
      </c>
      <c r="DG16" s="12">
        <v>0</v>
      </c>
      <c r="DH16" s="12">
        <v>0</v>
      </c>
      <c r="DI16" s="12">
        <v>0</v>
      </c>
      <c r="DJ16" s="12">
        <v>0</v>
      </c>
      <c r="DK16" s="12">
        <v>0</v>
      </c>
    </row>
    <row r="17" spans="2:115">
      <c r="B17" s="10">
        <v>151</v>
      </c>
      <c r="C17" s="11" t="s">
        <v>5</v>
      </c>
      <c r="D17" s="12">
        <v>8.211175908886581E-2</v>
      </c>
      <c r="E17" s="12">
        <v>0.27627812004495711</v>
      </c>
      <c r="F17" s="12">
        <v>3.1507712629081669E-2</v>
      </c>
      <c r="G17" s="12">
        <v>3.0577641961036003E-4</v>
      </c>
      <c r="H17" s="12">
        <v>8.9401439090497872E-2</v>
      </c>
      <c r="I17" s="12">
        <v>7.211290641757874E-2</v>
      </c>
      <c r="J17" s="12">
        <v>2.0198806456276645E-5</v>
      </c>
      <c r="K17" s="12">
        <v>6.6996350693410826E-6</v>
      </c>
      <c r="L17" s="12">
        <v>1.8467087281666948E-5</v>
      </c>
      <c r="M17" s="12">
        <v>1.3152024065722997E-4</v>
      </c>
      <c r="N17" s="12">
        <v>1.8641630032348885E-4</v>
      </c>
      <c r="O17" s="12">
        <v>3.5017420533323603E-6</v>
      </c>
      <c r="P17" s="12">
        <v>1.2517840326830621E-5</v>
      </c>
      <c r="Q17" s="12">
        <v>7.7102586319167362E-6</v>
      </c>
      <c r="R17" s="12">
        <v>1.7433977886602867E-5</v>
      </c>
      <c r="S17" s="12">
        <v>5.6949304805271898E-6</v>
      </c>
      <c r="T17" s="12">
        <v>0</v>
      </c>
      <c r="U17" s="12">
        <v>1.0107643270699918</v>
      </c>
      <c r="V17" s="12">
        <v>1.6921382380691685E-2</v>
      </c>
      <c r="W17" s="12">
        <v>3.434035581426351E-5</v>
      </c>
      <c r="X17" s="12">
        <v>3.6083247462530158E-4</v>
      </c>
      <c r="Y17" s="12">
        <v>1.2034964176678034E-4</v>
      </c>
      <c r="Z17" s="12">
        <v>2.775952658920497E-4</v>
      </c>
      <c r="AA17" s="12">
        <v>2.8663478132052769E-5</v>
      </c>
      <c r="AB17" s="12">
        <v>1.0529837317831721E-4</v>
      </c>
      <c r="AC17" s="12">
        <v>4.8682509670272551E-6</v>
      </c>
      <c r="AD17" s="12">
        <v>0</v>
      </c>
      <c r="AE17" s="12">
        <v>3.4089397302700646E-6</v>
      </c>
      <c r="AF17" s="12">
        <v>1.0257212958843507E-5</v>
      </c>
      <c r="AG17" s="12">
        <v>1.5528272978481757E-3</v>
      </c>
      <c r="AH17" s="12">
        <v>9.9723744272617401E-6</v>
      </c>
      <c r="AI17" s="12">
        <v>1.0276409988314848E-5</v>
      </c>
      <c r="AJ17" s="12">
        <v>9.2778031697483973E-7</v>
      </c>
      <c r="AK17" s="12">
        <v>5.7307138874643851E-6</v>
      </c>
      <c r="AL17" s="12">
        <v>2.9740461956272402E-5</v>
      </c>
      <c r="AM17" s="12">
        <v>6.4519813666215494E-4</v>
      </c>
      <c r="AN17" s="12">
        <v>3.1678314286582581E-3</v>
      </c>
      <c r="AO17" s="12">
        <v>1.8117721155029812E-4</v>
      </c>
      <c r="AP17" s="12">
        <v>9.134607013335268E-6</v>
      </c>
      <c r="AQ17" s="12">
        <v>1.2088687218751073E-5</v>
      </c>
      <c r="AR17" s="12">
        <v>2.0162519482649026E-4</v>
      </c>
      <c r="AS17" s="12">
        <v>1.2462467756693563E-6</v>
      </c>
      <c r="AT17" s="12">
        <v>1.7023434708087544E-6</v>
      </c>
      <c r="AU17" s="12">
        <v>6.9872460710204361E-6</v>
      </c>
      <c r="AV17" s="12">
        <v>7.2504192995770241E-6</v>
      </c>
      <c r="AW17" s="12">
        <v>1.8360021226704922E-6</v>
      </c>
      <c r="AX17" s="12">
        <v>2.2480187748183524E-5</v>
      </c>
      <c r="AY17" s="12">
        <v>2.1170255594569163E-5</v>
      </c>
      <c r="AZ17" s="12">
        <v>2.5020650952809486E-5</v>
      </c>
      <c r="BA17" s="12">
        <v>1.0294457209007841E-5</v>
      </c>
      <c r="BB17" s="12">
        <v>1.1593908669893974E-4</v>
      </c>
      <c r="BC17" s="12">
        <v>3.2012363705501383E-5</v>
      </c>
      <c r="BD17" s="12">
        <v>1.5612180410232829E-4</v>
      </c>
      <c r="BE17" s="12">
        <v>1.1317794464515012E-5</v>
      </c>
      <c r="BF17" s="12">
        <v>8.6980462122503337E-6</v>
      </c>
      <c r="BG17" s="12">
        <v>2.1757452988706557E-4</v>
      </c>
      <c r="BH17" s="12">
        <v>6.7471002751876106E-6</v>
      </c>
      <c r="BI17" s="12">
        <v>4.4952048321721664E-5</v>
      </c>
      <c r="BJ17" s="12">
        <v>1.7139813041532729E-5</v>
      </c>
      <c r="BK17" s="12">
        <v>9.9557878764420768E-6</v>
      </c>
      <c r="BL17" s="12">
        <v>7.0594381263120273E-5</v>
      </c>
      <c r="BM17" s="12">
        <v>4.4482394047187409E-5</v>
      </c>
      <c r="BN17" s="12">
        <v>7.6879868168465785E-6</v>
      </c>
      <c r="BO17" s="12">
        <v>2.7459846046955468E-5</v>
      </c>
      <c r="BP17" s="12">
        <v>4.3130535901486308E-4</v>
      </c>
      <c r="BQ17" s="12">
        <v>1.1336729189174616E-5</v>
      </c>
      <c r="BR17" s="12">
        <v>4.3070506630388066E-5</v>
      </c>
      <c r="BS17" s="12">
        <v>1.997662391189668E-4</v>
      </c>
      <c r="BT17" s="12">
        <v>5.3138678402337953E-5</v>
      </c>
      <c r="BU17" s="12">
        <v>3.1280199748398545E-5</v>
      </c>
      <c r="BV17" s="12">
        <v>4.9771852384156776E-6</v>
      </c>
      <c r="BW17" s="12">
        <v>8.0409977255538603E-6</v>
      </c>
      <c r="BX17" s="12">
        <v>1.8272575466143078E-5</v>
      </c>
      <c r="BY17" s="12">
        <v>2.0856992212920581E-5</v>
      </c>
      <c r="BZ17" s="12">
        <v>2.972064592704758E-5</v>
      </c>
      <c r="CA17" s="12">
        <v>1.0227736720787342E-5</v>
      </c>
      <c r="CB17" s="12">
        <v>4.8798306372190956E-6</v>
      </c>
      <c r="CC17" s="12">
        <v>4.527887072212917E-6</v>
      </c>
      <c r="CD17" s="12">
        <v>2.0091402559655981E-6</v>
      </c>
      <c r="CE17" s="12">
        <v>6.6056727208933647E-5</v>
      </c>
      <c r="CF17" s="12">
        <v>1.2427907931290844E-5</v>
      </c>
      <c r="CG17" s="12">
        <v>2.4452043141359682E-5</v>
      </c>
      <c r="CH17" s="12">
        <v>6.0188641726973075E-5</v>
      </c>
      <c r="CI17" s="12">
        <v>4.6808219278714886E-5</v>
      </c>
      <c r="CJ17" s="12">
        <v>5.52711784110769E-5</v>
      </c>
      <c r="CK17" s="12">
        <v>1.7828096747317352E-4</v>
      </c>
      <c r="CL17" s="12">
        <v>7.4836430923813569E-6</v>
      </c>
      <c r="CM17" s="12">
        <v>1.1882599047580378E-5</v>
      </c>
      <c r="CN17" s="12">
        <v>1.5566330801566501E-5</v>
      </c>
      <c r="CO17" s="12">
        <v>4.0219620195393755E-5</v>
      </c>
      <c r="CP17" s="12">
        <v>9.9697391080038316E-6</v>
      </c>
      <c r="CQ17" s="12">
        <v>2.69151449819565E-5</v>
      </c>
      <c r="CR17" s="12">
        <v>1.2381877476095703E-5</v>
      </c>
      <c r="CS17" s="12">
        <v>5.2803615121649931E-6</v>
      </c>
      <c r="CT17" s="12">
        <v>1.7660513335307032E-5</v>
      </c>
      <c r="CU17" s="12">
        <v>1.5351831974378804E-5</v>
      </c>
      <c r="CV17" s="12">
        <v>2.0769985921377377E-4</v>
      </c>
      <c r="CW17" s="12">
        <v>1.6182219289419118E-5</v>
      </c>
      <c r="CX17" s="12">
        <v>1.8274769472581272E-5</v>
      </c>
      <c r="CY17" s="12">
        <v>2.6704546337870117E-5</v>
      </c>
      <c r="CZ17" s="12">
        <v>1.5998019974587927E-5</v>
      </c>
      <c r="DA17" s="12">
        <v>9.5002003791108621E-6</v>
      </c>
      <c r="DB17" s="12">
        <v>1.4613540348521316E-5</v>
      </c>
      <c r="DC17" s="12">
        <v>4.8606586002163632E-5</v>
      </c>
      <c r="DD17" s="12">
        <v>9.1452149568198868E-5</v>
      </c>
      <c r="DE17" s="12">
        <v>7.4418473789890204E-6</v>
      </c>
      <c r="DF17" s="12">
        <v>2.2679927119291997E-5</v>
      </c>
      <c r="DG17" s="12">
        <v>2.2643077021579846E-4</v>
      </c>
      <c r="DH17" s="12">
        <v>1.1820645968412206E-5</v>
      </c>
      <c r="DI17" s="12">
        <v>4.4264993867140606E-5</v>
      </c>
      <c r="DJ17" s="12">
        <v>1.2751856804811073E-3</v>
      </c>
      <c r="DK17" s="12">
        <v>1.4376221647856096E-5</v>
      </c>
    </row>
    <row r="18" spans="2:115">
      <c r="B18" s="10">
        <v>152</v>
      </c>
      <c r="C18" s="11" t="s">
        <v>676</v>
      </c>
      <c r="D18" s="12">
        <v>2.5436925229004204E-2</v>
      </c>
      <c r="E18" s="12">
        <v>0.26464915880364032</v>
      </c>
      <c r="F18" s="12">
        <v>-6.778258268197819E-2</v>
      </c>
      <c r="G18" s="12">
        <v>1.5218347102826523E-2</v>
      </c>
      <c r="H18" s="12">
        <v>0.1010796732290396</v>
      </c>
      <c r="I18" s="12">
        <v>7.4519430478385745E-2</v>
      </c>
      <c r="J18" s="12">
        <v>9.0630140568360261E-5</v>
      </c>
      <c r="K18" s="12">
        <v>2.3627036009488739E-5</v>
      </c>
      <c r="L18" s="12">
        <v>1.4304581355393116E-4</v>
      </c>
      <c r="M18" s="12">
        <v>1.3326685880036617E-5</v>
      </c>
      <c r="N18" s="12">
        <v>1.1707276004785502E-4</v>
      </c>
      <c r="O18" s="12">
        <v>2.4782529593925775E-5</v>
      </c>
      <c r="P18" s="12">
        <v>9.6901603497265155E-5</v>
      </c>
      <c r="Q18" s="12">
        <v>4.1507994319540835E-5</v>
      </c>
      <c r="R18" s="12">
        <v>3.1955068589760995E-5</v>
      </c>
      <c r="S18" s="12">
        <v>1.6244855687596001E-5</v>
      </c>
      <c r="T18" s="12">
        <v>0</v>
      </c>
      <c r="U18" s="12">
        <v>5.3599148488604543E-5</v>
      </c>
      <c r="V18" s="12">
        <v>1.0008293375095494</v>
      </c>
      <c r="W18" s="12">
        <v>3.8844814862559809E-5</v>
      </c>
      <c r="X18" s="12">
        <v>6.1084142062669517E-5</v>
      </c>
      <c r="Y18" s="12">
        <v>4.6941031898994178E-5</v>
      </c>
      <c r="Z18" s="12">
        <v>5.2583960889250811E-5</v>
      </c>
      <c r="AA18" s="12">
        <v>2.6471213235803751E-5</v>
      </c>
      <c r="AB18" s="12">
        <v>1.6656889866448402E-4</v>
      </c>
      <c r="AC18" s="12">
        <v>5.2409409131634298E-5</v>
      </c>
      <c r="AD18" s="12">
        <v>0</v>
      </c>
      <c r="AE18" s="12">
        <v>1.7258202370818599E-5</v>
      </c>
      <c r="AF18" s="12">
        <v>3.3981459072654997E-5</v>
      </c>
      <c r="AG18" s="12">
        <v>7.2122869065433372E-5</v>
      </c>
      <c r="AH18" s="12">
        <v>5.952664119237079E-5</v>
      </c>
      <c r="AI18" s="12">
        <v>2.9515885821012433E-5</v>
      </c>
      <c r="AJ18" s="12">
        <v>5.687497399181247E-6</v>
      </c>
      <c r="AK18" s="12">
        <v>2.528703606832851E-5</v>
      </c>
      <c r="AL18" s="12">
        <v>3.1062680945835514E-5</v>
      </c>
      <c r="AM18" s="12">
        <v>7.3893156616173445E-5</v>
      </c>
      <c r="AN18" s="12">
        <v>8.8473086836416941E-5</v>
      </c>
      <c r="AO18" s="12">
        <v>1.3760662956222093E-4</v>
      </c>
      <c r="AP18" s="12">
        <v>4.4112204339480416E-5</v>
      </c>
      <c r="AQ18" s="12">
        <v>1.2558457904179467E-4</v>
      </c>
      <c r="AR18" s="12">
        <v>6.4451718250850624E-5</v>
      </c>
      <c r="AS18" s="12">
        <v>2.7228183019034286E-6</v>
      </c>
      <c r="AT18" s="12">
        <v>8.3006632238098085E-6</v>
      </c>
      <c r="AU18" s="12">
        <v>3.1329623589051413E-5</v>
      </c>
      <c r="AV18" s="12">
        <v>3.3225482928896106E-5</v>
      </c>
      <c r="AW18" s="12">
        <v>1.0890078423787008E-5</v>
      </c>
      <c r="AX18" s="12">
        <v>2.6578432471810484E-5</v>
      </c>
      <c r="AY18" s="12">
        <v>3.2151368881943808E-5</v>
      </c>
      <c r="AZ18" s="12">
        <v>2.5693579532461909E-5</v>
      </c>
      <c r="BA18" s="12">
        <v>3.8093385071364853E-5</v>
      </c>
      <c r="BB18" s="12">
        <v>2.4219699305635171E-5</v>
      </c>
      <c r="BC18" s="12">
        <v>3.6791811497924522E-5</v>
      </c>
      <c r="BD18" s="12">
        <v>5.5507834089275901E-5</v>
      </c>
      <c r="BE18" s="12">
        <v>6.8991069297280537E-5</v>
      </c>
      <c r="BF18" s="12">
        <v>5.8040333131714088E-5</v>
      </c>
      <c r="BG18" s="12">
        <v>1.4261229177955795E-4</v>
      </c>
      <c r="BH18" s="12">
        <v>2.7538357639939314E-5</v>
      </c>
      <c r="BI18" s="12">
        <v>2.0758167219205087E-5</v>
      </c>
      <c r="BJ18" s="12">
        <v>5.1507802057792361E-5</v>
      </c>
      <c r="BK18" s="12">
        <v>5.2150551184479196E-5</v>
      </c>
      <c r="BL18" s="12">
        <v>5.9241556911067918E-5</v>
      </c>
      <c r="BM18" s="12">
        <v>2.1866668796439423E-5</v>
      </c>
      <c r="BN18" s="12">
        <v>1.3161988722374864E-5</v>
      </c>
      <c r="BO18" s="12">
        <v>1.8753063383977166E-5</v>
      </c>
      <c r="BP18" s="12">
        <v>2.0088254877103468E-4</v>
      </c>
      <c r="BQ18" s="12">
        <v>5.4814061585933091E-5</v>
      </c>
      <c r="BR18" s="12">
        <v>9.9786203204807347E-5</v>
      </c>
      <c r="BS18" s="12">
        <v>4.9597626673908194E-5</v>
      </c>
      <c r="BT18" s="12">
        <v>4.8712186783853342E-5</v>
      </c>
      <c r="BU18" s="12">
        <v>6.776435500126227E-5</v>
      </c>
      <c r="BV18" s="12">
        <v>1.2583906035213514E-5</v>
      </c>
      <c r="BW18" s="12">
        <v>2.0121087840228153E-5</v>
      </c>
      <c r="BX18" s="12">
        <v>3.509827549664072E-5</v>
      </c>
      <c r="BY18" s="12">
        <v>1.0813658225681985E-4</v>
      </c>
      <c r="BZ18" s="12">
        <v>9.8253659021568026E-5</v>
      </c>
      <c r="CA18" s="12">
        <v>4.2359470493364048E-5</v>
      </c>
      <c r="CB18" s="12">
        <v>1.1057505835446938E-5</v>
      </c>
      <c r="CC18" s="12">
        <v>7.1892343323805915E-6</v>
      </c>
      <c r="CD18" s="12">
        <v>3.1493118370596944E-6</v>
      </c>
      <c r="CE18" s="12">
        <v>3.229848698773991E-5</v>
      </c>
      <c r="CF18" s="12">
        <v>2.2531514233443725E-5</v>
      </c>
      <c r="CG18" s="12">
        <v>3.7751728789280828E-5</v>
      </c>
      <c r="CH18" s="12">
        <v>6.551559164245539E-5</v>
      </c>
      <c r="CI18" s="12">
        <v>1.3259397151969245E-5</v>
      </c>
      <c r="CJ18" s="12">
        <v>5.2702235684042518E-5</v>
      </c>
      <c r="CK18" s="12">
        <v>7.3444069525642429E-5</v>
      </c>
      <c r="CL18" s="12">
        <v>2.4994408920296616E-5</v>
      </c>
      <c r="CM18" s="12">
        <v>2.3716571982622248E-5</v>
      </c>
      <c r="CN18" s="12">
        <v>2.1911651255804843E-5</v>
      </c>
      <c r="CO18" s="12">
        <v>3.1261576009558543E-5</v>
      </c>
      <c r="CP18" s="12">
        <v>2.9957399021423729E-5</v>
      </c>
      <c r="CQ18" s="12">
        <v>4.3453104659579877E-5</v>
      </c>
      <c r="CR18" s="12">
        <v>9.870202542470114E-5</v>
      </c>
      <c r="CS18" s="12">
        <v>7.0303117526282694E-6</v>
      </c>
      <c r="CT18" s="12">
        <v>4.0315396976437246E-5</v>
      </c>
      <c r="CU18" s="12">
        <v>9.0013762221946686E-5</v>
      </c>
      <c r="CV18" s="12">
        <v>3.2754790442972119E-4</v>
      </c>
      <c r="CW18" s="12">
        <v>1.2100038358152055E-4</v>
      </c>
      <c r="CX18" s="12">
        <v>8.5618553366561225E-5</v>
      </c>
      <c r="CY18" s="12">
        <v>5.1047964518396354E-4</v>
      </c>
      <c r="CZ18" s="12">
        <v>7.3272791211132947E-5</v>
      </c>
      <c r="DA18" s="12">
        <v>1.3103997929196202E-5</v>
      </c>
      <c r="DB18" s="12">
        <v>3.2635438782099964E-5</v>
      </c>
      <c r="DC18" s="12">
        <v>6.8647538553876999E-5</v>
      </c>
      <c r="DD18" s="12">
        <v>1.5681003124567059E-4</v>
      </c>
      <c r="DE18" s="12">
        <v>4.5892039506461762E-5</v>
      </c>
      <c r="DF18" s="12">
        <v>3.3866244769883747E-4</v>
      </c>
      <c r="DG18" s="12">
        <v>1.1353657562458708E-4</v>
      </c>
      <c r="DH18" s="12">
        <v>2.545483601602901E-4</v>
      </c>
      <c r="DI18" s="12">
        <v>1.0621580792747896E-4</v>
      </c>
      <c r="DJ18" s="12">
        <v>1.7079885747353364E-4</v>
      </c>
      <c r="DK18" s="12">
        <v>1.7487527722644928E-5</v>
      </c>
    </row>
    <row r="19" spans="2:115">
      <c r="B19" s="10">
        <v>161</v>
      </c>
      <c r="C19" s="11" t="s">
        <v>677</v>
      </c>
      <c r="D19" s="12">
        <v>0.16140560519226821</v>
      </c>
      <c r="E19" s="12">
        <v>0.12862229855454127</v>
      </c>
      <c r="F19" s="12">
        <v>8.3990684007925476E-2</v>
      </c>
      <c r="G19" s="12">
        <v>1.9018542445787658E-4</v>
      </c>
      <c r="H19" s="12">
        <v>5.2703705742195989E-2</v>
      </c>
      <c r="I19" s="12">
        <v>4.4537208550480413E-2</v>
      </c>
      <c r="J19" s="12">
        <v>8.0066789418545929E-5</v>
      </c>
      <c r="K19" s="12">
        <v>1.2484015598477674E-3</v>
      </c>
      <c r="L19" s="12">
        <v>6.0409584660678877E-5</v>
      </c>
      <c r="M19" s="12">
        <v>6.1177504319665666E-3</v>
      </c>
      <c r="N19" s="12">
        <v>6.1637855549708193E-5</v>
      </c>
      <c r="O19" s="12">
        <v>4.9467291825926094E-5</v>
      </c>
      <c r="P19" s="12">
        <v>1.9195367296461583E-4</v>
      </c>
      <c r="Q19" s="12">
        <v>1.1031700219629926E-4</v>
      </c>
      <c r="R19" s="12">
        <v>7.3279140104627174E-5</v>
      </c>
      <c r="S19" s="12">
        <v>3.308005665018004E-4</v>
      </c>
      <c r="T19" s="12">
        <v>0</v>
      </c>
      <c r="U19" s="12">
        <v>5.9887591778914545E-5</v>
      </c>
      <c r="V19" s="12">
        <v>7.7407673825148781E-5</v>
      </c>
      <c r="W19" s="12">
        <v>1.0569710809289681</v>
      </c>
      <c r="X19" s="12">
        <v>1.8116300575338699E-2</v>
      </c>
      <c r="Y19" s="12">
        <v>9.4300176081322024E-5</v>
      </c>
      <c r="Z19" s="12">
        <v>4.5869793353756912E-4</v>
      </c>
      <c r="AA19" s="12">
        <v>4.3152089686410076E-5</v>
      </c>
      <c r="AB19" s="12">
        <v>8.9459186442449788E-5</v>
      </c>
      <c r="AC19" s="12">
        <v>3.4414626908733787E-5</v>
      </c>
      <c r="AD19" s="12">
        <v>0</v>
      </c>
      <c r="AE19" s="12">
        <v>4.6342476424218515E-5</v>
      </c>
      <c r="AF19" s="12">
        <v>9.2394703657741283E-5</v>
      </c>
      <c r="AG19" s="12">
        <v>7.3790166065293295E-5</v>
      </c>
      <c r="AH19" s="12">
        <v>3.6749474997648097E-5</v>
      </c>
      <c r="AI19" s="12">
        <v>7.4202687415749274E-5</v>
      </c>
      <c r="AJ19" s="12">
        <v>4.7414460696659697E-6</v>
      </c>
      <c r="AK19" s="12">
        <v>3.4048501885627862E-5</v>
      </c>
      <c r="AL19" s="12">
        <v>9.0848990114900273E-5</v>
      </c>
      <c r="AM19" s="12">
        <v>6.1440451116530193E-5</v>
      </c>
      <c r="AN19" s="12">
        <v>2.4162772398094996E-4</v>
      </c>
      <c r="AO19" s="12">
        <v>1.0330537127105697E-3</v>
      </c>
      <c r="AP19" s="12">
        <v>6.1537659019527226E-5</v>
      </c>
      <c r="AQ19" s="12">
        <v>3.6631093174997065E-3</v>
      </c>
      <c r="AR19" s="12">
        <v>2.4760147185858098E-4</v>
      </c>
      <c r="AS19" s="12">
        <v>1.3603020036037398E-5</v>
      </c>
      <c r="AT19" s="12">
        <v>3.989260640877674E-5</v>
      </c>
      <c r="AU19" s="12">
        <v>7.306236121425752E-5</v>
      </c>
      <c r="AV19" s="12">
        <v>3.3536327222985875E-5</v>
      </c>
      <c r="AW19" s="12">
        <v>1.4130775827168566E-5</v>
      </c>
      <c r="AX19" s="12">
        <v>1.7168234352964398E-4</v>
      </c>
      <c r="AY19" s="12">
        <v>4.9595490772180446E-4</v>
      </c>
      <c r="AZ19" s="12">
        <v>9.7806093814901789E-5</v>
      </c>
      <c r="BA19" s="12">
        <v>5.1764725699551248E-5</v>
      </c>
      <c r="BB19" s="12">
        <v>3.7771865426857017E-5</v>
      </c>
      <c r="BC19" s="12">
        <v>1.3658269069833151E-4</v>
      </c>
      <c r="BD19" s="12">
        <v>4.3184643449330485E-5</v>
      </c>
      <c r="BE19" s="12">
        <v>4.5860340574081237E-5</v>
      </c>
      <c r="BF19" s="12">
        <v>5.8086169784489906E-5</v>
      </c>
      <c r="BG19" s="12">
        <v>9.1718057080903743E-5</v>
      </c>
      <c r="BH19" s="12">
        <v>2.6972540626908955E-5</v>
      </c>
      <c r="BI19" s="12">
        <v>8.230046749682136E-5</v>
      </c>
      <c r="BJ19" s="12">
        <v>4.0096682800105949E-5</v>
      </c>
      <c r="BK19" s="12">
        <v>3.1466811895066741E-5</v>
      </c>
      <c r="BL19" s="12">
        <v>3.5320469357605462E-5</v>
      </c>
      <c r="BM19" s="12">
        <v>5.5137810709799068E-5</v>
      </c>
      <c r="BN19" s="12">
        <v>2.9308485869494091E-5</v>
      </c>
      <c r="BO19" s="12">
        <v>9.4575435331088393E-5</v>
      </c>
      <c r="BP19" s="12">
        <v>4.5991519275199351E-3</v>
      </c>
      <c r="BQ19" s="12">
        <v>4.0075987184818352E-5</v>
      </c>
      <c r="BR19" s="12">
        <v>9.7438987631098019E-3</v>
      </c>
      <c r="BS19" s="12">
        <v>2.3979719288299024E-3</v>
      </c>
      <c r="BT19" s="12">
        <v>2.3214072791350444E-4</v>
      </c>
      <c r="BU19" s="12">
        <v>6.9639500538140468E-4</v>
      </c>
      <c r="BV19" s="12">
        <v>6.6499163366813248E-4</v>
      </c>
      <c r="BW19" s="12">
        <v>7.2236198060801271E-5</v>
      </c>
      <c r="BX19" s="12">
        <v>9.1688411450594888E-5</v>
      </c>
      <c r="BY19" s="12">
        <v>6.3440985960570826E-5</v>
      </c>
      <c r="BZ19" s="12">
        <v>1.4965106471938794E-4</v>
      </c>
      <c r="CA19" s="12">
        <v>3.7352695115820424E-5</v>
      </c>
      <c r="CB19" s="12">
        <v>2.0165672847836682E-5</v>
      </c>
      <c r="CC19" s="12">
        <v>2.9736402818163548E-5</v>
      </c>
      <c r="CD19" s="12">
        <v>1.8889606003494505E-5</v>
      </c>
      <c r="CE19" s="12">
        <v>5.1795484677800805E-5</v>
      </c>
      <c r="CF19" s="12">
        <v>5.210945361365405E-5</v>
      </c>
      <c r="CG19" s="12">
        <v>3.3054976807086897E-4</v>
      </c>
      <c r="CH19" s="12">
        <v>6.4966132080113734E-4</v>
      </c>
      <c r="CI19" s="12">
        <v>1.0838364893957965E-4</v>
      </c>
      <c r="CJ19" s="12">
        <v>2.0000890496269091E-4</v>
      </c>
      <c r="CK19" s="12">
        <v>3.7296298791834703E-3</v>
      </c>
      <c r="CL19" s="12">
        <v>1.3597750694326362E-5</v>
      </c>
      <c r="CM19" s="12">
        <v>4.1554457789765055E-5</v>
      </c>
      <c r="CN19" s="12">
        <v>6.6489517758119629E-5</v>
      </c>
      <c r="CO19" s="12">
        <v>3.3953487770213195E-5</v>
      </c>
      <c r="CP19" s="12">
        <v>3.4552491840135206E-5</v>
      </c>
      <c r="CQ19" s="12">
        <v>5.783368008333533E-5</v>
      </c>
      <c r="CR19" s="12">
        <v>2.8264087472524133E-5</v>
      </c>
      <c r="CS19" s="12">
        <v>3.0584645768836392E-5</v>
      </c>
      <c r="CT19" s="12">
        <v>6.779423393805096E-5</v>
      </c>
      <c r="CU19" s="12">
        <v>2.6460626506011923E-5</v>
      </c>
      <c r="CV19" s="12">
        <v>6.5013513857055684E-5</v>
      </c>
      <c r="CW19" s="12">
        <v>3.6066214767017365E-5</v>
      </c>
      <c r="CX19" s="12">
        <v>3.9163639919039007E-5</v>
      </c>
      <c r="CY19" s="12">
        <v>5.566202225892033E-5</v>
      </c>
      <c r="CZ19" s="12">
        <v>3.7335576926793157E-5</v>
      </c>
      <c r="DA19" s="12">
        <v>2.4662245172426135E-5</v>
      </c>
      <c r="DB19" s="12">
        <v>2.4881625977467829E-5</v>
      </c>
      <c r="DC19" s="12">
        <v>7.7531881537700652E-5</v>
      </c>
      <c r="DD19" s="12">
        <v>1.5790770080851936E-4</v>
      </c>
      <c r="DE19" s="12">
        <v>1.6468554475955761E-4</v>
      </c>
      <c r="DF19" s="12">
        <v>7.8304338931701269E-5</v>
      </c>
      <c r="DG19" s="12">
        <v>1.5928368285119822E-4</v>
      </c>
      <c r="DH19" s="12">
        <v>1.894751804100204E-5</v>
      </c>
      <c r="DI19" s="12">
        <v>1.7678329537686697E-4</v>
      </c>
      <c r="DJ19" s="12">
        <v>2.0084563724748162E-4</v>
      </c>
      <c r="DK19" s="12">
        <v>6.9023542605996843E-5</v>
      </c>
    </row>
    <row r="20" spans="2:115">
      <c r="B20" s="10">
        <v>162</v>
      </c>
      <c r="C20" s="11" t="s">
        <v>6</v>
      </c>
      <c r="D20" s="12">
        <v>9.6040345434736163E-2</v>
      </c>
      <c r="E20" s="12">
        <v>0.24480840739778939</v>
      </c>
      <c r="F20" s="12">
        <v>-0.11212699234452581</v>
      </c>
      <c r="G20" s="12">
        <v>6.1469988046377482E-4</v>
      </c>
      <c r="H20" s="12">
        <v>9.3448277587816639E-2</v>
      </c>
      <c r="I20" s="12">
        <v>7.3304487908443489E-2</v>
      </c>
      <c r="J20" s="12">
        <v>2.9052472423363246E-5</v>
      </c>
      <c r="K20" s="12">
        <v>2.6341286690729256E-5</v>
      </c>
      <c r="L20" s="12">
        <v>3.0009824047774136E-5</v>
      </c>
      <c r="M20" s="12">
        <v>3.0986466556937748E-5</v>
      </c>
      <c r="N20" s="12">
        <v>5.9557554192757378E-5</v>
      </c>
      <c r="O20" s="12">
        <v>7.6368538612880721E-5</v>
      </c>
      <c r="P20" s="12">
        <v>9.219706374454145E-5</v>
      </c>
      <c r="Q20" s="12">
        <v>6.7249479182389358E-5</v>
      </c>
      <c r="R20" s="12">
        <v>1.1679315091245628E-4</v>
      </c>
      <c r="S20" s="12">
        <v>3.6464463504229682E-5</v>
      </c>
      <c r="T20" s="12">
        <v>0</v>
      </c>
      <c r="U20" s="12">
        <v>1.1201107975174923E-4</v>
      </c>
      <c r="V20" s="12">
        <v>1.2679518865627267E-4</v>
      </c>
      <c r="W20" s="12">
        <v>8.8825372391034598E-5</v>
      </c>
      <c r="X20" s="12">
        <v>1.0016911003553892</v>
      </c>
      <c r="Y20" s="12">
        <v>1.5556204950422701E-4</v>
      </c>
      <c r="Z20" s="12">
        <v>1.6874682456118737E-4</v>
      </c>
      <c r="AA20" s="12">
        <v>8.6634920443255724E-5</v>
      </c>
      <c r="AB20" s="12">
        <v>1.1762241929769882E-4</v>
      </c>
      <c r="AC20" s="12">
        <v>2.0042701736146869E-4</v>
      </c>
      <c r="AD20" s="12">
        <v>0</v>
      </c>
      <c r="AE20" s="12">
        <v>5.8553394547577098E-5</v>
      </c>
      <c r="AF20" s="12">
        <v>1.4924485299687662E-4</v>
      </c>
      <c r="AG20" s="12">
        <v>2.3996174300663085E-4</v>
      </c>
      <c r="AH20" s="12">
        <v>2.2431296330644986E-4</v>
      </c>
      <c r="AI20" s="12">
        <v>8.7662192385712411E-5</v>
      </c>
      <c r="AJ20" s="12">
        <v>5.4991883658914563E-6</v>
      </c>
      <c r="AK20" s="12">
        <v>1.006296387845587E-4</v>
      </c>
      <c r="AL20" s="12">
        <v>9.9426436413560583E-5</v>
      </c>
      <c r="AM20" s="12">
        <v>1.646297751909228E-4</v>
      </c>
      <c r="AN20" s="12">
        <v>1.7132500069699712E-4</v>
      </c>
      <c r="AO20" s="12">
        <v>8.3603914972756624E-5</v>
      </c>
      <c r="AP20" s="12">
        <v>1.1555899013164351E-4</v>
      </c>
      <c r="AQ20" s="12">
        <v>4.7230535907766155E-4</v>
      </c>
      <c r="AR20" s="12">
        <v>1.8188925663696159E-4</v>
      </c>
      <c r="AS20" s="12">
        <v>1.0947672242587763E-5</v>
      </c>
      <c r="AT20" s="12">
        <v>2.2802798594009856E-5</v>
      </c>
      <c r="AU20" s="12">
        <v>1.0912513151857771E-4</v>
      </c>
      <c r="AV20" s="12">
        <v>4.6749652272999382E-5</v>
      </c>
      <c r="AW20" s="12">
        <v>1.6132389542709471E-5</v>
      </c>
      <c r="AX20" s="12">
        <v>8.9583161187919497E-5</v>
      </c>
      <c r="AY20" s="12">
        <v>6.6351557140358956E-5</v>
      </c>
      <c r="AZ20" s="12">
        <v>5.9273736081387906E-5</v>
      </c>
      <c r="BA20" s="12">
        <v>7.1453439181670857E-5</v>
      </c>
      <c r="BB20" s="12">
        <v>7.1961130589101962E-5</v>
      </c>
      <c r="BC20" s="12">
        <v>8.7571090413518732E-5</v>
      </c>
      <c r="BD20" s="12">
        <v>1.3759316125961209E-4</v>
      </c>
      <c r="BE20" s="12">
        <v>1.2246207988605824E-4</v>
      </c>
      <c r="BF20" s="12">
        <v>8.1491516764607583E-5</v>
      </c>
      <c r="BG20" s="12">
        <v>1.1444179150358531E-4</v>
      </c>
      <c r="BH20" s="12">
        <v>9.2349349021893424E-5</v>
      </c>
      <c r="BI20" s="12">
        <v>7.1585955038606277E-5</v>
      </c>
      <c r="BJ20" s="12">
        <v>1.8770923513857705E-4</v>
      </c>
      <c r="BK20" s="12">
        <v>1.6506307594979194E-4</v>
      </c>
      <c r="BL20" s="12">
        <v>7.5196466288920754E-5</v>
      </c>
      <c r="BM20" s="12">
        <v>8.262757436723004E-5</v>
      </c>
      <c r="BN20" s="12">
        <v>3.8462222416036352E-5</v>
      </c>
      <c r="BO20" s="12">
        <v>6.3911221073477211E-5</v>
      </c>
      <c r="BP20" s="12">
        <v>3.0090099926735484E-4</v>
      </c>
      <c r="BQ20" s="12">
        <v>4.6571062243599847E-5</v>
      </c>
      <c r="BR20" s="12">
        <v>9.2501413759157392E-4</v>
      </c>
      <c r="BS20" s="12">
        <v>1.8612922656683784E-3</v>
      </c>
      <c r="BT20" s="12">
        <v>4.1811665921588525E-5</v>
      </c>
      <c r="BU20" s="12">
        <v>5.0416656394357874E-5</v>
      </c>
      <c r="BV20" s="12">
        <v>1.199777617365307E-4</v>
      </c>
      <c r="BW20" s="12">
        <v>1.1076216586451764E-4</v>
      </c>
      <c r="BX20" s="12">
        <v>4.2671896252983007E-4</v>
      </c>
      <c r="BY20" s="12">
        <v>4.5323851338730008E-4</v>
      </c>
      <c r="BZ20" s="12">
        <v>1.1652433135461838E-4</v>
      </c>
      <c r="CA20" s="12">
        <v>2.9408523466132648E-4</v>
      </c>
      <c r="CB20" s="12">
        <v>1.1223720813551508E-4</v>
      </c>
      <c r="CC20" s="12">
        <v>2.2781390696407914E-4</v>
      </c>
      <c r="CD20" s="12">
        <v>4.7278430584140341E-5</v>
      </c>
      <c r="CE20" s="12">
        <v>9.1120730822874462E-5</v>
      </c>
      <c r="CF20" s="12">
        <v>4.7673984941831175E-5</v>
      </c>
      <c r="CG20" s="12">
        <v>8.5628279786778219E-5</v>
      </c>
      <c r="CH20" s="12">
        <v>1.4706790015379115E-4</v>
      </c>
      <c r="CI20" s="12">
        <v>5.8464104244087593E-5</v>
      </c>
      <c r="CJ20" s="12">
        <v>2.612617381631261E-4</v>
      </c>
      <c r="CK20" s="12">
        <v>2.6404134923348047E-4</v>
      </c>
      <c r="CL20" s="12">
        <v>2.5401372834460546E-5</v>
      </c>
      <c r="CM20" s="12">
        <v>3.8203135570223515E-4</v>
      </c>
      <c r="CN20" s="12">
        <v>1.599403781317813E-4</v>
      </c>
      <c r="CO20" s="12">
        <v>2.5247918119793839E-4</v>
      </c>
      <c r="CP20" s="12">
        <v>3.4677600177031499E-4</v>
      </c>
      <c r="CQ20" s="12">
        <v>1.8435434483876826E-4</v>
      </c>
      <c r="CR20" s="12">
        <v>1.1002470112651663E-4</v>
      </c>
      <c r="CS20" s="12">
        <v>1.4546503889504512E-4</v>
      </c>
      <c r="CT20" s="12">
        <v>4.9923533736206103E-4</v>
      </c>
      <c r="CU20" s="12">
        <v>2.469836500694284E-4</v>
      </c>
      <c r="CV20" s="12">
        <v>1.0346954779228894E-4</v>
      </c>
      <c r="CW20" s="12">
        <v>5.3072965326234403E-4</v>
      </c>
      <c r="CX20" s="12">
        <v>4.4269649702216059E-4</v>
      </c>
      <c r="CY20" s="12">
        <v>1.0711933216438422E-3</v>
      </c>
      <c r="CZ20" s="12">
        <v>1.9708851378272328E-4</v>
      </c>
      <c r="DA20" s="12">
        <v>9.7789264883781706E-5</v>
      </c>
      <c r="DB20" s="12">
        <v>4.6838226915097533E-5</v>
      </c>
      <c r="DC20" s="12">
        <v>2.5478018951626121E-4</v>
      </c>
      <c r="DD20" s="12">
        <v>2.4385419240403861E-4</v>
      </c>
      <c r="DE20" s="12">
        <v>2.7431059892311655E-4</v>
      </c>
      <c r="DF20" s="12">
        <v>9.5430500386162423E-5</v>
      </c>
      <c r="DG20" s="12">
        <v>4.1393290386704826E-4</v>
      </c>
      <c r="DH20" s="12">
        <v>3.9981437161212343E-5</v>
      </c>
      <c r="DI20" s="12">
        <v>4.0055021459363166E-4</v>
      </c>
      <c r="DJ20" s="12">
        <v>6.1007353454967105E-5</v>
      </c>
      <c r="DK20" s="12">
        <v>6.2223172800779616E-5</v>
      </c>
    </row>
    <row r="21" spans="2:115">
      <c r="B21" s="10">
        <v>163</v>
      </c>
      <c r="C21" s="11" t="s">
        <v>34</v>
      </c>
      <c r="D21" s="12">
        <v>0.32649033516319137</v>
      </c>
      <c r="E21" s="12">
        <v>9.3794968284930655E-2</v>
      </c>
      <c r="F21" s="12">
        <v>6.9272901891692093E-2</v>
      </c>
      <c r="G21" s="12">
        <v>1.3141217386525105E-4</v>
      </c>
      <c r="H21" s="12">
        <v>1.732437775875394E-2</v>
      </c>
      <c r="I21" s="12">
        <v>1.702511614578919E-2</v>
      </c>
      <c r="J21" s="12">
        <v>2.7675410376729681E-3</v>
      </c>
      <c r="K21" s="12">
        <v>7.3521901900952416E-4</v>
      </c>
      <c r="L21" s="12">
        <v>2.2873216466761026E-3</v>
      </c>
      <c r="M21" s="12">
        <v>6.0016078642675095E-4</v>
      </c>
      <c r="N21" s="12">
        <v>2.0885725879125105E-4</v>
      </c>
      <c r="O21" s="12">
        <v>1.2727598003479338E-4</v>
      </c>
      <c r="P21" s="12">
        <v>4.6183655981464638E-4</v>
      </c>
      <c r="Q21" s="12">
        <v>1.328706592930435E-3</v>
      </c>
      <c r="R21" s="12">
        <v>2.0493138685922429E-3</v>
      </c>
      <c r="S21" s="12">
        <v>3.8397024152883184E-4</v>
      </c>
      <c r="T21" s="12">
        <v>0</v>
      </c>
      <c r="U21" s="12">
        <v>8.9193154769744284E-4</v>
      </c>
      <c r="V21" s="12">
        <v>1.1183229729106704E-3</v>
      </c>
      <c r="W21" s="12">
        <v>2.841863357407463E-3</v>
      </c>
      <c r="X21" s="12">
        <v>2.2652151348290348E-3</v>
      </c>
      <c r="Y21" s="12">
        <v>1.1406054095690898</v>
      </c>
      <c r="Z21" s="12">
        <v>0.11154226215101738</v>
      </c>
      <c r="AA21" s="12">
        <v>3.8619659083861585E-2</v>
      </c>
      <c r="AB21" s="12">
        <v>3.1971912844170323E-4</v>
      </c>
      <c r="AC21" s="12">
        <v>2.2817322870443275E-4</v>
      </c>
      <c r="AD21" s="12">
        <v>0</v>
      </c>
      <c r="AE21" s="12">
        <v>1.5662155536511383E-4</v>
      </c>
      <c r="AF21" s="12">
        <v>6.56684011176159E-4</v>
      </c>
      <c r="AG21" s="12">
        <v>2.0045264631333309E-2</v>
      </c>
      <c r="AH21" s="12">
        <v>3.4358269537802829E-3</v>
      </c>
      <c r="AI21" s="12">
        <v>1.821098471182525E-3</v>
      </c>
      <c r="AJ21" s="12">
        <v>3.5312248768749215E-5</v>
      </c>
      <c r="AK21" s="12">
        <v>1.8614286467722566E-4</v>
      </c>
      <c r="AL21" s="12">
        <v>8.1811147697951909E-4</v>
      </c>
      <c r="AM21" s="12">
        <v>2.3244769784224462E-3</v>
      </c>
      <c r="AN21" s="12">
        <v>9.2340532322835974E-4</v>
      </c>
      <c r="AO21" s="12">
        <v>3.562732523554928E-3</v>
      </c>
      <c r="AP21" s="12">
        <v>4.9662130257697513E-4</v>
      </c>
      <c r="AQ21" s="12">
        <v>7.8118546576106561E-3</v>
      </c>
      <c r="AR21" s="12">
        <v>5.7827164877103585E-3</v>
      </c>
      <c r="AS21" s="12">
        <v>3.7755946724113425E-5</v>
      </c>
      <c r="AT21" s="12">
        <v>9.0183017888653287E-5</v>
      </c>
      <c r="AU21" s="12">
        <v>1.7823051274833964E-4</v>
      </c>
      <c r="AV21" s="12">
        <v>4.1642834165208547E-4</v>
      </c>
      <c r="AW21" s="12">
        <v>6.3916095839166074E-5</v>
      </c>
      <c r="AX21" s="12">
        <v>2.6882791277539679E-4</v>
      </c>
      <c r="AY21" s="12">
        <v>2.8081498709184809E-4</v>
      </c>
      <c r="AZ21" s="12">
        <v>4.9712197688434349E-4</v>
      </c>
      <c r="BA21" s="12">
        <v>3.7412523037678547E-4</v>
      </c>
      <c r="BB21" s="12">
        <v>2.9873743031957612E-4</v>
      </c>
      <c r="BC21" s="12">
        <v>5.3273511134024377E-4</v>
      </c>
      <c r="BD21" s="12">
        <v>6.6864084074544708E-4</v>
      </c>
      <c r="BE21" s="12">
        <v>8.7755956128684923E-4</v>
      </c>
      <c r="BF21" s="12">
        <v>2.2023301781451624E-3</v>
      </c>
      <c r="BG21" s="12">
        <v>1.7133986663113144E-3</v>
      </c>
      <c r="BH21" s="12">
        <v>2.0313864396997739E-4</v>
      </c>
      <c r="BI21" s="12">
        <v>1.7770591752447426E-3</v>
      </c>
      <c r="BJ21" s="12">
        <v>1.078071180304333E-3</v>
      </c>
      <c r="BK21" s="12">
        <v>6.0474835177547095E-4</v>
      </c>
      <c r="BL21" s="12">
        <v>2.2462710678475522E-4</v>
      </c>
      <c r="BM21" s="12">
        <v>4.1103086696781953E-4</v>
      </c>
      <c r="BN21" s="12">
        <v>2.9853968197732645E-4</v>
      </c>
      <c r="BO21" s="12">
        <v>3.1754110222634047E-4</v>
      </c>
      <c r="BP21" s="12">
        <v>5.5715293916525884E-3</v>
      </c>
      <c r="BQ21" s="12">
        <v>4.4763427739824975E-4</v>
      </c>
      <c r="BR21" s="12">
        <v>2.0009556272788786E-3</v>
      </c>
      <c r="BS21" s="12">
        <v>1.7448833455872761E-3</v>
      </c>
      <c r="BT21" s="12">
        <v>3.6072872338632517E-4</v>
      </c>
      <c r="BU21" s="12">
        <v>2.2755252308648909E-4</v>
      </c>
      <c r="BV21" s="12">
        <v>1.9151009699645168E-4</v>
      </c>
      <c r="BW21" s="12">
        <v>3.077873615394155E-4</v>
      </c>
      <c r="BX21" s="12">
        <v>3.8867284273794248E-4</v>
      </c>
      <c r="BY21" s="12">
        <v>7.8304605833110549E-4</v>
      </c>
      <c r="BZ21" s="12">
        <v>5.5618522258873689E-4</v>
      </c>
      <c r="CA21" s="12">
        <v>1.032561638412048E-3</v>
      </c>
      <c r="CB21" s="12">
        <v>2.4837445490075367E-4</v>
      </c>
      <c r="CC21" s="12">
        <v>1.8452853251982518E-4</v>
      </c>
      <c r="CD21" s="12">
        <v>1.0998579079752135E-4</v>
      </c>
      <c r="CE21" s="12">
        <v>3.8785952840760901E-4</v>
      </c>
      <c r="CF21" s="12">
        <v>4.0649500061117256E-4</v>
      </c>
      <c r="CG21" s="12">
        <v>1.1120414864064997E-3</v>
      </c>
      <c r="CH21" s="12">
        <v>2.2046238889291067E-3</v>
      </c>
      <c r="CI21" s="12">
        <v>1.1597829776011897E-3</v>
      </c>
      <c r="CJ21" s="12">
        <v>2.2827963797682565E-3</v>
      </c>
      <c r="CK21" s="12">
        <v>1.1261706453761396E-2</v>
      </c>
      <c r="CL21" s="12">
        <v>3.4559946379101751E-4</v>
      </c>
      <c r="CM21" s="12">
        <v>7.170343574752629E-4</v>
      </c>
      <c r="CN21" s="12">
        <v>7.5205881027594638E-4</v>
      </c>
      <c r="CO21" s="12">
        <v>2.3175275420110331E-3</v>
      </c>
      <c r="CP21" s="12">
        <v>6.9064238319762369E-4</v>
      </c>
      <c r="CQ21" s="12">
        <v>1.1465333887512882E-2</v>
      </c>
      <c r="CR21" s="12">
        <v>4.4575964813990524E-4</v>
      </c>
      <c r="CS21" s="12">
        <v>5.9626871330618187E-4</v>
      </c>
      <c r="CT21" s="12">
        <v>3.3127146632086794E-3</v>
      </c>
      <c r="CU21" s="12">
        <v>5.8824688624630958E-4</v>
      </c>
      <c r="CV21" s="12">
        <v>2.741197202970383E-3</v>
      </c>
      <c r="CW21" s="12">
        <v>1.000128940225879E-3</v>
      </c>
      <c r="CX21" s="12">
        <v>1.1283225718690989E-3</v>
      </c>
      <c r="CY21" s="12">
        <v>1.6653638577611388E-3</v>
      </c>
      <c r="CZ21" s="12">
        <v>2.9647209312740319E-4</v>
      </c>
      <c r="DA21" s="12">
        <v>1.4315790361992041E-3</v>
      </c>
      <c r="DB21" s="12">
        <v>3.452457912773989E-4</v>
      </c>
      <c r="DC21" s="12">
        <v>2.0264521472673118E-3</v>
      </c>
      <c r="DD21" s="12">
        <v>8.3621952344382835E-4</v>
      </c>
      <c r="DE21" s="12">
        <v>4.4610446821844504E-4</v>
      </c>
      <c r="DF21" s="12">
        <v>8.3369096158527082E-4</v>
      </c>
      <c r="DG21" s="12">
        <v>6.6062487746413429E-4</v>
      </c>
      <c r="DH21" s="12">
        <v>4.1386648958888195E-4</v>
      </c>
      <c r="DI21" s="12">
        <v>5.1620929207019323E-4</v>
      </c>
      <c r="DJ21" s="12">
        <v>6.2052739798466539E-2</v>
      </c>
      <c r="DK21" s="12">
        <v>4.2310253665208617E-4</v>
      </c>
    </row>
    <row r="22" spans="2:115">
      <c r="B22" s="10">
        <v>164</v>
      </c>
      <c r="C22" s="11" t="s">
        <v>7</v>
      </c>
      <c r="D22" s="12">
        <v>0.45423019493655536</v>
      </c>
      <c r="E22" s="12">
        <v>0.18248299025261097</v>
      </c>
      <c r="F22" s="12">
        <v>6.7989474908653591E-2</v>
      </c>
      <c r="G22" s="12">
        <v>1.0192984155699288E-3</v>
      </c>
      <c r="H22" s="12">
        <v>4.6116547799583268E-2</v>
      </c>
      <c r="I22" s="12">
        <v>4.421900227726587E-2</v>
      </c>
      <c r="J22" s="12">
        <v>2.3531015123225224E-2</v>
      </c>
      <c r="K22" s="12">
        <v>5.3888337690966449E-3</v>
      </c>
      <c r="L22" s="12">
        <v>1.878702199315321E-2</v>
      </c>
      <c r="M22" s="12">
        <v>3.7162853305292868E-3</v>
      </c>
      <c r="N22" s="12">
        <v>5.061592237681023E-4</v>
      </c>
      <c r="O22" s="12">
        <v>1.9475836186981399E-4</v>
      </c>
      <c r="P22" s="12">
        <v>7.2372323851364623E-4</v>
      </c>
      <c r="Q22" s="12">
        <v>7.7732131863911865E-3</v>
      </c>
      <c r="R22" s="12">
        <v>1.6274242485977808E-2</v>
      </c>
      <c r="S22" s="12">
        <v>1.6054296787514303E-3</v>
      </c>
      <c r="T22" s="12">
        <v>0</v>
      </c>
      <c r="U22" s="12">
        <v>1.3946974355268644E-3</v>
      </c>
      <c r="V22" s="12">
        <v>2.3322584818604337E-3</v>
      </c>
      <c r="W22" s="12">
        <v>1.5989234873495413E-3</v>
      </c>
      <c r="X22" s="12">
        <v>3.185188169903084E-3</v>
      </c>
      <c r="Y22" s="12">
        <v>1.0744045895198148E-3</v>
      </c>
      <c r="Z22" s="12">
        <v>1.0077654784959433</v>
      </c>
      <c r="AA22" s="12">
        <v>1.0071693626767725E-3</v>
      </c>
      <c r="AB22" s="12">
        <v>1.4057335346356645E-3</v>
      </c>
      <c r="AC22" s="12">
        <v>1.1809014871907867E-3</v>
      </c>
      <c r="AD22" s="12">
        <v>0</v>
      </c>
      <c r="AE22" s="12">
        <v>7.9785724617069886E-4</v>
      </c>
      <c r="AF22" s="12">
        <v>3.7228911490477094E-3</v>
      </c>
      <c r="AG22" s="12">
        <v>5.5841816679512322E-3</v>
      </c>
      <c r="AH22" s="12">
        <v>1.3119936531045021E-2</v>
      </c>
      <c r="AI22" s="12">
        <v>1.0332298861586748E-2</v>
      </c>
      <c r="AJ22" s="12">
        <v>1.0376909855938514E-4</v>
      </c>
      <c r="AK22" s="12">
        <v>3.5228269094633973E-4</v>
      </c>
      <c r="AL22" s="12">
        <v>1.5495769545146008E-3</v>
      </c>
      <c r="AM22" s="12">
        <v>1.8093906694283516E-3</v>
      </c>
      <c r="AN22" s="12">
        <v>3.4127717037378698E-3</v>
      </c>
      <c r="AO22" s="12">
        <v>3.5928908613214201E-3</v>
      </c>
      <c r="AP22" s="12">
        <v>2.3967767699721704E-3</v>
      </c>
      <c r="AQ22" s="12">
        <v>1.089266862874113E-2</v>
      </c>
      <c r="AR22" s="12">
        <v>1.2496347284662423E-3</v>
      </c>
      <c r="AS22" s="12">
        <v>6.1158559754404354E-5</v>
      </c>
      <c r="AT22" s="12">
        <v>8.4560409492009302E-5</v>
      </c>
      <c r="AU22" s="12">
        <v>2.8742487318147422E-4</v>
      </c>
      <c r="AV22" s="12">
        <v>6.6753795489558649E-4</v>
      </c>
      <c r="AW22" s="12">
        <v>1.0711973147720627E-4</v>
      </c>
      <c r="AX22" s="12">
        <v>3.1480354284961877E-4</v>
      </c>
      <c r="AY22" s="12">
        <v>4.7184860736050339E-4</v>
      </c>
      <c r="AZ22" s="12">
        <v>1.4968566751749732E-3</v>
      </c>
      <c r="BA22" s="12">
        <v>5.6052093272264132E-4</v>
      </c>
      <c r="BB22" s="12">
        <v>5.314008615212452E-4</v>
      </c>
      <c r="BC22" s="12">
        <v>1.8922944654920749E-3</v>
      </c>
      <c r="BD22" s="12">
        <v>7.3984844031620806E-4</v>
      </c>
      <c r="BE22" s="12">
        <v>7.7722479955559206E-4</v>
      </c>
      <c r="BF22" s="12">
        <v>1.3023649974842641E-3</v>
      </c>
      <c r="BG22" s="12">
        <v>3.5659804301227914E-3</v>
      </c>
      <c r="BH22" s="12">
        <v>4.0283059257256113E-4</v>
      </c>
      <c r="BI22" s="12">
        <v>2.797462577096742E-3</v>
      </c>
      <c r="BJ22" s="12">
        <v>1.0600649635927834E-3</v>
      </c>
      <c r="BK22" s="12">
        <v>9.8757833626726362E-4</v>
      </c>
      <c r="BL22" s="12">
        <v>3.2232041230029662E-4</v>
      </c>
      <c r="BM22" s="12">
        <v>6.042818354868838E-4</v>
      </c>
      <c r="BN22" s="12">
        <v>4.0692443796779302E-4</v>
      </c>
      <c r="BO22" s="12">
        <v>1.1571898677758857E-3</v>
      </c>
      <c r="BP22" s="12">
        <v>2.9503381005014763E-3</v>
      </c>
      <c r="BQ22" s="12">
        <v>9.8313959873027137E-4</v>
      </c>
      <c r="BR22" s="12">
        <v>4.0607101627468574E-4</v>
      </c>
      <c r="BS22" s="12">
        <v>7.5430236293732255E-4</v>
      </c>
      <c r="BT22" s="12">
        <v>6.1325264560916411E-4</v>
      </c>
      <c r="BU22" s="12">
        <v>3.6528505290183046E-4</v>
      </c>
      <c r="BV22" s="12">
        <v>1.4461502499166649E-4</v>
      </c>
      <c r="BW22" s="12">
        <v>1.7733556218497211E-4</v>
      </c>
      <c r="BX22" s="12">
        <v>3.6705761924278043E-4</v>
      </c>
      <c r="BY22" s="12">
        <v>1.4256150053272726E-3</v>
      </c>
      <c r="BZ22" s="12">
        <v>3.0626553588232368E-3</v>
      </c>
      <c r="CA22" s="12">
        <v>1.3393620208036288E-3</v>
      </c>
      <c r="CB22" s="12">
        <v>3.619692829555248E-4</v>
      </c>
      <c r="CC22" s="12">
        <v>2.3276214017771031E-4</v>
      </c>
      <c r="CD22" s="12">
        <v>9.373064266410112E-5</v>
      </c>
      <c r="CE22" s="12">
        <v>7.2031857571077859E-4</v>
      </c>
      <c r="CF22" s="12">
        <v>6.3788221862511702E-4</v>
      </c>
      <c r="CG22" s="12">
        <v>1.610345294429463E-3</v>
      </c>
      <c r="CH22" s="12">
        <v>3.1373044625290407E-3</v>
      </c>
      <c r="CI22" s="12">
        <v>1.2286469929754442E-3</v>
      </c>
      <c r="CJ22" s="12">
        <v>1.5349457290229293E-3</v>
      </c>
      <c r="CK22" s="12">
        <v>1.4322857407285434E-2</v>
      </c>
      <c r="CL22" s="12">
        <v>6.1272964771438691E-4</v>
      </c>
      <c r="CM22" s="12">
        <v>7.6485341240138064E-4</v>
      </c>
      <c r="CN22" s="12">
        <v>6.7161990428889575E-4</v>
      </c>
      <c r="CO22" s="12">
        <v>6.6657459320601346E-4</v>
      </c>
      <c r="CP22" s="12">
        <v>6.1717653546283975E-4</v>
      </c>
      <c r="CQ22" s="12">
        <v>7.2261189699797553E-4</v>
      </c>
      <c r="CR22" s="12">
        <v>5.7218194577128535E-4</v>
      </c>
      <c r="CS22" s="12">
        <v>5.6962716807913195E-4</v>
      </c>
      <c r="CT22" s="12">
        <v>2.3040610495747341E-3</v>
      </c>
      <c r="CU22" s="12">
        <v>2.054650497147795E-3</v>
      </c>
      <c r="CV22" s="12">
        <v>3.2477337594491742E-3</v>
      </c>
      <c r="CW22" s="12">
        <v>2.4242038655678325E-3</v>
      </c>
      <c r="CX22" s="12">
        <v>3.6611521464163625E-3</v>
      </c>
      <c r="CY22" s="12">
        <v>1.5024447923128734E-3</v>
      </c>
      <c r="CZ22" s="12">
        <v>4.2495172753167674E-4</v>
      </c>
      <c r="DA22" s="12">
        <v>6.0969330477404055E-4</v>
      </c>
      <c r="DB22" s="12">
        <v>4.9020614749882183E-4</v>
      </c>
      <c r="DC22" s="12">
        <v>8.2658746322894798E-4</v>
      </c>
      <c r="DD22" s="12">
        <v>1.9060026094925113E-3</v>
      </c>
      <c r="DE22" s="12">
        <v>2.4393673671130969E-3</v>
      </c>
      <c r="DF22" s="12">
        <v>1.2591094511403948E-3</v>
      </c>
      <c r="DG22" s="12">
        <v>8.3940337173541498E-4</v>
      </c>
      <c r="DH22" s="12">
        <v>1.1164403550141132E-3</v>
      </c>
      <c r="DI22" s="12">
        <v>1.6176315798385426E-3</v>
      </c>
      <c r="DJ22" s="12">
        <v>0.14191873064670546</v>
      </c>
      <c r="DK22" s="12">
        <v>5.1128124804142284E-4</v>
      </c>
    </row>
    <row r="23" spans="2:115">
      <c r="B23" s="10">
        <v>191</v>
      </c>
      <c r="C23" s="11" t="s">
        <v>35</v>
      </c>
      <c r="D23" s="12">
        <v>0.68725111794739835</v>
      </c>
      <c r="E23" s="12">
        <v>0.31967971360876324</v>
      </c>
      <c r="F23" s="12">
        <v>0.11646964827161625</v>
      </c>
      <c r="G23" s="12">
        <v>8.3976980956073787E-5</v>
      </c>
      <c r="H23" s="12">
        <v>7.5915228321911679E-2</v>
      </c>
      <c r="I23" s="12">
        <v>7.4966824800069956E-2</v>
      </c>
      <c r="J23" s="12">
        <v>6.9733609358583765E-4</v>
      </c>
      <c r="K23" s="12">
        <v>5.3077591390742504E-4</v>
      </c>
      <c r="L23" s="12">
        <v>5.7417452406272366E-4</v>
      </c>
      <c r="M23" s="12">
        <v>4.015262355453717E-4</v>
      </c>
      <c r="N23" s="12">
        <v>4.9136732593138381E-4</v>
      </c>
      <c r="O23" s="12">
        <v>3.2570096363042909E-4</v>
      </c>
      <c r="P23" s="12">
        <v>1.3227978847303807E-3</v>
      </c>
      <c r="Q23" s="12">
        <v>6.6635438342815675E-3</v>
      </c>
      <c r="R23" s="12">
        <v>1.8795387634382807E-3</v>
      </c>
      <c r="S23" s="12">
        <v>9.5518692074794578E-4</v>
      </c>
      <c r="T23" s="12">
        <v>0</v>
      </c>
      <c r="U23" s="12">
        <v>5.8488305860507491E-4</v>
      </c>
      <c r="V23" s="12">
        <v>1.0397480974680268E-3</v>
      </c>
      <c r="W23" s="12">
        <v>6.4651598926085472E-4</v>
      </c>
      <c r="X23" s="12">
        <v>1.245357623777389E-3</v>
      </c>
      <c r="Y23" s="12">
        <v>8.4707509778998138E-4</v>
      </c>
      <c r="Z23" s="12">
        <v>2.5218348346999864E-3</v>
      </c>
      <c r="AA23" s="12">
        <v>1.0279628856377705</v>
      </c>
      <c r="AB23" s="12">
        <v>5.8163524076849569E-4</v>
      </c>
      <c r="AC23" s="12">
        <v>5.4258035032087905E-4</v>
      </c>
      <c r="AD23" s="12">
        <v>0</v>
      </c>
      <c r="AE23" s="12">
        <v>3.3442959038159514E-4</v>
      </c>
      <c r="AF23" s="12">
        <v>7.4350889819909836E-4</v>
      </c>
      <c r="AG23" s="12">
        <v>3.1242028164952126E-3</v>
      </c>
      <c r="AH23" s="12">
        <v>3.7334474407808228E-3</v>
      </c>
      <c r="AI23" s="12">
        <v>4.8740908208798417E-3</v>
      </c>
      <c r="AJ23" s="12">
        <v>1.9563828545946915E-4</v>
      </c>
      <c r="AK23" s="12">
        <v>7.0189510801971862E-4</v>
      </c>
      <c r="AL23" s="12">
        <v>8.3554760652188237E-4</v>
      </c>
      <c r="AM23" s="12">
        <v>6.5196432006415367E-4</v>
      </c>
      <c r="AN23" s="12">
        <v>7.1559807243068896E-4</v>
      </c>
      <c r="AO23" s="12">
        <v>2.7838141794615909E-3</v>
      </c>
      <c r="AP23" s="12">
        <v>5.7226833593788202E-4</v>
      </c>
      <c r="AQ23" s="12">
        <v>1.4223425151930987E-3</v>
      </c>
      <c r="AR23" s="12">
        <v>6.3745695263528468E-4</v>
      </c>
      <c r="AS23" s="12">
        <v>1.1387652101891493E-4</v>
      </c>
      <c r="AT23" s="12">
        <v>1.6309170319453122E-4</v>
      </c>
      <c r="AU23" s="12">
        <v>1.4107565523268602E-3</v>
      </c>
      <c r="AV23" s="12">
        <v>5.4999931950141341E-4</v>
      </c>
      <c r="AW23" s="12">
        <v>2.1058091122174816E-4</v>
      </c>
      <c r="AX23" s="12">
        <v>6.1410680162556606E-4</v>
      </c>
      <c r="AY23" s="12">
        <v>5.6777651827807235E-4</v>
      </c>
      <c r="AZ23" s="12">
        <v>1.4159263400483799E-3</v>
      </c>
      <c r="BA23" s="12">
        <v>1.0768672777165269E-3</v>
      </c>
      <c r="BB23" s="12">
        <v>8.7625938390314159E-4</v>
      </c>
      <c r="BC23" s="12">
        <v>3.2609031510544922E-3</v>
      </c>
      <c r="BD23" s="12">
        <v>2.2174414877287026E-3</v>
      </c>
      <c r="BE23" s="12">
        <v>5.2567160795759216E-4</v>
      </c>
      <c r="BF23" s="12">
        <v>8.3761140803722428E-4</v>
      </c>
      <c r="BG23" s="12">
        <v>6.6878047205217814E-3</v>
      </c>
      <c r="BH23" s="12">
        <v>6.4654380287649778E-4</v>
      </c>
      <c r="BI23" s="12">
        <v>4.9924407000347722E-4</v>
      </c>
      <c r="BJ23" s="12">
        <v>2.3978679665578651E-3</v>
      </c>
      <c r="BK23" s="12">
        <v>8.6596807632215861E-4</v>
      </c>
      <c r="BL23" s="12">
        <v>9.4340126386221069E-4</v>
      </c>
      <c r="BM23" s="12">
        <v>7.004776505045077E-4</v>
      </c>
      <c r="BN23" s="12">
        <v>1.4580463968858427E-3</v>
      </c>
      <c r="BO23" s="12">
        <v>2.8668593766615225E-3</v>
      </c>
      <c r="BP23" s="12">
        <v>3.8838327779702904E-3</v>
      </c>
      <c r="BQ23" s="12">
        <v>2.4314170568688425E-3</v>
      </c>
      <c r="BR23" s="12">
        <v>8.0360006809884765E-4</v>
      </c>
      <c r="BS23" s="12">
        <v>9.5636945289882249E-4</v>
      </c>
      <c r="BT23" s="12">
        <v>8.0018766263066209E-4</v>
      </c>
      <c r="BU23" s="12">
        <v>7.8484652556504912E-4</v>
      </c>
      <c r="BV23" s="12">
        <v>1.5342514353522303E-3</v>
      </c>
      <c r="BW23" s="12">
        <v>4.0016410560865211E-3</v>
      </c>
      <c r="BX23" s="12">
        <v>2.5875755766950684E-3</v>
      </c>
      <c r="BY23" s="12">
        <v>5.3469761287270497E-3</v>
      </c>
      <c r="BZ23" s="12">
        <v>3.4294475906694734E-3</v>
      </c>
      <c r="CA23" s="12">
        <v>1.1218321219990241E-2</v>
      </c>
      <c r="CB23" s="12">
        <v>1.337737044676039E-3</v>
      </c>
      <c r="CC23" s="12">
        <v>9.5304790486691365E-4</v>
      </c>
      <c r="CD23" s="12">
        <v>6.9153888776921709E-4</v>
      </c>
      <c r="CE23" s="12">
        <v>1.5748746135754023E-3</v>
      </c>
      <c r="CF23" s="12">
        <v>8.532867368492166E-4</v>
      </c>
      <c r="CG23" s="12">
        <v>1.1070878403574749E-3</v>
      </c>
      <c r="CH23" s="12">
        <v>1.3040722635228109E-3</v>
      </c>
      <c r="CI23" s="12">
        <v>1.0861424413791676E-3</v>
      </c>
      <c r="CJ23" s="12">
        <v>1.2148150920886685E-3</v>
      </c>
      <c r="CK23" s="12">
        <v>2.5111552851535238E-3</v>
      </c>
      <c r="CL23" s="12">
        <v>2.409756174996773E-3</v>
      </c>
      <c r="CM23" s="12">
        <v>6.4144933926977834E-3</v>
      </c>
      <c r="CN23" s="12">
        <v>3.4889994597105999E-3</v>
      </c>
      <c r="CO23" s="12">
        <v>4.0324694474563215E-3</v>
      </c>
      <c r="CP23" s="12">
        <v>6.0126084877781399E-3</v>
      </c>
      <c r="CQ23" s="12">
        <v>5.1616245102321497E-2</v>
      </c>
      <c r="CR23" s="12">
        <v>3.1618706749266907E-3</v>
      </c>
      <c r="CS23" s="12">
        <v>1.2600118547094743E-3</v>
      </c>
      <c r="CT23" s="12">
        <v>1.7624518260316496E-2</v>
      </c>
      <c r="CU23" s="12">
        <v>2.0955985058598889E-3</v>
      </c>
      <c r="CV23" s="12">
        <v>6.0109637940892269E-3</v>
      </c>
      <c r="CW23" s="12">
        <v>2.7536622350279182E-3</v>
      </c>
      <c r="CX23" s="12">
        <v>1.5740041759736293E-3</v>
      </c>
      <c r="CY23" s="12">
        <v>1.659939613944602E-2</v>
      </c>
      <c r="CZ23" s="12">
        <v>8.8416614590436414E-4</v>
      </c>
      <c r="DA23" s="12">
        <v>2.1723686676573678E-2</v>
      </c>
      <c r="DB23" s="12">
        <v>1.207226198873132E-3</v>
      </c>
      <c r="DC23" s="12">
        <v>3.6660611515815051E-3</v>
      </c>
      <c r="DD23" s="12">
        <v>1.5658126053456176E-3</v>
      </c>
      <c r="DE23" s="12">
        <v>1.2180895209109269E-3</v>
      </c>
      <c r="DF23" s="12">
        <v>1.7489529062643464E-3</v>
      </c>
      <c r="DG23" s="12">
        <v>3.7436236627231565E-3</v>
      </c>
      <c r="DH23" s="12">
        <v>6.6539077393245574E-4</v>
      </c>
      <c r="DI23" s="12">
        <v>2.047379868306845E-3</v>
      </c>
      <c r="DJ23" s="12">
        <v>1.1203486736128985E-3</v>
      </c>
      <c r="DK23" s="12">
        <v>9.2732497843924097E-4</v>
      </c>
    </row>
    <row r="24" spans="2:115">
      <c r="B24" s="10">
        <v>201</v>
      </c>
      <c r="C24" s="11" t="s">
        <v>8</v>
      </c>
      <c r="D24" s="12">
        <v>0.10970004342273032</v>
      </c>
      <c r="E24" s="12">
        <v>0.11420095236458196</v>
      </c>
      <c r="F24" s="12">
        <v>9.8684900186681676E-2</v>
      </c>
      <c r="G24" s="12">
        <v>8.8949420435827132E-6</v>
      </c>
      <c r="H24" s="12">
        <v>2.1546709998956561E-2</v>
      </c>
      <c r="I24" s="12">
        <v>2.1546709998956561E-2</v>
      </c>
      <c r="J24" s="12">
        <v>4.1243236916655218E-3</v>
      </c>
      <c r="K24" s="12">
        <v>1.0185489083202762E-4</v>
      </c>
      <c r="L24" s="12">
        <v>1.6751070199057317E-4</v>
      </c>
      <c r="M24" s="12">
        <v>1.5169869397153382E-5</v>
      </c>
      <c r="N24" s="12">
        <v>1.1949777086093277E-5</v>
      </c>
      <c r="O24" s="12">
        <v>3.6503917808542129E-7</v>
      </c>
      <c r="P24" s="12">
        <v>1.7236815521190485E-6</v>
      </c>
      <c r="Q24" s="12">
        <v>7.0108219271515807E-5</v>
      </c>
      <c r="R24" s="12">
        <v>4.4176500424696187E-5</v>
      </c>
      <c r="S24" s="12">
        <v>1.6273288883957555E-4</v>
      </c>
      <c r="T24" s="12">
        <v>0</v>
      </c>
      <c r="U24" s="12">
        <v>1.3959901493663007E-5</v>
      </c>
      <c r="V24" s="12">
        <v>3.7676516267951179E-6</v>
      </c>
      <c r="W24" s="12">
        <v>3.2031733484557122E-6</v>
      </c>
      <c r="X24" s="12">
        <v>2.7694587882393363E-6</v>
      </c>
      <c r="Y24" s="12">
        <v>5.4231494579697324E-6</v>
      </c>
      <c r="Z24" s="12">
        <v>3.3175881807650691E-6</v>
      </c>
      <c r="AA24" s="12">
        <v>2.4953694595403449E-6</v>
      </c>
      <c r="AB24" s="12">
        <v>1.0213042748612164</v>
      </c>
      <c r="AC24" s="12">
        <v>2.4082724138284688E-3</v>
      </c>
      <c r="AD24" s="12">
        <v>0</v>
      </c>
      <c r="AE24" s="12">
        <v>1.0702834071377066E-3</v>
      </c>
      <c r="AF24" s="12">
        <v>5.8451452919668469E-4</v>
      </c>
      <c r="AG24" s="12">
        <v>1.1970700103369032E-4</v>
      </c>
      <c r="AH24" s="12">
        <v>1.554178865645298E-4</v>
      </c>
      <c r="AI24" s="12">
        <v>1.3528683209860994E-4</v>
      </c>
      <c r="AJ24" s="12">
        <v>1.0917288433111927E-5</v>
      </c>
      <c r="AK24" s="12">
        <v>4.8825410940808828E-6</v>
      </c>
      <c r="AL24" s="12">
        <v>6.52204166289265E-6</v>
      </c>
      <c r="AM24" s="12">
        <v>3.4345064786979063E-5</v>
      </c>
      <c r="AN24" s="12">
        <v>3.6514996602205921E-6</v>
      </c>
      <c r="AO24" s="12">
        <v>6.4558403782560824E-6</v>
      </c>
      <c r="AP24" s="12">
        <v>2.0110462569480962E-6</v>
      </c>
      <c r="AQ24" s="12">
        <v>3.9225315281152415E-6</v>
      </c>
      <c r="AR24" s="12">
        <v>1.6055302720223354E-5</v>
      </c>
      <c r="AS24" s="12">
        <v>1.2340269310383313E-6</v>
      </c>
      <c r="AT24" s="12">
        <v>3.5195859782031281E-5</v>
      </c>
      <c r="AU24" s="12">
        <v>2.8102734256546058E-6</v>
      </c>
      <c r="AV24" s="12">
        <v>4.6949445375792153E-6</v>
      </c>
      <c r="AW24" s="12">
        <v>5.155630845888193E-6</v>
      </c>
      <c r="AX24" s="12">
        <v>1.5001008767541793E-6</v>
      </c>
      <c r="AY24" s="12">
        <v>2.2053172242059346E-6</v>
      </c>
      <c r="AZ24" s="12">
        <v>1.9432925642358646E-6</v>
      </c>
      <c r="BA24" s="12">
        <v>1.5278773117524024E-6</v>
      </c>
      <c r="BB24" s="12">
        <v>1.4667490685673448E-6</v>
      </c>
      <c r="BC24" s="12">
        <v>1.079837137337493E-6</v>
      </c>
      <c r="BD24" s="12">
        <v>2.5685390071146948E-6</v>
      </c>
      <c r="BE24" s="12">
        <v>9.296303986956346E-7</v>
      </c>
      <c r="BF24" s="12">
        <v>1.2168169250739771E-6</v>
      </c>
      <c r="BG24" s="12">
        <v>1.6203462875895962E-6</v>
      </c>
      <c r="BH24" s="12">
        <v>7.4639651406787669E-7</v>
      </c>
      <c r="BI24" s="12">
        <v>3.4439792089447309E-5</v>
      </c>
      <c r="BJ24" s="12">
        <v>1.1617976774209413E-6</v>
      </c>
      <c r="BK24" s="12">
        <v>1.1738956472493617E-6</v>
      </c>
      <c r="BL24" s="12">
        <v>9.5803509059979102E-7</v>
      </c>
      <c r="BM24" s="12">
        <v>1.0676127597119163E-6</v>
      </c>
      <c r="BN24" s="12">
        <v>9.8105606016203769E-7</v>
      </c>
      <c r="BO24" s="12">
        <v>1.2712275108965076E-6</v>
      </c>
      <c r="BP24" s="12">
        <v>6.357797959228229E-6</v>
      </c>
      <c r="BQ24" s="12">
        <v>6.5893077531682197E-7</v>
      </c>
      <c r="BR24" s="12">
        <v>1.8916656400607959E-6</v>
      </c>
      <c r="BS24" s="12">
        <v>1.6606010894359071E-6</v>
      </c>
      <c r="BT24" s="12">
        <v>2.2806861074283702E-5</v>
      </c>
      <c r="BU24" s="12">
        <v>2.704541416141984E-5</v>
      </c>
      <c r="BV24" s="12">
        <v>1.1580557006604024E-5</v>
      </c>
      <c r="BW24" s="12">
        <v>1.5924620893445167E-5</v>
      </c>
      <c r="BX24" s="12">
        <v>2.3634259820903099E-6</v>
      </c>
      <c r="BY24" s="12">
        <v>3.4093974027606538E-6</v>
      </c>
      <c r="BZ24" s="12">
        <v>6.6450419537399482E-7</v>
      </c>
      <c r="CA24" s="12">
        <v>8.5506985162900421E-7</v>
      </c>
      <c r="CB24" s="12">
        <v>1.5815610145571419E-6</v>
      </c>
      <c r="CC24" s="12">
        <v>7.7974412602569485E-7</v>
      </c>
      <c r="CD24" s="12">
        <v>1.1941144239901371E-7</v>
      </c>
      <c r="CE24" s="12">
        <v>8.9985081633210473E-7</v>
      </c>
      <c r="CF24" s="12">
        <v>2.4576794127022162E-7</v>
      </c>
      <c r="CG24" s="12">
        <v>4.8791197107268965E-7</v>
      </c>
      <c r="CH24" s="12">
        <v>5.3608424819516176E-7</v>
      </c>
      <c r="CI24" s="12">
        <v>4.9192431281943195E-7</v>
      </c>
      <c r="CJ24" s="12">
        <v>1.7537836875523282E-6</v>
      </c>
      <c r="CK24" s="12">
        <v>1.2112263993163042E-6</v>
      </c>
      <c r="CL24" s="12">
        <v>1.481133360058252E-7</v>
      </c>
      <c r="CM24" s="12">
        <v>7.7233438916449774E-7</v>
      </c>
      <c r="CN24" s="12">
        <v>1.1151910388239933E-6</v>
      </c>
      <c r="CO24" s="12">
        <v>3.4378250476657054E-7</v>
      </c>
      <c r="CP24" s="12">
        <v>9.8219542066399824E-7</v>
      </c>
      <c r="CQ24" s="12">
        <v>1.3967612116667902E-6</v>
      </c>
      <c r="CR24" s="12">
        <v>6.4209240934038057E-7</v>
      </c>
      <c r="CS24" s="12">
        <v>1.9291118152318042E-6</v>
      </c>
      <c r="CT24" s="12">
        <v>3.5173657029912402E-6</v>
      </c>
      <c r="CU24" s="12">
        <v>1.3170831578363965E-5</v>
      </c>
      <c r="CV24" s="12">
        <v>6.3393433552834632E-6</v>
      </c>
      <c r="CW24" s="12">
        <v>2.7573036162626194E-6</v>
      </c>
      <c r="CX24" s="12">
        <v>5.3277720480780391E-6</v>
      </c>
      <c r="CY24" s="12">
        <v>2.5206317515548664E-6</v>
      </c>
      <c r="CZ24" s="12">
        <v>5.8645950629041518E-7</v>
      </c>
      <c r="DA24" s="12">
        <v>7.8263053862041389E-7</v>
      </c>
      <c r="DB24" s="12">
        <v>1.0681491325989155E-6</v>
      </c>
      <c r="DC24" s="12">
        <v>8.4083271631965472E-7</v>
      </c>
      <c r="DD24" s="12">
        <v>1.8240331604227599E-5</v>
      </c>
      <c r="DE24" s="12">
        <v>1.9148925434889064E-5</v>
      </c>
      <c r="DF24" s="12">
        <v>3.1548949489713888E-6</v>
      </c>
      <c r="DG24" s="12">
        <v>1.7208854742931386E-5</v>
      </c>
      <c r="DH24" s="12">
        <v>1.0118304026040349E-5</v>
      </c>
      <c r="DI24" s="12">
        <v>4.8555414422628381E-5</v>
      </c>
      <c r="DJ24" s="12">
        <v>1.5156166324147151E-6</v>
      </c>
      <c r="DK24" s="12">
        <v>6.8111164132552166E-5</v>
      </c>
    </row>
    <row r="25" spans="2:115">
      <c r="B25" s="10">
        <v>202</v>
      </c>
      <c r="C25" s="11" t="s">
        <v>36</v>
      </c>
      <c r="D25" s="12">
        <v>6.5096022571089707E-2</v>
      </c>
      <c r="E25" s="12">
        <v>7.2086676348730061E-2</v>
      </c>
      <c r="F25" s="12">
        <v>0.15597804121043513</v>
      </c>
      <c r="G25" s="12">
        <v>2.9254455103113891E-5</v>
      </c>
      <c r="H25" s="12">
        <v>1.2087208012278172E-2</v>
      </c>
      <c r="I25" s="12">
        <v>1.2000405800340806E-2</v>
      </c>
      <c r="J25" s="12">
        <v>9.842944750153335E-5</v>
      </c>
      <c r="K25" s="12">
        <v>9.4951285023530391E-5</v>
      </c>
      <c r="L25" s="12">
        <v>2.3107085851732557E-5</v>
      </c>
      <c r="M25" s="12">
        <v>1.0928238459625309E-5</v>
      </c>
      <c r="N25" s="12">
        <v>1.3511825986862625E-4</v>
      </c>
      <c r="O25" s="12">
        <v>6.2713738792118264E-6</v>
      </c>
      <c r="P25" s="12">
        <v>3.6824367464697382E-5</v>
      </c>
      <c r="Q25" s="12">
        <v>3.5372266252929331E-4</v>
      </c>
      <c r="R25" s="12">
        <v>5.4567852227813509E-4</v>
      </c>
      <c r="S25" s="12">
        <v>1.4461084509001119E-4</v>
      </c>
      <c r="T25" s="12">
        <v>0</v>
      </c>
      <c r="U25" s="12">
        <v>3.883095496012034E-4</v>
      </c>
      <c r="V25" s="12">
        <v>6.0266086575522334E-5</v>
      </c>
      <c r="W25" s="12">
        <v>6.7222268449307896E-5</v>
      </c>
      <c r="X25" s="12">
        <v>7.9549241445980105E-5</v>
      </c>
      <c r="Y25" s="12">
        <v>2.8535848757551933E-4</v>
      </c>
      <c r="Z25" s="12">
        <v>1.0296700408836133E-4</v>
      </c>
      <c r="AA25" s="12">
        <v>4.4923682889575484E-5</v>
      </c>
      <c r="AB25" s="12">
        <v>3.0065762186777872E-3</v>
      </c>
      <c r="AC25" s="12">
        <v>1.0156680524054031</v>
      </c>
      <c r="AD25" s="12">
        <v>0</v>
      </c>
      <c r="AE25" s="12">
        <v>1.6009582601704466E-3</v>
      </c>
      <c r="AF25" s="12">
        <v>2.4024451610150754E-3</v>
      </c>
      <c r="AG25" s="12">
        <v>5.2279081515814885E-3</v>
      </c>
      <c r="AH25" s="12">
        <v>2.289166748866007E-3</v>
      </c>
      <c r="AI25" s="12">
        <v>2.6356332700175392E-3</v>
      </c>
      <c r="AJ25" s="12">
        <v>6.0538543205246187E-5</v>
      </c>
      <c r="AK25" s="12">
        <v>8.1127317357779796E-5</v>
      </c>
      <c r="AL25" s="12">
        <v>2.49383564740917E-4</v>
      </c>
      <c r="AM25" s="12">
        <v>7.892721145931937E-4</v>
      </c>
      <c r="AN25" s="12">
        <v>9.8155677266250228E-5</v>
      </c>
      <c r="AO25" s="12">
        <v>1.3648293899852604E-3</v>
      </c>
      <c r="AP25" s="12">
        <v>1.1681553489456428E-4</v>
      </c>
      <c r="AQ25" s="12">
        <v>1.262964673796067E-3</v>
      </c>
      <c r="AR25" s="12">
        <v>1.7648374148674726E-4</v>
      </c>
      <c r="AS25" s="12">
        <v>3.5386540294447133E-4</v>
      </c>
      <c r="AT25" s="12">
        <v>2.3039398093514121E-4</v>
      </c>
      <c r="AU25" s="12">
        <v>1.0692036683425163E-4</v>
      </c>
      <c r="AV25" s="12">
        <v>4.0187984471554475E-5</v>
      </c>
      <c r="AW25" s="12">
        <v>1.5249977171031E-4</v>
      </c>
      <c r="AX25" s="12">
        <v>4.1810624065732225E-5</v>
      </c>
      <c r="AY25" s="12">
        <v>2.7861231335658116E-4</v>
      </c>
      <c r="AZ25" s="12">
        <v>5.5825215632591923E-5</v>
      </c>
      <c r="BA25" s="12">
        <v>8.6866706038087659E-5</v>
      </c>
      <c r="BB25" s="12">
        <v>4.8274976075920223E-5</v>
      </c>
      <c r="BC25" s="12">
        <v>5.2293367595282971E-5</v>
      </c>
      <c r="BD25" s="12">
        <v>5.1351631704285128E-4</v>
      </c>
      <c r="BE25" s="12">
        <v>1.299890009755343E-4</v>
      </c>
      <c r="BF25" s="12">
        <v>7.6880445449027161E-5</v>
      </c>
      <c r="BG25" s="12">
        <v>1.333900403960555E-4</v>
      </c>
      <c r="BH25" s="12">
        <v>8.2688650425618033E-5</v>
      </c>
      <c r="BI25" s="12">
        <v>9.7200343541819047E-4</v>
      </c>
      <c r="BJ25" s="12">
        <v>1.9921066930592439E-4</v>
      </c>
      <c r="BK25" s="12">
        <v>1.2513108136575678E-4</v>
      </c>
      <c r="BL25" s="12">
        <v>2.9357726730038574E-5</v>
      </c>
      <c r="BM25" s="12">
        <v>2.9011939545318842E-5</v>
      </c>
      <c r="BN25" s="12">
        <v>7.4751460796098677E-6</v>
      </c>
      <c r="BO25" s="12">
        <v>1.5637855693399066E-4</v>
      </c>
      <c r="BP25" s="12">
        <v>2.1138649178875033E-4</v>
      </c>
      <c r="BQ25" s="12">
        <v>5.8757778702505323E-5</v>
      </c>
      <c r="BR25" s="12">
        <v>2.8636959437740195E-5</v>
      </c>
      <c r="BS25" s="12">
        <v>4.6252945870949582E-5</v>
      </c>
      <c r="BT25" s="12">
        <v>5.3996301360305481E-5</v>
      </c>
      <c r="BU25" s="12">
        <v>7.3208938081046769E-5</v>
      </c>
      <c r="BV25" s="12">
        <v>1.2711520267847415E-5</v>
      </c>
      <c r="BW25" s="12">
        <v>1.3770684231841162E-5</v>
      </c>
      <c r="BX25" s="12">
        <v>5.2996421515433213E-4</v>
      </c>
      <c r="BY25" s="12">
        <v>5.6137698471596148E-4</v>
      </c>
      <c r="BZ25" s="12">
        <v>5.8509306580770243E-6</v>
      </c>
      <c r="CA25" s="12">
        <v>6.5002610355509869E-6</v>
      </c>
      <c r="CB25" s="12">
        <v>3.235205916609152E-6</v>
      </c>
      <c r="CC25" s="12">
        <v>2.334826568562722E-6</v>
      </c>
      <c r="CD25" s="12">
        <v>8.532879636663315E-7</v>
      </c>
      <c r="CE25" s="12">
        <v>3.7029989289002003E-5</v>
      </c>
      <c r="CF25" s="12">
        <v>7.2290648757979479E-6</v>
      </c>
      <c r="CG25" s="12">
        <v>2.410655041266337E-5</v>
      </c>
      <c r="CH25" s="12">
        <v>1.7245307663299631E-5</v>
      </c>
      <c r="CI25" s="12">
        <v>5.7542770256184282E-6</v>
      </c>
      <c r="CJ25" s="12">
        <v>6.2146649098617789E-5</v>
      </c>
      <c r="CK25" s="12">
        <v>8.0750549633011885E-5</v>
      </c>
      <c r="CL25" s="12">
        <v>2.3963746849917525E-6</v>
      </c>
      <c r="CM25" s="12">
        <v>1.5521557793653395E-5</v>
      </c>
      <c r="CN25" s="12">
        <v>9.4323304505757304E-6</v>
      </c>
      <c r="CO25" s="12">
        <v>4.8470506709653674E-6</v>
      </c>
      <c r="CP25" s="12">
        <v>6.8731796394870508E-6</v>
      </c>
      <c r="CQ25" s="12">
        <v>2.7581899398908647E-5</v>
      </c>
      <c r="CR25" s="12">
        <v>2.6883614172347647E-5</v>
      </c>
      <c r="CS25" s="12">
        <v>9.4482897082535214E-6</v>
      </c>
      <c r="CT25" s="12">
        <v>4.5882824125320518E-4</v>
      </c>
      <c r="CU25" s="12">
        <v>2.1908733906013042E-4</v>
      </c>
      <c r="CV25" s="12">
        <v>1.2739466118424775E-3</v>
      </c>
      <c r="CW25" s="12">
        <v>3.7879152649291036E-5</v>
      </c>
      <c r="CX25" s="12">
        <v>4.9180767181135832E-5</v>
      </c>
      <c r="CY25" s="12">
        <v>6.8853973197848983E-6</v>
      </c>
      <c r="CZ25" s="12">
        <v>7.390737705893475E-6</v>
      </c>
      <c r="DA25" s="12">
        <v>2.11711030881704E-5</v>
      </c>
      <c r="DB25" s="12">
        <v>4.1741670741333893E-5</v>
      </c>
      <c r="DC25" s="12">
        <v>9.3961699080988594E-6</v>
      </c>
      <c r="DD25" s="12">
        <v>6.5005724402245022E-5</v>
      </c>
      <c r="DE25" s="12">
        <v>6.3716735822065725E-5</v>
      </c>
      <c r="DF25" s="12">
        <v>2.1172507174038635E-4</v>
      </c>
      <c r="DG25" s="12">
        <v>7.2174668602476623E-5</v>
      </c>
      <c r="DH25" s="12">
        <v>3.8678287925543074E-4</v>
      </c>
      <c r="DI25" s="12">
        <v>2.9109083412953535E-5</v>
      </c>
      <c r="DJ25" s="12">
        <v>4.3925278712515114E-5</v>
      </c>
      <c r="DK25" s="12">
        <v>6.8592296800312866E-5</v>
      </c>
    </row>
    <row r="26" spans="2:115">
      <c r="B26" s="10">
        <v>203</v>
      </c>
      <c r="C26" s="11" t="s">
        <v>678</v>
      </c>
      <c r="D26" s="12">
        <v>0</v>
      </c>
      <c r="E26" s="12">
        <v>0</v>
      </c>
      <c r="F26" s="12">
        <v>0</v>
      </c>
      <c r="G26" s="12">
        <v>0</v>
      </c>
      <c r="H26" s="12">
        <v>0</v>
      </c>
      <c r="I26" s="12">
        <v>0</v>
      </c>
      <c r="J26" s="12">
        <v>0</v>
      </c>
      <c r="K26" s="12">
        <v>0</v>
      </c>
      <c r="L26" s="12">
        <v>0</v>
      </c>
      <c r="M26" s="12">
        <v>0</v>
      </c>
      <c r="N26" s="12">
        <v>0</v>
      </c>
      <c r="O26" s="12">
        <v>0</v>
      </c>
      <c r="P26" s="12">
        <v>0</v>
      </c>
      <c r="Q26" s="12">
        <v>0</v>
      </c>
      <c r="R26" s="12">
        <v>0</v>
      </c>
      <c r="S26" s="12">
        <v>0</v>
      </c>
      <c r="T26" s="12">
        <v>0</v>
      </c>
      <c r="U26" s="12">
        <v>0</v>
      </c>
      <c r="V26" s="12">
        <v>0</v>
      </c>
      <c r="W26" s="12">
        <v>0</v>
      </c>
      <c r="X26" s="12">
        <v>0</v>
      </c>
      <c r="Y26" s="12">
        <v>0</v>
      </c>
      <c r="Z26" s="12">
        <v>0</v>
      </c>
      <c r="AA26" s="12">
        <v>0</v>
      </c>
      <c r="AB26" s="12">
        <v>0</v>
      </c>
      <c r="AC26" s="12">
        <v>0</v>
      </c>
      <c r="AD26" s="12">
        <v>1</v>
      </c>
      <c r="AE26" s="12">
        <v>0</v>
      </c>
      <c r="AF26" s="12">
        <v>0</v>
      </c>
      <c r="AG26" s="12">
        <v>0</v>
      </c>
      <c r="AH26" s="12">
        <v>0</v>
      </c>
      <c r="AI26" s="12">
        <v>0</v>
      </c>
      <c r="AJ26" s="12">
        <v>0</v>
      </c>
      <c r="AK26" s="12">
        <v>0</v>
      </c>
      <c r="AL26" s="12">
        <v>0</v>
      </c>
      <c r="AM26" s="12">
        <v>0</v>
      </c>
      <c r="AN26" s="12">
        <v>0</v>
      </c>
      <c r="AO26" s="12">
        <v>0</v>
      </c>
      <c r="AP26" s="12">
        <v>0</v>
      </c>
      <c r="AQ26" s="12">
        <v>0</v>
      </c>
      <c r="AR26" s="12">
        <v>0</v>
      </c>
      <c r="AS26" s="12">
        <v>0</v>
      </c>
      <c r="AT26" s="12">
        <v>0</v>
      </c>
      <c r="AU26" s="12">
        <v>0</v>
      </c>
      <c r="AV26" s="12">
        <v>0</v>
      </c>
      <c r="AW26" s="12">
        <v>0</v>
      </c>
      <c r="AX26" s="12">
        <v>0</v>
      </c>
      <c r="AY26" s="12">
        <v>0</v>
      </c>
      <c r="AZ26" s="12">
        <v>0</v>
      </c>
      <c r="BA26" s="12">
        <v>0</v>
      </c>
      <c r="BB26" s="12">
        <v>0</v>
      </c>
      <c r="BC26" s="12">
        <v>0</v>
      </c>
      <c r="BD26" s="12">
        <v>0</v>
      </c>
      <c r="BE26" s="12">
        <v>0</v>
      </c>
      <c r="BF26" s="12">
        <v>0</v>
      </c>
      <c r="BG26" s="12">
        <v>0</v>
      </c>
      <c r="BH26" s="12">
        <v>0</v>
      </c>
      <c r="BI26" s="12">
        <v>0</v>
      </c>
      <c r="BJ26" s="12">
        <v>0</v>
      </c>
      <c r="BK26" s="12">
        <v>0</v>
      </c>
      <c r="BL26" s="12">
        <v>0</v>
      </c>
      <c r="BM26" s="12">
        <v>0</v>
      </c>
      <c r="BN26" s="12">
        <v>0</v>
      </c>
      <c r="BO26" s="12">
        <v>0</v>
      </c>
      <c r="BP26" s="12">
        <v>0</v>
      </c>
      <c r="BQ26" s="12">
        <v>0</v>
      </c>
      <c r="BR26" s="12">
        <v>0</v>
      </c>
      <c r="BS26" s="12">
        <v>0</v>
      </c>
      <c r="BT26" s="12">
        <v>0</v>
      </c>
      <c r="BU26" s="12">
        <v>0</v>
      </c>
      <c r="BV26" s="12">
        <v>0</v>
      </c>
      <c r="BW26" s="12">
        <v>0</v>
      </c>
      <c r="BX26" s="12">
        <v>0</v>
      </c>
      <c r="BY26" s="12">
        <v>0</v>
      </c>
      <c r="BZ26" s="12">
        <v>0</v>
      </c>
      <c r="CA26" s="12">
        <v>0</v>
      </c>
      <c r="CB26" s="12">
        <v>0</v>
      </c>
      <c r="CC26" s="12">
        <v>0</v>
      </c>
      <c r="CD26" s="12">
        <v>0</v>
      </c>
      <c r="CE26" s="12">
        <v>0</v>
      </c>
      <c r="CF26" s="12">
        <v>0</v>
      </c>
      <c r="CG26" s="12">
        <v>0</v>
      </c>
      <c r="CH26" s="12">
        <v>0</v>
      </c>
      <c r="CI26" s="12">
        <v>0</v>
      </c>
      <c r="CJ26" s="12">
        <v>0</v>
      </c>
      <c r="CK26" s="12">
        <v>0</v>
      </c>
      <c r="CL26" s="12">
        <v>0</v>
      </c>
      <c r="CM26" s="12">
        <v>0</v>
      </c>
      <c r="CN26" s="12">
        <v>0</v>
      </c>
      <c r="CO26" s="12">
        <v>0</v>
      </c>
      <c r="CP26" s="12">
        <v>0</v>
      </c>
      <c r="CQ26" s="12">
        <v>0</v>
      </c>
      <c r="CR26" s="12">
        <v>0</v>
      </c>
      <c r="CS26" s="12">
        <v>0</v>
      </c>
      <c r="CT26" s="12">
        <v>0</v>
      </c>
      <c r="CU26" s="12">
        <v>0</v>
      </c>
      <c r="CV26" s="12">
        <v>0</v>
      </c>
      <c r="CW26" s="12">
        <v>0</v>
      </c>
      <c r="CX26" s="12">
        <v>0</v>
      </c>
      <c r="CY26" s="12">
        <v>0</v>
      </c>
      <c r="CZ26" s="12">
        <v>0</v>
      </c>
      <c r="DA26" s="12">
        <v>0</v>
      </c>
      <c r="DB26" s="12">
        <v>0</v>
      </c>
      <c r="DC26" s="12">
        <v>0</v>
      </c>
      <c r="DD26" s="12">
        <v>0</v>
      </c>
      <c r="DE26" s="12">
        <v>0</v>
      </c>
      <c r="DF26" s="12">
        <v>0</v>
      </c>
      <c r="DG26" s="12">
        <v>0</v>
      </c>
      <c r="DH26" s="12">
        <v>0</v>
      </c>
      <c r="DI26" s="12">
        <v>0</v>
      </c>
      <c r="DJ26" s="12">
        <v>0</v>
      </c>
      <c r="DK26" s="12">
        <v>0</v>
      </c>
    </row>
    <row r="27" spans="2:115">
      <c r="B27" s="10">
        <v>204</v>
      </c>
      <c r="C27" s="11" t="s">
        <v>679</v>
      </c>
      <c r="D27" s="12">
        <v>0.12863705065660602</v>
      </c>
      <c r="E27" s="12">
        <v>0.11984725714181217</v>
      </c>
      <c r="F27" s="12">
        <v>0.16822879503331059</v>
      </c>
      <c r="G27" s="12">
        <v>3.2468023385010298E-7</v>
      </c>
      <c r="H27" s="12">
        <v>1.8765570681000508E-2</v>
      </c>
      <c r="I27" s="12">
        <v>1.8526301109475913E-2</v>
      </c>
      <c r="J27" s="12">
        <v>2.5713084500927869E-4</v>
      </c>
      <c r="K27" s="12">
        <v>1.0973433953513487E-4</v>
      </c>
      <c r="L27" s="12">
        <v>8.1119178636355783E-5</v>
      </c>
      <c r="M27" s="12">
        <v>3.5258361729551464E-5</v>
      </c>
      <c r="N27" s="12">
        <v>3.7109073141679203E-5</v>
      </c>
      <c r="O27" s="12">
        <v>9.5714038678709329E-6</v>
      </c>
      <c r="P27" s="12">
        <v>2.8868668029161256E-4</v>
      </c>
      <c r="Q27" s="12">
        <v>5.0592372709115283E-4</v>
      </c>
      <c r="R27" s="12">
        <v>1.3249864899901188E-3</v>
      </c>
      <c r="S27" s="12">
        <v>1.698900105902878E-4</v>
      </c>
      <c r="T27" s="12">
        <v>0</v>
      </c>
      <c r="U27" s="12">
        <v>1.2031918437759397E-3</v>
      </c>
      <c r="V27" s="12">
        <v>3.0265544611207538E-4</v>
      </c>
      <c r="W27" s="12">
        <v>7.540209368600792E-4</v>
      </c>
      <c r="X27" s="12">
        <v>4.3749477033961628E-4</v>
      </c>
      <c r="Y27" s="12">
        <v>1.9730840628419356E-3</v>
      </c>
      <c r="Z27" s="12">
        <v>9.6588381765111224E-4</v>
      </c>
      <c r="AA27" s="12">
        <v>3.8187942812849355E-4</v>
      </c>
      <c r="AB27" s="12">
        <v>1.0133712799428453E-3</v>
      </c>
      <c r="AC27" s="12">
        <v>2.9899455599331336E-3</v>
      </c>
      <c r="AD27" s="12">
        <v>0</v>
      </c>
      <c r="AE27" s="12">
        <v>1.0309012748000919</v>
      </c>
      <c r="AF27" s="12">
        <v>8.5513540138754937E-2</v>
      </c>
      <c r="AG27" s="12">
        <v>4.7439383528591214E-2</v>
      </c>
      <c r="AH27" s="12">
        <v>1.1019108420599701E-2</v>
      </c>
      <c r="AI27" s="12">
        <v>1.8937991803878826E-2</v>
      </c>
      <c r="AJ27" s="12">
        <v>5.5906892419259389E-4</v>
      </c>
      <c r="AK27" s="12">
        <v>7.6288616229883599E-4</v>
      </c>
      <c r="AL27" s="12">
        <v>4.9791627677971597E-3</v>
      </c>
      <c r="AM27" s="12">
        <v>1.0582431288155905E-2</v>
      </c>
      <c r="AN27" s="12">
        <v>4.9274610533138203E-4</v>
      </c>
      <c r="AO27" s="12">
        <v>1.8455460396446138E-3</v>
      </c>
      <c r="AP27" s="12">
        <v>1.303560359274337E-4</v>
      </c>
      <c r="AQ27" s="12">
        <v>1.3940758953889855E-4</v>
      </c>
      <c r="AR27" s="12">
        <v>1.041352137726849E-3</v>
      </c>
      <c r="AS27" s="12">
        <v>4.2468467949321384E-6</v>
      </c>
      <c r="AT27" s="12">
        <v>1.200933288660977E-5</v>
      </c>
      <c r="AU27" s="12">
        <v>5.8124502915137874E-5</v>
      </c>
      <c r="AV27" s="12">
        <v>8.8162212298487442E-6</v>
      </c>
      <c r="AW27" s="12">
        <v>3.711782134397576E-5</v>
      </c>
      <c r="AX27" s="12">
        <v>2.0299085898350204E-4</v>
      </c>
      <c r="AY27" s="12">
        <v>6.6042606880640755E-5</v>
      </c>
      <c r="AZ27" s="12">
        <v>1.0820535582086118E-4</v>
      </c>
      <c r="BA27" s="12">
        <v>1.2072731519617158E-4</v>
      </c>
      <c r="BB27" s="12">
        <v>4.6984120476370304E-5</v>
      </c>
      <c r="BC27" s="12">
        <v>2.1513902915769212E-4</v>
      </c>
      <c r="BD27" s="12">
        <v>7.9809907913090639E-4</v>
      </c>
      <c r="BE27" s="12">
        <v>1.4489914651046599E-4</v>
      </c>
      <c r="BF27" s="12">
        <v>2.6580348734857106E-4</v>
      </c>
      <c r="BG27" s="12">
        <v>7.0285996068856441E-4</v>
      </c>
      <c r="BH27" s="12">
        <v>2.0070825804374137E-4</v>
      </c>
      <c r="BI27" s="12">
        <v>4.5649406000378292E-4</v>
      </c>
      <c r="BJ27" s="12">
        <v>1.1227414894432095E-4</v>
      </c>
      <c r="BK27" s="12">
        <v>1.57607865027265E-4</v>
      </c>
      <c r="BL27" s="12">
        <v>1.2374030011913124E-4</v>
      </c>
      <c r="BM27" s="12">
        <v>1.5094440572810581E-4</v>
      </c>
      <c r="BN27" s="12">
        <v>6.5008946203506292E-5</v>
      </c>
      <c r="BO27" s="12">
        <v>1.045555483016892E-4</v>
      </c>
      <c r="BP27" s="12">
        <v>4.1602904083388369E-4</v>
      </c>
      <c r="BQ27" s="12">
        <v>1.725559939415727E-5</v>
      </c>
      <c r="BR27" s="12">
        <v>7.2603566520717879E-5</v>
      </c>
      <c r="BS27" s="12">
        <v>9.4142707209884574E-5</v>
      </c>
      <c r="BT27" s="12">
        <v>4.3543010955012789E-5</v>
      </c>
      <c r="BU27" s="12">
        <v>5.2531033929546336E-5</v>
      </c>
      <c r="BV27" s="12">
        <v>1.9016989766896869E-5</v>
      </c>
      <c r="BW27" s="12">
        <v>4.5673981022422722E-5</v>
      </c>
      <c r="BX27" s="12">
        <v>6.2608790689581037E-5</v>
      </c>
      <c r="BY27" s="12">
        <v>9.4285135142833552E-5</v>
      </c>
      <c r="BZ27" s="12">
        <v>1.3910467133587929E-5</v>
      </c>
      <c r="CA27" s="12">
        <v>1.3846995685208981E-5</v>
      </c>
      <c r="CB27" s="12">
        <v>5.3174952880908199E-6</v>
      </c>
      <c r="CC27" s="12">
        <v>5.911215087710374E-6</v>
      </c>
      <c r="CD27" s="12">
        <v>2.4139221720944199E-6</v>
      </c>
      <c r="CE27" s="12">
        <v>1.2522281227919709E-5</v>
      </c>
      <c r="CF27" s="12">
        <v>1.1796783742005653E-5</v>
      </c>
      <c r="CG27" s="12">
        <v>5.3644106985141581E-5</v>
      </c>
      <c r="CH27" s="12">
        <v>5.5232542637914687E-5</v>
      </c>
      <c r="CI27" s="12">
        <v>1.5207200933139817E-5</v>
      </c>
      <c r="CJ27" s="12">
        <v>2.3792968782965116E-5</v>
      </c>
      <c r="CK27" s="12">
        <v>2.7939717700129488E-4</v>
      </c>
      <c r="CL27" s="12">
        <v>5.874193541480303E-6</v>
      </c>
      <c r="CM27" s="12">
        <v>1.3365153582086947E-5</v>
      </c>
      <c r="CN27" s="12">
        <v>1.5544298370953716E-5</v>
      </c>
      <c r="CO27" s="12">
        <v>2.5934265730145417E-5</v>
      </c>
      <c r="CP27" s="12">
        <v>1.1920385763752442E-5</v>
      </c>
      <c r="CQ27" s="12">
        <v>9.7927652031671886E-5</v>
      </c>
      <c r="CR27" s="12">
        <v>1.3510171824855514E-5</v>
      </c>
      <c r="CS27" s="12">
        <v>1.2202224903532583E-4</v>
      </c>
      <c r="CT27" s="12">
        <v>8.1132293917310567E-4</v>
      </c>
      <c r="CU27" s="12">
        <v>9.4154987672243192E-4</v>
      </c>
      <c r="CV27" s="12">
        <v>4.0528943342591292E-4</v>
      </c>
      <c r="CW27" s="12">
        <v>5.3003068653031109E-5</v>
      </c>
      <c r="CX27" s="12">
        <v>6.409946045999725E-5</v>
      </c>
      <c r="CY27" s="12">
        <v>3.1056208879845544E-5</v>
      </c>
      <c r="CZ27" s="12">
        <v>2.9156508829599715E-5</v>
      </c>
      <c r="DA27" s="12">
        <v>4.225936834607609E-5</v>
      </c>
      <c r="DB27" s="12">
        <v>1.4382953217323169E-4</v>
      </c>
      <c r="DC27" s="12">
        <v>4.6310661468102116E-5</v>
      </c>
      <c r="DD27" s="12">
        <v>6.5717104720591785E-5</v>
      </c>
      <c r="DE27" s="12">
        <v>6.1414674238705373E-5</v>
      </c>
      <c r="DF27" s="12">
        <v>3.0992351331761176E-4</v>
      </c>
      <c r="DG27" s="12">
        <v>3.8284087279542922E-5</v>
      </c>
      <c r="DH27" s="12">
        <v>5.5089939535702271E-4</v>
      </c>
      <c r="DI27" s="12">
        <v>7.4406991503744388E-5</v>
      </c>
      <c r="DJ27" s="12">
        <v>3.2863827896743728E-4</v>
      </c>
      <c r="DK27" s="12">
        <v>4.5760582925887752E-5</v>
      </c>
    </row>
    <row r="28" spans="2:115">
      <c r="B28" s="10">
        <v>205</v>
      </c>
      <c r="C28" s="11" t="s">
        <v>9</v>
      </c>
      <c r="D28" s="12">
        <v>3.1566355080770991E-3</v>
      </c>
      <c r="E28" s="12">
        <v>0.11033766874199082</v>
      </c>
      <c r="F28" s="12">
        <v>-0.70051946061817938</v>
      </c>
      <c r="G28" s="12">
        <v>0</v>
      </c>
      <c r="H28" s="12">
        <v>1.357927121779645E-2</v>
      </c>
      <c r="I28" s="12">
        <v>1.357927121779645E-2</v>
      </c>
      <c r="J28" s="12">
        <v>2.8243575589380276E-6</v>
      </c>
      <c r="K28" s="12">
        <v>4.2989691497740104E-7</v>
      </c>
      <c r="L28" s="12">
        <v>8.840558665988484E-7</v>
      </c>
      <c r="M28" s="12">
        <v>9.6557231405000804E-7</v>
      </c>
      <c r="N28" s="12">
        <v>7.5713077701548987E-7</v>
      </c>
      <c r="O28" s="12">
        <v>1.1089862769182844E-7</v>
      </c>
      <c r="P28" s="12">
        <v>6.754604565665914E-7</v>
      </c>
      <c r="Q28" s="12">
        <v>1.9576471482420465E-6</v>
      </c>
      <c r="R28" s="12">
        <v>5.2207059578133195E-6</v>
      </c>
      <c r="S28" s="12">
        <v>4.3774902181720765E-7</v>
      </c>
      <c r="T28" s="12">
        <v>0</v>
      </c>
      <c r="U28" s="12">
        <v>2.7527505348096315E-5</v>
      </c>
      <c r="V28" s="12">
        <v>1.9157446497126963E-6</v>
      </c>
      <c r="W28" s="12">
        <v>1.350904655983616E-5</v>
      </c>
      <c r="X28" s="12">
        <v>6.2006366433087296E-6</v>
      </c>
      <c r="Y28" s="12">
        <v>1.958793315370024E-5</v>
      </c>
      <c r="Z28" s="12">
        <v>8.4661682136724884E-6</v>
      </c>
      <c r="AA28" s="12">
        <v>5.6831291291503347E-6</v>
      </c>
      <c r="AB28" s="12">
        <v>1.0736455618909946E-6</v>
      </c>
      <c r="AC28" s="12">
        <v>2.2202986174412031E-6</v>
      </c>
      <c r="AD28" s="12">
        <v>0</v>
      </c>
      <c r="AE28" s="12">
        <v>7.3949886341099677E-7</v>
      </c>
      <c r="AF28" s="12">
        <v>1.0000111842106678</v>
      </c>
      <c r="AG28" s="12">
        <v>3.7544234236368105E-4</v>
      </c>
      <c r="AH28" s="12">
        <v>5.3914808951141714E-6</v>
      </c>
      <c r="AI28" s="12">
        <v>1.2739159574746416E-4</v>
      </c>
      <c r="AJ28" s="12">
        <v>7.0610395660752269E-7</v>
      </c>
      <c r="AK28" s="12">
        <v>1.8817253633120432E-6</v>
      </c>
      <c r="AL28" s="12">
        <v>3.8012651361451512E-4</v>
      </c>
      <c r="AM28" s="12">
        <v>5.9870829438441627E-6</v>
      </c>
      <c r="AN28" s="12">
        <v>1.118615681259545E-5</v>
      </c>
      <c r="AO28" s="12">
        <v>2.1817042813464919E-6</v>
      </c>
      <c r="AP28" s="12">
        <v>8.2548309889908171E-7</v>
      </c>
      <c r="AQ28" s="12">
        <v>7.2500093345453571E-7</v>
      </c>
      <c r="AR28" s="12">
        <v>8.1392342149118925E-6</v>
      </c>
      <c r="AS28" s="12">
        <v>3.3330844468023356E-8</v>
      </c>
      <c r="AT28" s="12">
        <v>7.2425728262728387E-8</v>
      </c>
      <c r="AU28" s="12">
        <v>4.220355543414293E-7</v>
      </c>
      <c r="AV28" s="12">
        <v>1.3954359610117487E-7</v>
      </c>
      <c r="AW28" s="12">
        <v>6.0610030009095322E-8</v>
      </c>
      <c r="AX28" s="12">
        <v>6.4277692732682718E-6</v>
      </c>
      <c r="AY28" s="12">
        <v>7.0689979694405386E-7</v>
      </c>
      <c r="AZ28" s="12">
        <v>8.7400579862056543E-7</v>
      </c>
      <c r="BA28" s="12">
        <v>5.7480532964605177E-7</v>
      </c>
      <c r="BB28" s="12">
        <v>9.9285650763229754E-7</v>
      </c>
      <c r="BC28" s="12">
        <v>9.288058255307921E-6</v>
      </c>
      <c r="BD28" s="12">
        <v>8.1084142105400138E-6</v>
      </c>
      <c r="BE28" s="12">
        <v>5.7345278486346955E-6</v>
      </c>
      <c r="BF28" s="12">
        <v>1.0644955809701973E-5</v>
      </c>
      <c r="BG28" s="12">
        <v>1.7006690017167159E-5</v>
      </c>
      <c r="BH28" s="12">
        <v>8.6411052831879206E-7</v>
      </c>
      <c r="BI28" s="12">
        <v>1.7877379045027315E-5</v>
      </c>
      <c r="BJ28" s="12">
        <v>5.5712611861548342E-6</v>
      </c>
      <c r="BK28" s="12">
        <v>8.798596053114844E-6</v>
      </c>
      <c r="BL28" s="12">
        <v>4.7789585719905365E-6</v>
      </c>
      <c r="BM28" s="12">
        <v>9.1817440822819215E-6</v>
      </c>
      <c r="BN28" s="12">
        <v>7.2828791645364033E-7</v>
      </c>
      <c r="BO28" s="12">
        <v>8.7859020707461258E-7</v>
      </c>
      <c r="BP28" s="12">
        <v>2.0055469819041371E-5</v>
      </c>
      <c r="BQ28" s="12">
        <v>2.6458091902240217E-7</v>
      </c>
      <c r="BR28" s="12">
        <v>1.2394802062996802E-6</v>
      </c>
      <c r="BS28" s="12">
        <v>1.3843497562809279E-6</v>
      </c>
      <c r="BT28" s="12">
        <v>9.2103488647102959E-7</v>
      </c>
      <c r="BU28" s="12">
        <v>1.1407529459159969E-6</v>
      </c>
      <c r="BV28" s="12">
        <v>1.5413630116618302E-7</v>
      </c>
      <c r="BW28" s="12">
        <v>3.5987386505796225E-7</v>
      </c>
      <c r="BX28" s="12">
        <v>2.7013874942227699E-6</v>
      </c>
      <c r="BY28" s="12">
        <v>5.9945865380481236E-7</v>
      </c>
      <c r="BZ28" s="12">
        <v>3.9355062287956114E-7</v>
      </c>
      <c r="CA28" s="12">
        <v>3.4921650452970425E-7</v>
      </c>
      <c r="CB28" s="12">
        <v>1.3764425925482822E-7</v>
      </c>
      <c r="CC28" s="12">
        <v>2.0904494885729123E-7</v>
      </c>
      <c r="CD28" s="12">
        <v>6.6185765248987799E-8</v>
      </c>
      <c r="CE28" s="12">
        <v>1.5110297206797609E-7</v>
      </c>
      <c r="CF28" s="12">
        <v>1.1432737147061321E-7</v>
      </c>
      <c r="CG28" s="12">
        <v>4.455776423945332E-7</v>
      </c>
      <c r="CH28" s="12">
        <v>3.4672207587827563E-7</v>
      </c>
      <c r="CI28" s="12">
        <v>2.0486869020346329E-7</v>
      </c>
      <c r="CJ28" s="12">
        <v>4.0273479623944043E-7</v>
      </c>
      <c r="CK28" s="12">
        <v>1.3180967530311661E-6</v>
      </c>
      <c r="CL28" s="12">
        <v>5.2040732796952114E-8</v>
      </c>
      <c r="CM28" s="12">
        <v>1.7775152959847979E-7</v>
      </c>
      <c r="CN28" s="12">
        <v>2.0137683706459519E-7</v>
      </c>
      <c r="CO28" s="12">
        <v>7.3973404979165821E-7</v>
      </c>
      <c r="CP28" s="12">
        <v>1.6762188486399721E-7</v>
      </c>
      <c r="CQ28" s="12">
        <v>9.2655546959061774E-7</v>
      </c>
      <c r="CR28" s="12">
        <v>1.6269255639046852E-7</v>
      </c>
      <c r="CS28" s="12">
        <v>9.9162769714079223E-8</v>
      </c>
      <c r="CT28" s="12">
        <v>1.4303502963585048E-6</v>
      </c>
      <c r="CU28" s="12">
        <v>1.3471786970950565E-6</v>
      </c>
      <c r="CV28" s="12">
        <v>2.5201617551311303E-6</v>
      </c>
      <c r="CW28" s="12">
        <v>2.7824371023299266E-7</v>
      </c>
      <c r="CX28" s="12">
        <v>4.1571036416327715E-7</v>
      </c>
      <c r="CY28" s="12">
        <v>4.3331055809223503E-7</v>
      </c>
      <c r="CZ28" s="12">
        <v>3.0752600334715958E-7</v>
      </c>
      <c r="DA28" s="12">
        <v>5.7990744806335718E-7</v>
      </c>
      <c r="DB28" s="12">
        <v>1.5039179219863127E-6</v>
      </c>
      <c r="DC28" s="12">
        <v>4.888434758536914E-7</v>
      </c>
      <c r="DD28" s="12">
        <v>5.8571352679171418E-7</v>
      </c>
      <c r="DE28" s="12">
        <v>4.4108784702754955E-7</v>
      </c>
      <c r="DF28" s="12">
        <v>1.8110236000421896E-6</v>
      </c>
      <c r="DG28" s="12">
        <v>6.5109642507433005E-7</v>
      </c>
      <c r="DH28" s="12">
        <v>2.9540364422854944E-7</v>
      </c>
      <c r="DI28" s="12">
        <v>5.7426810017970784E-7</v>
      </c>
      <c r="DJ28" s="12">
        <v>5.2272949214584934E-6</v>
      </c>
      <c r="DK28" s="12">
        <v>2.626636248618244E-6</v>
      </c>
    </row>
    <row r="29" spans="2:115">
      <c r="B29" s="10">
        <v>206</v>
      </c>
      <c r="C29" s="11" t="s">
        <v>10</v>
      </c>
      <c r="D29" s="12">
        <v>1.8644261786173733E-3</v>
      </c>
      <c r="E29" s="12">
        <v>5.4855454464725402E-2</v>
      </c>
      <c r="F29" s="12">
        <v>-0.17976766151883816</v>
      </c>
      <c r="G29" s="12">
        <v>0</v>
      </c>
      <c r="H29" s="12">
        <v>2.4218743693035498E-2</v>
      </c>
      <c r="I29" s="12">
        <v>2.4218743693035498E-2</v>
      </c>
      <c r="J29" s="12">
        <v>3.0592173648680727E-8</v>
      </c>
      <c r="K29" s="12">
        <v>9.2813996094174352E-9</v>
      </c>
      <c r="L29" s="12">
        <v>3.8179610530271884E-8</v>
      </c>
      <c r="M29" s="12">
        <v>3.5224388577665501E-8</v>
      </c>
      <c r="N29" s="12">
        <v>7.8285183424901893E-8</v>
      </c>
      <c r="O29" s="12">
        <v>7.6786201164186221E-9</v>
      </c>
      <c r="P29" s="12">
        <v>2.9594741135447018E-8</v>
      </c>
      <c r="Q29" s="12">
        <v>1.6501557943972965E-8</v>
      </c>
      <c r="R29" s="12">
        <v>2.7162450458413761E-8</v>
      </c>
      <c r="S29" s="12">
        <v>8.2148367144819807E-9</v>
      </c>
      <c r="T29" s="12">
        <v>0</v>
      </c>
      <c r="U29" s="12">
        <v>1.9966209680497891E-4</v>
      </c>
      <c r="V29" s="12">
        <v>1.815862690067255E-4</v>
      </c>
      <c r="W29" s="12">
        <v>3.6212603672990523E-7</v>
      </c>
      <c r="X29" s="12">
        <v>7.9850706610112808E-7</v>
      </c>
      <c r="Y29" s="12">
        <v>1.8693487557881279E-6</v>
      </c>
      <c r="Z29" s="12">
        <v>2.7847054592672593E-7</v>
      </c>
      <c r="AA29" s="12">
        <v>7.819425671431614E-8</v>
      </c>
      <c r="AB29" s="12">
        <v>5.8055509917770653E-8</v>
      </c>
      <c r="AC29" s="12">
        <v>2.1555375679341236E-8</v>
      </c>
      <c r="AD29" s="12">
        <v>0</v>
      </c>
      <c r="AE29" s="12">
        <v>1.4529167863688312E-8</v>
      </c>
      <c r="AF29" s="12">
        <v>1.3878498476882284E-8</v>
      </c>
      <c r="AG29" s="12">
        <v>1.0000011927672126</v>
      </c>
      <c r="AH29" s="12">
        <v>2.8609433293212767E-8</v>
      </c>
      <c r="AI29" s="12">
        <v>1.6382712728887382E-8</v>
      </c>
      <c r="AJ29" s="12">
        <v>1.6788448517005984E-9</v>
      </c>
      <c r="AK29" s="12">
        <v>1.4063864725903712E-6</v>
      </c>
      <c r="AL29" s="12">
        <v>6.3165236993519493E-7</v>
      </c>
      <c r="AM29" s="12">
        <v>4.3002041978621897E-7</v>
      </c>
      <c r="AN29" s="12">
        <v>2.4495889548890489E-6</v>
      </c>
      <c r="AO29" s="12">
        <v>3.2534459048294092E-7</v>
      </c>
      <c r="AP29" s="12">
        <v>3.6705241068989587E-8</v>
      </c>
      <c r="AQ29" s="12">
        <v>5.9442350016072519E-8</v>
      </c>
      <c r="AR29" s="12">
        <v>2.3934386150719523E-6</v>
      </c>
      <c r="AS29" s="12">
        <v>1.1198575145662169E-9</v>
      </c>
      <c r="AT29" s="12">
        <v>1.6603285448116737E-8</v>
      </c>
      <c r="AU29" s="12">
        <v>4.0058209036630526E-8</v>
      </c>
      <c r="AV29" s="12">
        <v>1.3575430457753303E-8</v>
      </c>
      <c r="AW29" s="12">
        <v>4.814231796295166E-9</v>
      </c>
      <c r="AX29" s="12">
        <v>1.4474263281322689E-8</v>
      </c>
      <c r="AY29" s="12">
        <v>1.4369913338322048E-8</v>
      </c>
      <c r="AZ29" s="12">
        <v>1.4113901996380192E-8</v>
      </c>
      <c r="BA29" s="12">
        <v>1.4643779575232973E-8</v>
      </c>
      <c r="BB29" s="12">
        <v>3.5997490122662764E-8</v>
      </c>
      <c r="BC29" s="12">
        <v>9.4723365831857537E-7</v>
      </c>
      <c r="BD29" s="12">
        <v>4.9667639057751811E-8</v>
      </c>
      <c r="BE29" s="12">
        <v>2.2131651315023005E-8</v>
      </c>
      <c r="BF29" s="12">
        <v>3.4813390350999191E-8</v>
      </c>
      <c r="BG29" s="12">
        <v>7.8308893023170016E-8</v>
      </c>
      <c r="BH29" s="12">
        <v>2.1958209382645666E-8</v>
      </c>
      <c r="BI29" s="12">
        <v>2.9824502162964008E-8</v>
      </c>
      <c r="BJ29" s="12">
        <v>2.6058684873556941E-8</v>
      </c>
      <c r="BK29" s="12">
        <v>2.4924871352886534E-8</v>
      </c>
      <c r="BL29" s="12">
        <v>3.3661364213787757E-8</v>
      </c>
      <c r="BM29" s="12">
        <v>2.0858660811429071E-8</v>
      </c>
      <c r="BN29" s="12">
        <v>8.3250297377130928E-9</v>
      </c>
      <c r="BO29" s="12">
        <v>1.2916730986213509E-8</v>
      </c>
      <c r="BP29" s="12">
        <v>1.8245037934444745E-5</v>
      </c>
      <c r="BQ29" s="12">
        <v>1.5870307346735784E-8</v>
      </c>
      <c r="BR29" s="12">
        <v>4.3955820020615388E-8</v>
      </c>
      <c r="BS29" s="12">
        <v>7.3062290483931392E-8</v>
      </c>
      <c r="BT29" s="12">
        <v>5.2001897422076089E-8</v>
      </c>
      <c r="BU29" s="12">
        <v>5.1985847669816265E-8</v>
      </c>
      <c r="BV29" s="12">
        <v>1.7768035263303787E-8</v>
      </c>
      <c r="BW29" s="12">
        <v>7.6560010060343102E-9</v>
      </c>
      <c r="BX29" s="12">
        <v>2.2125799601459515E-8</v>
      </c>
      <c r="BY29" s="12">
        <v>3.1246657107980543E-8</v>
      </c>
      <c r="BZ29" s="12">
        <v>2.8421258954088118E-8</v>
      </c>
      <c r="CA29" s="12">
        <v>1.6344407936151369E-8</v>
      </c>
      <c r="CB29" s="12">
        <v>6.2658131180929559E-9</v>
      </c>
      <c r="CC29" s="12">
        <v>5.0172204803760758E-9</v>
      </c>
      <c r="CD29" s="12">
        <v>1.7154828113469609E-9</v>
      </c>
      <c r="CE29" s="12">
        <v>2.2928886162098898E-8</v>
      </c>
      <c r="CF29" s="12">
        <v>9.6256884578225846E-9</v>
      </c>
      <c r="CG29" s="12">
        <v>1.8987960584421114E-8</v>
      </c>
      <c r="CH29" s="12">
        <v>3.1165696196348376E-8</v>
      </c>
      <c r="CI29" s="12">
        <v>1.7393516098993417E-8</v>
      </c>
      <c r="CJ29" s="12">
        <v>2.831091785996061E-8</v>
      </c>
      <c r="CK29" s="12">
        <v>7.3894250678198549E-8</v>
      </c>
      <c r="CL29" s="12">
        <v>8.4081298775868398E-9</v>
      </c>
      <c r="CM29" s="12">
        <v>1.7134668816996574E-8</v>
      </c>
      <c r="CN29" s="12">
        <v>1.6833240720695895E-8</v>
      </c>
      <c r="CO29" s="12">
        <v>6.312872900082843E-8</v>
      </c>
      <c r="CP29" s="12">
        <v>1.5647930354059418E-8</v>
      </c>
      <c r="CQ29" s="12">
        <v>5.4605416787829181E-8</v>
      </c>
      <c r="CR29" s="12">
        <v>2.8366715653860768E-8</v>
      </c>
      <c r="CS29" s="12">
        <v>8.8523156927597826E-9</v>
      </c>
      <c r="CT29" s="12">
        <v>5.525244629137101E-8</v>
      </c>
      <c r="CU29" s="12">
        <v>2.5631414467777766E-8</v>
      </c>
      <c r="CV29" s="12">
        <v>1.1155179041750982E-7</v>
      </c>
      <c r="CW29" s="12">
        <v>3.7359808500331169E-8</v>
      </c>
      <c r="CX29" s="12">
        <v>3.2018275173042181E-8</v>
      </c>
      <c r="CY29" s="12">
        <v>1.1659812840946228E-7</v>
      </c>
      <c r="CZ29" s="12">
        <v>4.3294297024483589E-8</v>
      </c>
      <c r="DA29" s="12">
        <v>1.6500558861867361E-8</v>
      </c>
      <c r="DB29" s="12">
        <v>1.8128207217912141E-8</v>
      </c>
      <c r="DC29" s="12">
        <v>3.937380578507426E-8</v>
      </c>
      <c r="DD29" s="12">
        <v>6.0806747366907626E-8</v>
      </c>
      <c r="DE29" s="12">
        <v>1.9707989273998162E-8</v>
      </c>
      <c r="DF29" s="12">
        <v>8.385214237828698E-8</v>
      </c>
      <c r="DG29" s="12">
        <v>9.0193262388951828E-8</v>
      </c>
      <c r="DH29" s="12">
        <v>5.2204320466980697E-8</v>
      </c>
      <c r="DI29" s="12">
        <v>5.692864416889858E-8</v>
      </c>
      <c r="DJ29" s="12">
        <v>8.0183233666018106E-7</v>
      </c>
      <c r="DK29" s="12">
        <v>1.2646565540479067E-7</v>
      </c>
    </row>
    <row r="30" spans="2:115">
      <c r="B30" s="10">
        <v>207</v>
      </c>
      <c r="C30" s="11" t="s">
        <v>11</v>
      </c>
      <c r="D30" s="12">
        <v>0.31436598160403306</v>
      </c>
      <c r="E30" s="12">
        <v>0.11247735220883034</v>
      </c>
      <c r="F30" s="12">
        <v>2.7811497964026571E-2</v>
      </c>
      <c r="G30" s="12">
        <v>2.41670682139638E-3</v>
      </c>
      <c r="H30" s="12">
        <v>1.7000747879053757E-2</v>
      </c>
      <c r="I30" s="12">
        <v>1.6970580639449367E-2</v>
      </c>
      <c r="J30" s="12">
        <v>2.5372376657302797E-5</v>
      </c>
      <c r="K30" s="12">
        <v>4.3353482656301205E-3</v>
      </c>
      <c r="L30" s="12">
        <v>1.9913072749626296E-4</v>
      </c>
      <c r="M30" s="12">
        <v>3.4206199266988352E-6</v>
      </c>
      <c r="N30" s="12">
        <v>5.7912997248465883E-4</v>
      </c>
      <c r="O30" s="12">
        <v>5.7778162928920377E-6</v>
      </c>
      <c r="P30" s="12">
        <v>1.7022245177088193E-5</v>
      </c>
      <c r="Q30" s="12">
        <v>3.9577549905420459E-5</v>
      </c>
      <c r="R30" s="12">
        <v>8.897100804524846E-6</v>
      </c>
      <c r="S30" s="12">
        <v>1.6239449502935367E-5</v>
      </c>
      <c r="T30" s="12">
        <v>0</v>
      </c>
      <c r="U30" s="12">
        <v>7.2714019110346235E-6</v>
      </c>
      <c r="V30" s="12">
        <v>8.106384727552843E-5</v>
      </c>
      <c r="W30" s="12">
        <v>1.628713921876189E-5</v>
      </c>
      <c r="X30" s="12">
        <v>1.8091597083007382E-5</v>
      </c>
      <c r="Y30" s="12">
        <v>1.6350341201588401E-5</v>
      </c>
      <c r="Z30" s="12">
        <v>1.7806104454301113E-5</v>
      </c>
      <c r="AA30" s="12">
        <v>1.417236778979455E-5</v>
      </c>
      <c r="AB30" s="12">
        <v>3.1782504060751697E-5</v>
      </c>
      <c r="AC30" s="12">
        <v>1.5654247644747377E-5</v>
      </c>
      <c r="AD30" s="12">
        <v>0</v>
      </c>
      <c r="AE30" s="12">
        <v>5.5505047065072113E-6</v>
      </c>
      <c r="AF30" s="12">
        <v>1.4267023762766295E-5</v>
      </c>
      <c r="AG30" s="12">
        <v>5.2454733765200709E-5</v>
      </c>
      <c r="AH30" s="12">
        <v>1.0192244431130431</v>
      </c>
      <c r="AI30" s="12">
        <v>7.2196245034799776E-4</v>
      </c>
      <c r="AJ30" s="12">
        <v>4.1797505454318901E-6</v>
      </c>
      <c r="AK30" s="12">
        <v>3.0946926944991357E-5</v>
      </c>
      <c r="AL30" s="12">
        <v>4.7156493403226967E-6</v>
      </c>
      <c r="AM30" s="12">
        <v>1.336244809385109E-5</v>
      </c>
      <c r="AN30" s="12">
        <v>1.4950576442276986E-5</v>
      </c>
      <c r="AO30" s="12">
        <v>1.416105166548697E-5</v>
      </c>
      <c r="AP30" s="12">
        <v>1.921662402270809E-5</v>
      </c>
      <c r="AQ30" s="12">
        <v>5.587555336656887E-6</v>
      </c>
      <c r="AR30" s="12">
        <v>2.9161455549953565E-5</v>
      </c>
      <c r="AS30" s="12">
        <v>2.9423755186592664E-6</v>
      </c>
      <c r="AT30" s="12">
        <v>3.2285176209611211E-6</v>
      </c>
      <c r="AU30" s="12">
        <v>1.395644814728172E-5</v>
      </c>
      <c r="AV30" s="12">
        <v>1.3608748984932691E-5</v>
      </c>
      <c r="AW30" s="12">
        <v>2.4755591499906237E-6</v>
      </c>
      <c r="AX30" s="12">
        <v>5.4128005485661542E-6</v>
      </c>
      <c r="AY30" s="12">
        <v>6.5485565962792024E-6</v>
      </c>
      <c r="AZ30" s="12">
        <v>9.0405803952975894E-6</v>
      </c>
      <c r="BA30" s="12">
        <v>9.0748553135618125E-6</v>
      </c>
      <c r="BB30" s="12">
        <v>7.4671750419015453E-6</v>
      </c>
      <c r="BC30" s="12">
        <v>5.7952915012176161E-6</v>
      </c>
      <c r="BD30" s="12">
        <v>6.5840235625568561E-6</v>
      </c>
      <c r="BE30" s="12">
        <v>5.7023334040959189E-6</v>
      </c>
      <c r="BF30" s="12">
        <v>5.0360904161639999E-6</v>
      </c>
      <c r="BG30" s="12">
        <v>3.6387763195570563E-6</v>
      </c>
      <c r="BH30" s="12">
        <v>3.0638379340701271E-6</v>
      </c>
      <c r="BI30" s="12">
        <v>8.8183627537573144E-6</v>
      </c>
      <c r="BJ30" s="12">
        <v>5.2828416570810537E-6</v>
      </c>
      <c r="BK30" s="12">
        <v>7.0590259577261619E-6</v>
      </c>
      <c r="BL30" s="12">
        <v>4.2347037405173422E-6</v>
      </c>
      <c r="BM30" s="12">
        <v>5.8233853922423407E-6</v>
      </c>
      <c r="BN30" s="12">
        <v>8.9700907263524939E-6</v>
      </c>
      <c r="BO30" s="12">
        <v>1.0526914100994993E-5</v>
      </c>
      <c r="BP30" s="12">
        <v>1.0381642262324754E-5</v>
      </c>
      <c r="BQ30" s="12">
        <v>2.1827772634444243E-5</v>
      </c>
      <c r="BR30" s="12">
        <v>1.191983728668398E-5</v>
      </c>
      <c r="BS30" s="12">
        <v>1.3366831621807336E-5</v>
      </c>
      <c r="BT30" s="12">
        <v>1.9610525956878914E-5</v>
      </c>
      <c r="BU30" s="12">
        <v>2.949282894219409E-5</v>
      </c>
      <c r="BV30" s="12">
        <v>4.4200056651676707E-5</v>
      </c>
      <c r="BW30" s="12">
        <v>1.4653415733962157E-5</v>
      </c>
      <c r="BX30" s="12">
        <v>2.916872933463359E-5</v>
      </c>
      <c r="BY30" s="12">
        <v>2.8258321484946882E-3</v>
      </c>
      <c r="BZ30" s="12">
        <v>8.3773336091397448E-6</v>
      </c>
      <c r="CA30" s="12">
        <v>2.1976034514595772E-5</v>
      </c>
      <c r="CB30" s="12">
        <v>8.589891508500188E-6</v>
      </c>
      <c r="CC30" s="12">
        <v>6.8297984563595203E-6</v>
      </c>
      <c r="CD30" s="12">
        <v>1.6025481682346609E-6</v>
      </c>
      <c r="CE30" s="12">
        <v>1.2535668881957139E-4</v>
      </c>
      <c r="CF30" s="12">
        <v>1.4362299783239877E-5</v>
      </c>
      <c r="CG30" s="12">
        <v>8.0590962360478853E-6</v>
      </c>
      <c r="CH30" s="12">
        <v>1.6618254610086499E-5</v>
      </c>
      <c r="CI30" s="12">
        <v>1.257071430799598E-5</v>
      </c>
      <c r="CJ30" s="12">
        <v>7.4625688893157171E-5</v>
      </c>
      <c r="CK30" s="12">
        <v>4.0674541481237551E-5</v>
      </c>
      <c r="CL30" s="12">
        <v>1.6682121558961568E-4</v>
      </c>
      <c r="CM30" s="12">
        <v>5.24676876508498E-5</v>
      </c>
      <c r="CN30" s="12">
        <v>2.7414360715153611E-5</v>
      </c>
      <c r="CO30" s="12">
        <v>4.4892564997095377E-6</v>
      </c>
      <c r="CP30" s="12">
        <v>2.2430815093754885E-5</v>
      </c>
      <c r="CQ30" s="12">
        <v>1.5208311627666117E-5</v>
      </c>
      <c r="CR30" s="12">
        <v>1.3620665672901182E-4</v>
      </c>
      <c r="CS30" s="12">
        <v>2.1151666947408882E-5</v>
      </c>
      <c r="CT30" s="12">
        <v>3.5813732640233042E-4</v>
      </c>
      <c r="CU30" s="12">
        <v>7.7354197965498264E-2</v>
      </c>
      <c r="CV30" s="12">
        <v>7.251261564998928E-3</v>
      </c>
      <c r="CW30" s="12">
        <v>1.987562124776967E-3</v>
      </c>
      <c r="CX30" s="12">
        <v>1.1399627030474673E-3</v>
      </c>
      <c r="CY30" s="12">
        <v>8.392820615910155E-6</v>
      </c>
      <c r="CZ30" s="12">
        <v>7.266029629462138E-6</v>
      </c>
      <c r="DA30" s="12">
        <v>8.6641482631766589E-6</v>
      </c>
      <c r="DB30" s="12">
        <v>1.4833469632395688E-5</v>
      </c>
      <c r="DC30" s="12">
        <v>1.1955616765008143E-5</v>
      </c>
      <c r="DD30" s="12">
        <v>1.7033775831846678E-4</v>
      </c>
      <c r="DE30" s="12">
        <v>6.5142528253768806E-5</v>
      </c>
      <c r="DF30" s="12">
        <v>4.9629108326086032E-5</v>
      </c>
      <c r="DG30" s="12">
        <v>1.0770629505938434E-4</v>
      </c>
      <c r="DH30" s="12">
        <v>3.4799797729495652E-2</v>
      </c>
      <c r="DI30" s="12">
        <v>5.8217754727728761E-5</v>
      </c>
      <c r="DJ30" s="12">
        <v>8.2968710333105184E-6</v>
      </c>
      <c r="DK30" s="12">
        <v>5.7479705395775292E-4</v>
      </c>
    </row>
    <row r="31" spans="2:115">
      <c r="B31" s="10">
        <v>208</v>
      </c>
      <c r="C31" s="11" t="s">
        <v>680</v>
      </c>
      <c r="D31" s="12">
        <v>0.34526026220872985</v>
      </c>
      <c r="E31" s="12">
        <v>0.1326496952519419</v>
      </c>
      <c r="F31" s="12">
        <v>0.12340909180596953</v>
      </c>
      <c r="G31" s="12">
        <v>7.5322245716933165E-3</v>
      </c>
      <c r="H31" s="12">
        <v>2.7472720573376228E-2</v>
      </c>
      <c r="I31" s="12">
        <v>2.7369745621707686E-2</v>
      </c>
      <c r="J31" s="12">
        <v>1.1526955754666361E-2</v>
      </c>
      <c r="K31" s="12">
        <v>1.143166541689649E-3</v>
      </c>
      <c r="L31" s="12">
        <v>2.6050918263121501E-3</v>
      </c>
      <c r="M31" s="12">
        <v>4.2266616142541647E-4</v>
      </c>
      <c r="N31" s="12">
        <v>3.2295921116707997E-4</v>
      </c>
      <c r="O31" s="12">
        <v>2.5072344121358569E-4</v>
      </c>
      <c r="P31" s="12">
        <v>3.7325921760278905E-3</v>
      </c>
      <c r="Q31" s="12">
        <v>1.3378388873147519E-3</v>
      </c>
      <c r="R31" s="12">
        <v>3.3527368358181472E-3</v>
      </c>
      <c r="S31" s="12">
        <v>6.163036398964968E-4</v>
      </c>
      <c r="T31" s="12">
        <v>0</v>
      </c>
      <c r="U31" s="12">
        <v>4.1789541745689291E-3</v>
      </c>
      <c r="V31" s="12">
        <v>5.1055861696401453E-3</v>
      </c>
      <c r="W31" s="12">
        <v>1.4275234340040608E-2</v>
      </c>
      <c r="X31" s="12">
        <v>1.2765563661684567E-2</v>
      </c>
      <c r="Y31" s="12">
        <v>5.366177858099736E-3</v>
      </c>
      <c r="Z31" s="12">
        <v>8.6181962496763645E-3</v>
      </c>
      <c r="AA31" s="12">
        <v>1.238301252345033E-2</v>
      </c>
      <c r="AB31" s="12">
        <v>1.9948440298190894E-3</v>
      </c>
      <c r="AC31" s="12">
        <v>1.0832762189514667E-2</v>
      </c>
      <c r="AD31" s="12">
        <v>0</v>
      </c>
      <c r="AE31" s="12">
        <v>4.2911460562599646E-3</v>
      </c>
      <c r="AF31" s="12">
        <v>7.1912187223842437E-3</v>
      </c>
      <c r="AG31" s="12">
        <v>1.3085176067125772E-2</v>
      </c>
      <c r="AH31" s="12">
        <v>7.8293816369404568E-3</v>
      </c>
      <c r="AI31" s="12">
        <v>1.0310106553376412</v>
      </c>
      <c r="AJ31" s="12">
        <v>4.9226025775607101E-3</v>
      </c>
      <c r="AK31" s="12">
        <v>1.3975281048322425E-2</v>
      </c>
      <c r="AL31" s="12">
        <v>1.8334989277101455E-3</v>
      </c>
      <c r="AM31" s="12">
        <v>5.3137375609782185E-3</v>
      </c>
      <c r="AN31" s="12">
        <v>3.8839865619423215E-3</v>
      </c>
      <c r="AO31" s="12">
        <v>8.4440196985368905E-4</v>
      </c>
      <c r="AP31" s="12">
        <v>4.3341281818239982E-3</v>
      </c>
      <c r="AQ31" s="12">
        <v>5.9692680185216942E-4</v>
      </c>
      <c r="AR31" s="12">
        <v>7.9574248318364082E-3</v>
      </c>
      <c r="AS31" s="12">
        <v>5.6805115082003513E-5</v>
      </c>
      <c r="AT31" s="12">
        <v>3.1728637100802943E-4</v>
      </c>
      <c r="AU31" s="12">
        <v>2.2487752870101511E-3</v>
      </c>
      <c r="AV31" s="12">
        <v>2.1891151720336845E-4</v>
      </c>
      <c r="AW31" s="12">
        <v>1.5144192669573161E-4</v>
      </c>
      <c r="AX31" s="12">
        <v>9.5757273660210783E-4</v>
      </c>
      <c r="AY31" s="12">
        <v>2.3822195978673764E-3</v>
      </c>
      <c r="AZ31" s="12">
        <v>2.6561354428361042E-3</v>
      </c>
      <c r="BA31" s="12">
        <v>1.0320593441366485E-3</v>
      </c>
      <c r="BB31" s="12">
        <v>1.208197564911678E-3</v>
      </c>
      <c r="BC31" s="12">
        <v>2.6008024039783197E-3</v>
      </c>
      <c r="BD31" s="12">
        <v>1.1699259460540223E-3</v>
      </c>
      <c r="BE31" s="12">
        <v>1.2776682106355173E-3</v>
      </c>
      <c r="BF31" s="12">
        <v>1.8744458277347952E-3</v>
      </c>
      <c r="BG31" s="12">
        <v>1.4660770970461052E-3</v>
      </c>
      <c r="BH31" s="12">
        <v>1.4120919966301726E-3</v>
      </c>
      <c r="BI31" s="12">
        <v>2.3573296797804516E-3</v>
      </c>
      <c r="BJ31" s="12">
        <v>1.6579224630817464E-3</v>
      </c>
      <c r="BK31" s="12">
        <v>4.5058363577520988E-3</v>
      </c>
      <c r="BL31" s="12">
        <v>2.9250904540847975E-3</v>
      </c>
      <c r="BM31" s="12">
        <v>3.6863974299445094E-3</v>
      </c>
      <c r="BN31" s="12">
        <v>8.8065032044159738E-4</v>
      </c>
      <c r="BO31" s="12">
        <v>1.79419356352208E-3</v>
      </c>
      <c r="BP31" s="12">
        <v>9.3507452430344005E-3</v>
      </c>
      <c r="BQ31" s="12">
        <v>2.9203322620251112E-4</v>
      </c>
      <c r="BR31" s="12">
        <v>2.2299404209906175E-3</v>
      </c>
      <c r="BS31" s="12">
        <v>2.4269865398039298E-3</v>
      </c>
      <c r="BT31" s="12">
        <v>1.0333141867505181E-3</v>
      </c>
      <c r="BU31" s="12">
        <v>1.4044098455664692E-3</v>
      </c>
      <c r="BV31" s="12">
        <v>4.6625474306357235E-4</v>
      </c>
      <c r="BW31" s="12">
        <v>2.2421047277552419E-3</v>
      </c>
      <c r="BX31" s="12">
        <v>8.2568359923556385E-4</v>
      </c>
      <c r="BY31" s="12">
        <v>1.7926624705449693E-3</v>
      </c>
      <c r="BZ31" s="12">
        <v>1.9961275985585353E-4</v>
      </c>
      <c r="CA31" s="12">
        <v>3.1456027548582949E-4</v>
      </c>
      <c r="CB31" s="12">
        <v>1.3044995741385169E-4</v>
      </c>
      <c r="CC31" s="12">
        <v>1.1950103140169481E-4</v>
      </c>
      <c r="CD31" s="12">
        <v>5.8133323801097792E-5</v>
      </c>
      <c r="CE31" s="12">
        <v>2.8151161609877071E-4</v>
      </c>
      <c r="CF31" s="12">
        <v>2.2226247153685587E-4</v>
      </c>
      <c r="CG31" s="12">
        <v>5.8166726963349512E-4</v>
      </c>
      <c r="CH31" s="12">
        <v>3.0034107663462766E-4</v>
      </c>
      <c r="CI31" s="12">
        <v>1.6249455932447758E-4</v>
      </c>
      <c r="CJ31" s="12">
        <v>3.8772017314791303E-4</v>
      </c>
      <c r="CK31" s="12">
        <v>6.7637595034268877E-4</v>
      </c>
      <c r="CL31" s="12">
        <v>8.3330388432063712E-5</v>
      </c>
      <c r="CM31" s="12">
        <v>3.4771554250852146E-4</v>
      </c>
      <c r="CN31" s="12">
        <v>4.7043760932909763E-4</v>
      </c>
      <c r="CO31" s="12">
        <v>6.0590064504218886E-4</v>
      </c>
      <c r="CP31" s="12">
        <v>3.4344390874842598E-4</v>
      </c>
      <c r="CQ31" s="12">
        <v>1.8946887937868319E-3</v>
      </c>
      <c r="CR31" s="12">
        <v>3.2755516382967329E-4</v>
      </c>
      <c r="CS31" s="12">
        <v>1.2868354345562069E-4</v>
      </c>
      <c r="CT31" s="12">
        <v>4.1560930845722212E-3</v>
      </c>
      <c r="CU31" s="12">
        <v>1.5357095822043183E-3</v>
      </c>
      <c r="CV31" s="12">
        <v>4.9257275733337741E-3</v>
      </c>
      <c r="CW31" s="12">
        <v>1.1667324196122967E-3</v>
      </c>
      <c r="CX31" s="12">
        <v>1.7096626509677402E-3</v>
      </c>
      <c r="CY31" s="12">
        <v>9.9586485123362239E-4</v>
      </c>
      <c r="CZ31" s="12">
        <v>1.0299562726340285E-3</v>
      </c>
      <c r="DA31" s="12">
        <v>1.7193039549907884E-3</v>
      </c>
      <c r="DB31" s="12">
        <v>2.4762863712422477E-3</v>
      </c>
      <c r="DC31" s="12">
        <v>2.0878309399483723E-3</v>
      </c>
      <c r="DD31" s="12">
        <v>2.0017320780014256E-3</v>
      </c>
      <c r="DE31" s="12">
        <v>1.2591702554777921E-3</v>
      </c>
      <c r="DF31" s="12">
        <v>1.1320043050872032E-2</v>
      </c>
      <c r="DG31" s="12">
        <v>1.278317876103049E-3</v>
      </c>
      <c r="DH31" s="12">
        <v>4.9149861016304361E-4</v>
      </c>
      <c r="DI31" s="12">
        <v>3.2474243602110152E-3</v>
      </c>
      <c r="DJ31" s="12">
        <v>5.033486388258044E-3</v>
      </c>
      <c r="DK31" s="12">
        <v>3.8080540803271846E-4</v>
      </c>
    </row>
    <row r="32" spans="2:115">
      <c r="B32" s="10">
        <v>211</v>
      </c>
      <c r="C32" s="11" t="s">
        <v>12</v>
      </c>
      <c r="D32" s="12">
        <v>8.4547225471920395E-4</v>
      </c>
      <c r="E32" s="12">
        <v>0.15065062810819943</v>
      </c>
      <c r="F32" s="12">
        <v>-7.179692105177507E-2</v>
      </c>
      <c r="G32" s="12">
        <v>9.853978570311785E-3</v>
      </c>
      <c r="H32" s="12">
        <v>2.4163697709840344E-2</v>
      </c>
      <c r="I32" s="12">
        <v>2.3834939917869728E-2</v>
      </c>
      <c r="J32" s="12">
        <v>2.9256128460295704E-5</v>
      </c>
      <c r="K32" s="12">
        <v>1.1703301817357424E-5</v>
      </c>
      <c r="L32" s="12">
        <v>1.0159252676031356E-5</v>
      </c>
      <c r="M32" s="12">
        <v>1.6466806488033001E-5</v>
      </c>
      <c r="N32" s="12">
        <v>2.9364580630754419E-5</v>
      </c>
      <c r="O32" s="12">
        <v>1.4107204676574318E-5</v>
      </c>
      <c r="P32" s="12">
        <v>7.658377015922205E-5</v>
      </c>
      <c r="Q32" s="12">
        <v>6.6923428529217195E-6</v>
      </c>
      <c r="R32" s="12">
        <v>5.2240190574921095E-6</v>
      </c>
      <c r="S32" s="12">
        <v>1.9757214348158195E-5</v>
      </c>
      <c r="T32" s="12">
        <v>0</v>
      </c>
      <c r="U32" s="12">
        <v>1.2599805591120241E-5</v>
      </c>
      <c r="V32" s="12">
        <v>6.5574245551461406E-6</v>
      </c>
      <c r="W32" s="12">
        <v>8.4655923897662431E-6</v>
      </c>
      <c r="X32" s="12">
        <v>1.0398143166015514E-5</v>
      </c>
      <c r="Y32" s="12">
        <v>9.2277401932220516E-6</v>
      </c>
      <c r="Z32" s="12">
        <v>8.3293031525748859E-6</v>
      </c>
      <c r="AA32" s="12">
        <v>5.8722756547151987E-6</v>
      </c>
      <c r="AB32" s="12">
        <v>4.5873456589601156E-5</v>
      </c>
      <c r="AC32" s="12">
        <v>7.3514976879898465E-6</v>
      </c>
      <c r="AD32" s="12">
        <v>0</v>
      </c>
      <c r="AE32" s="12">
        <v>6.2619666656552478E-6</v>
      </c>
      <c r="AF32" s="12">
        <v>8.8661078980454647E-6</v>
      </c>
      <c r="AG32" s="12">
        <v>1.2583707269786365E-5</v>
      </c>
      <c r="AH32" s="12">
        <v>4.144980684134513E-6</v>
      </c>
      <c r="AI32" s="12">
        <v>5.6160946551029434E-6</v>
      </c>
      <c r="AJ32" s="12">
        <v>1.0003850709047939</v>
      </c>
      <c r="AK32" s="12">
        <v>2.4305873794664435E-4</v>
      </c>
      <c r="AL32" s="12">
        <v>2.6260995468616061E-6</v>
      </c>
      <c r="AM32" s="12">
        <v>4.8171714923476898E-6</v>
      </c>
      <c r="AN32" s="12">
        <v>9.4744601417966978E-6</v>
      </c>
      <c r="AO32" s="12">
        <v>3.0957049851115994E-5</v>
      </c>
      <c r="AP32" s="12">
        <v>2.1650721016074544E-5</v>
      </c>
      <c r="AQ32" s="12">
        <v>3.2390807309667454E-5</v>
      </c>
      <c r="AR32" s="12">
        <v>3.607712721948534E-5</v>
      </c>
      <c r="AS32" s="12">
        <v>1.3657323484596045E-6</v>
      </c>
      <c r="AT32" s="12">
        <v>5.4293456108702433E-6</v>
      </c>
      <c r="AU32" s="12">
        <v>9.077372924118445E-6</v>
      </c>
      <c r="AV32" s="12">
        <v>6.0788455642055671E-6</v>
      </c>
      <c r="AW32" s="12">
        <v>5.5540304004907699E-6</v>
      </c>
      <c r="AX32" s="12">
        <v>5.4131662284481118E-6</v>
      </c>
      <c r="AY32" s="12">
        <v>5.916476348692946E-6</v>
      </c>
      <c r="AZ32" s="12">
        <v>6.9524537095996202E-6</v>
      </c>
      <c r="BA32" s="12">
        <v>4.741076873460047E-6</v>
      </c>
      <c r="BB32" s="12">
        <v>4.2075137088224988E-6</v>
      </c>
      <c r="BC32" s="12">
        <v>4.6149187855106917E-6</v>
      </c>
      <c r="BD32" s="12">
        <v>3.8679069785111687E-6</v>
      </c>
      <c r="BE32" s="12">
        <v>2.1924408397492985E-6</v>
      </c>
      <c r="BF32" s="12">
        <v>2.9559599929018405E-6</v>
      </c>
      <c r="BG32" s="12">
        <v>2.7435676680881235E-6</v>
      </c>
      <c r="BH32" s="12">
        <v>1.9047501790075976E-6</v>
      </c>
      <c r="BI32" s="12">
        <v>3.1117053718846432E-6</v>
      </c>
      <c r="BJ32" s="12">
        <v>1.3876116797785198E-6</v>
      </c>
      <c r="BK32" s="12">
        <v>2.6220800900229239E-6</v>
      </c>
      <c r="BL32" s="12">
        <v>2.7350996014860843E-6</v>
      </c>
      <c r="BM32" s="12">
        <v>4.5069876537259447E-6</v>
      </c>
      <c r="BN32" s="12">
        <v>5.0185959485389923E-6</v>
      </c>
      <c r="BO32" s="12">
        <v>2.6119542420816514E-6</v>
      </c>
      <c r="BP32" s="12">
        <v>1.4150593683056454E-5</v>
      </c>
      <c r="BQ32" s="12">
        <v>2.0514726719510151E-5</v>
      </c>
      <c r="BR32" s="12">
        <v>8.5312260085712687E-6</v>
      </c>
      <c r="BS32" s="12">
        <v>9.1176304486017687E-6</v>
      </c>
      <c r="BT32" s="12">
        <v>1.7097188875436815E-5</v>
      </c>
      <c r="BU32" s="12">
        <v>1.1636285189477031E-5</v>
      </c>
      <c r="BV32" s="12">
        <v>1.8125201739695164E-5</v>
      </c>
      <c r="BW32" s="12">
        <v>2.5874407382606022E-5</v>
      </c>
      <c r="BX32" s="12">
        <v>1.4337764991735404E-5</v>
      </c>
      <c r="BY32" s="12">
        <v>2.3101497286069068E-5</v>
      </c>
      <c r="BZ32" s="12">
        <v>1.1194869517078724E-5</v>
      </c>
      <c r="CA32" s="12">
        <v>3.9662630083223343E-6</v>
      </c>
      <c r="CB32" s="12">
        <v>2.8014993822543338E-6</v>
      </c>
      <c r="CC32" s="12">
        <v>2.4155682632044077E-6</v>
      </c>
      <c r="CD32" s="12">
        <v>5.6839936187971586E-7</v>
      </c>
      <c r="CE32" s="12">
        <v>5.1151687740384868E-6</v>
      </c>
      <c r="CF32" s="12">
        <v>3.2740405162600513E-5</v>
      </c>
      <c r="CG32" s="12">
        <v>2.4306495391433573E-4</v>
      </c>
      <c r="CH32" s="12">
        <v>1.4931109793381162E-4</v>
      </c>
      <c r="CI32" s="12">
        <v>1.5232025636673088E-5</v>
      </c>
      <c r="CJ32" s="12">
        <v>4.788212489285722E-6</v>
      </c>
      <c r="CK32" s="12">
        <v>4.9134594055425183E-6</v>
      </c>
      <c r="CL32" s="12">
        <v>5.152738292091213E-6</v>
      </c>
      <c r="CM32" s="12">
        <v>4.4216580132292431E-6</v>
      </c>
      <c r="CN32" s="12">
        <v>3.8957914324628149E-6</v>
      </c>
      <c r="CO32" s="12">
        <v>4.8942693651478721E-6</v>
      </c>
      <c r="CP32" s="12">
        <v>1.9126683463612088E-6</v>
      </c>
      <c r="CQ32" s="12">
        <v>6.3850649804582767E-6</v>
      </c>
      <c r="CR32" s="12">
        <v>1.1866851735146967E-5</v>
      </c>
      <c r="CS32" s="12">
        <v>5.8231992962056143E-6</v>
      </c>
      <c r="CT32" s="12">
        <v>8.8354926721144384E-6</v>
      </c>
      <c r="CU32" s="12">
        <v>4.6066879901839782E-6</v>
      </c>
      <c r="CV32" s="12">
        <v>1.0785791815290726E-5</v>
      </c>
      <c r="CW32" s="12">
        <v>3.7198141261340283E-6</v>
      </c>
      <c r="CX32" s="12">
        <v>5.493426906505271E-6</v>
      </c>
      <c r="CY32" s="12">
        <v>6.8823579774481489E-6</v>
      </c>
      <c r="CZ32" s="12">
        <v>5.8862624699781901E-6</v>
      </c>
      <c r="DA32" s="12">
        <v>4.3337063713246517E-6</v>
      </c>
      <c r="DB32" s="12">
        <v>6.1821460207500537E-6</v>
      </c>
      <c r="DC32" s="12">
        <v>4.3416775439175915E-6</v>
      </c>
      <c r="DD32" s="12">
        <v>2.0128216690745728E-5</v>
      </c>
      <c r="DE32" s="12">
        <v>6.5201506234903982E-6</v>
      </c>
      <c r="DF32" s="12">
        <v>1.256295494590255E-5</v>
      </c>
      <c r="DG32" s="12">
        <v>1.5543985926465764E-5</v>
      </c>
      <c r="DH32" s="12">
        <v>4.3453909561402531E-6</v>
      </c>
      <c r="DI32" s="12">
        <v>1.241839393095191E-5</v>
      </c>
      <c r="DJ32" s="12">
        <v>4.846545625477884E-6</v>
      </c>
      <c r="DK32" s="12">
        <v>1.5822190767760721E-5</v>
      </c>
    </row>
    <row r="33" spans="2:115">
      <c r="B33" s="10">
        <v>212</v>
      </c>
      <c r="C33" s="11" t="s">
        <v>13</v>
      </c>
      <c r="D33" s="12">
        <v>0.51754455698628288</v>
      </c>
      <c r="E33" s="12">
        <v>7.5258197031774471E-2</v>
      </c>
      <c r="F33" s="12">
        <v>9.4601474272808295E-2</v>
      </c>
      <c r="G33" s="12">
        <v>2.3888451325377816E-7</v>
      </c>
      <c r="H33" s="12">
        <v>1.2908577715922289E-2</v>
      </c>
      <c r="I33" s="12">
        <v>1.2908577715922289E-2</v>
      </c>
      <c r="J33" s="12">
        <v>9.2309651872556829E-5</v>
      </c>
      <c r="K33" s="12">
        <v>9.7429487263702509E-5</v>
      </c>
      <c r="L33" s="12">
        <v>2.6959490921978882E-4</v>
      </c>
      <c r="M33" s="12">
        <v>6.3092967303821011E-5</v>
      </c>
      <c r="N33" s="12">
        <v>1.9977462937389033E-4</v>
      </c>
      <c r="O33" s="12">
        <v>7.6305412316440304E-5</v>
      </c>
      <c r="P33" s="12">
        <v>1.9690582099068422E-4</v>
      </c>
      <c r="Q33" s="12">
        <v>7.2746933409231104E-5</v>
      </c>
      <c r="R33" s="12">
        <v>7.3784841911600274E-5</v>
      </c>
      <c r="S33" s="12">
        <v>8.6407454887840057E-5</v>
      </c>
      <c r="T33" s="12">
        <v>0</v>
      </c>
      <c r="U33" s="12">
        <v>1.0841796039466344E-4</v>
      </c>
      <c r="V33" s="12">
        <v>6.3316648580725844E-5</v>
      </c>
      <c r="W33" s="12">
        <v>4.996837996442179E-5</v>
      </c>
      <c r="X33" s="12">
        <v>1.0819775793728552E-4</v>
      </c>
      <c r="Y33" s="12">
        <v>5.05608874363131E-4</v>
      </c>
      <c r="Z33" s="12">
        <v>1.3010680610119716E-4</v>
      </c>
      <c r="AA33" s="12">
        <v>1.3611335685564507E-4</v>
      </c>
      <c r="AB33" s="12">
        <v>2.2674637102874811E-3</v>
      </c>
      <c r="AC33" s="12">
        <v>3.5833832480647489E-4</v>
      </c>
      <c r="AD33" s="12">
        <v>0</v>
      </c>
      <c r="AE33" s="12">
        <v>3.9685153903210807E-3</v>
      </c>
      <c r="AF33" s="12">
        <v>7.6974795501857539E-4</v>
      </c>
      <c r="AG33" s="12">
        <v>3.6137544534748582E-4</v>
      </c>
      <c r="AH33" s="12">
        <v>1.1399570738165702E-4</v>
      </c>
      <c r="AI33" s="12">
        <v>1.7478138865117905E-4</v>
      </c>
      <c r="AJ33" s="12">
        <v>1.9130144347323406E-5</v>
      </c>
      <c r="AK33" s="12">
        <v>1.0001253783504609</v>
      </c>
      <c r="AL33" s="12">
        <v>2.115579857548999E-4</v>
      </c>
      <c r="AM33" s="12">
        <v>1.3746575514620902E-4</v>
      </c>
      <c r="AN33" s="12">
        <v>9.2276864468957676E-5</v>
      </c>
      <c r="AO33" s="12">
        <v>1.7031290708455554E-4</v>
      </c>
      <c r="AP33" s="12">
        <v>3.9745343348269465E-4</v>
      </c>
      <c r="AQ33" s="12">
        <v>1.9312692335279199E-4</v>
      </c>
      <c r="AR33" s="12">
        <v>8.4668036501289786E-3</v>
      </c>
      <c r="AS33" s="12">
        <v>-1.4543705059533172E-3</v>
      </c>
      <c r="AT33" s="12">
        <v>6.9141438058077246E-3</v>
      </c>
      <c r="AU33" s="12">
        <v>1.2314736863037431E-2</v>
      </c>
      <c r="AV33" s="12">
        <v>6.8253042406088513E-4</v>
      </c>
      <c r="AW33" s="12">
        <v>3.5784172953781646E-4</v>
      </c>
      <c r="AX33" s="12">
        <v>1.9815575800788017E-4</v>
      </c>
      <c r="AY33" s="12">
        <v>2.3019401514038702E-4</v>
      </c>
      <c r="AZ33" s="12">
        <v>2.4653494956975624E-4</v>
      </c>
      <c r="BA33" s="12">
        <v>1.9994926043565551E-4</v>
      </c>
      <c r="BB33" s="12">
        <v>1.6446424271001803E-4</v>
      </c>
      <c r="BC33" s="12">
        <v>1.0487011961935438E-4</v>
      </c>
      <c r="BD33" s="12">
        <v>1.5735954499498302E-4</v>
      </c>
      <c r="BE33" s="12">
        <v>1.3693247818745628E-4</v>
      </c>
      <c r="BF33" s="12">
        <v>1.2760608107606564E-4</v>
      </c>
      <c r="BG33" s="12">
        <v>8.3269352697769555E-5</v>
      </c>
      <c r="BH33" s="12">
        <v>4.7480374143796808E-5</v>
      </c>
      <c r="BI33" s="12">
        <v>8.7070022787841633E-5</v>
      </c>
      <c r="BJ33" s="12">
        <v>5.0247905965589836E-5</v>
      </c>
      <c r="BK33" s="12">
        <v>3.4249121951941726E-5</v>
      </c>
      <c r="BL33" s="12">
        <v>1.1843006474376947E-4</v>
      </c>
      <c r="BM33" s="12">
        <v>1.8611711918266769E-4</v>
      </c>
      <c r="BN33" s="12">
        <v>1.6028521798812226E-4</v>
      </c>
      <c r="BO33" s="12">
        <v>2.2045123406978721E-4</v>
      </c>
      <c r="BP33" s="12">
        <v>8.286269926367193E-5</v>
      </c>
      <c r="BQ33" s="12">
        <v>2.6606188176956291E-4</v>
      </c>
      <c r="BR33" s="12">
        <v>3.8813889310074809E-4</v>
      </c>
      <c r="BS33" s="12">
        <v>7.2119307904191583E-5</v>
      </c>
      <c r="BT33" s="12">
        <v>1.2111755226022631E-2</v>
      </c>
      <c r="BU33" s="12">
        <v>8.1906320155616663E-3</v>
      </c>
      <c r="BV33" s="12">
        <v>8.725901944519306E-3</v>
      </c>
      <c r="BW33" s="12">
        <v>1.1389553214003597E-4</v>
      </c>
      <c r="BX33" s="12">
        <v>2.7826053723572927E-4</v>
      </c>
      <c r="BY33" s="12">
        <v>5.4628529174075219E-4</v>
      </c>
      <c r="BZ33" s="12">
        <v>8.7126053900008933E-5</v>
      </c>
      <c r="CA33" s="12">
        <v>3.4598505288832961E-5</v>
      </c>
      <c r="CB33" s="12">
        <v>6.4861192238995313E-5</v>
      </c>
      <c r="CC33" s="12">
        <v>3.8456408858643406E-5</v>
      </c>
      <c r="CD33" s="12">
        <v>3.6281012910104792E-6</v>
      </c>
      <c r="CE33" s="12">
        <v>2.2872696009631346E-4</v>
      </c>
      <c r="CF33" s="12">
        <v>2.0704755986315117E-5</v>
      </c>
      <c r="CG33" s="12">
        <v>3.6724008722669887E-5</v>
      </c>
      <c r="CH33" s="12">
        <v>2.8738658450029647E-5</v>
      </c>
      <c r="CI33" s="12">
        <v>2.0724060096616004E-5</v>
      </c>
      <c r="CJ33" s="12">
        <v>2.3338888364307512E-4</v>
      </c>
      <c r="CK33" s="12">
        <v>7.6413637565864539E-5</v>
      </c>
      <c r="CL33" s="12">
        <v>1.8040290605792367E-5</v>
      </c>
      <c r="CM33" s="12">
        <v>7.6557204185022059E-5</v>
      </c>
      <c r="CN33" s="12">
        <v>5.0802084253973297E-5</v>
      </c>
      <c r="CO33" s="12">
        <v>2.1633103284075101E-5</v>
      </c>
      <c r="CP33" s="12">
        <v>3.3511282869927539E-5</v>
      </c>
      <c r="CQ33" s="12">
        <v>4.6577512448666276E-5</v>
      </c>
      <c r="CR33" s="12">
        <v>5.7674064917772543E-5</v>
      </c>
      <c r="CS33" s="12">
        <v>7.7034201424997864E-5</v>
      </c>
      <c r="CT33" s="12">
        <v>6.7918919165807563E-5</v>
      </c>
      <c r="CU33" s="12">
        <v>5.8931360189026624E-5</v>
      </c>
      <c r="CV33" s="12">
        <v>1.2704761327155382E-4</v>
      </c>
      <c r="CW33" s="12">
        <v>7.5425312621760039E-5</v>
      </c>
      <c r="CX33" s="12">
        <v>9.8607475253772737E-5</v>
      </c>
      <c r="CY33" s="12">
        <v>1.4542381476187241E-4</v>
      </c>
      <c r="CZ33" s="12">
        <v>3.5970671885104142E-5</v>
      </c>
      <c r="DA33" s="12">
        <v>3.3451398785503814E-5</v>
      </c>
      <c r="DB33" s="12">
        <v>4.1631196651116156E-5</v>
      </c>
      <c r="DC33" s="12">
        <v>3.7643064949152981E-5</v>
      </c>
      <c r="DD33" s="12">
        <v>2.4547821489571297E-4</v>
      </c>
      <c r="DE33" s="12">
        <v>3.715960439064725E-4</v>
      </c>
      <c r="DF33" s="12">
        <v>1.2195159701599495E-4</v>
      </c>
      <c r="DG33" s="12">
        <v>1.5827073914392333E-4</v>
      </c>
      <c r="DH33" s="12">
        <v>4.488097788123051E-5</v>
      </c>
      <c r="DI33" s="12">
        <v>1.7209833320341208E-4</v>
      </c>
      <c r="DJ33" s="12">
        <v>6.3981910506236104E-5</v>
      </c>
      <c r="DK33" s="12">
        <v>4.4336844632414415E-5</v>
      </c>
    </row>
    <row r="34" spans="2:115">
      <c r="B34" s="10">
        <v>221</v>
      </c>
      <c r="C34" s="11" t="s">
        <v>14</v>
      </c>
      <c r="D34" s="12">
        <v>0.16308260532611019</v>
      </c>
      <c r="E34" s="12">
        <v>0.13978123033441101</v>
      </c>
      <c r="F34" s="12">
        <v>4.4193205263281146E-2</v>
      </c>
      <c r="G34" s="12">
        <v>1.448462928921389E-3</v>
      </c>
      <c r="H34" s="12">
        <v>3.7088609521463749E-2</v>
      </c>
      <c r="I34" s="12">
        <v>3.5939840059406002E-2</v>
      </c>
      <c r="J34" s="12">
        <v>3.4342773163884757E-3</v>
      </c>
      <c r="K34" s="12">
        <v>5.4767761026897424E-4</v>
      </c>
      <c r="L34" s="12">
        <v>1.1363506244542578E-3</v>
      </c>
      <c r="M34" s="12">
        <v>2.2579917646064996E-3</v>
      </c>
      <c r="N34" s="12">
        <v>1.7860042580987584E-3</v>
      </c>
      <c r="O34" s="12">
        <v>1.6995439547345072E-4</v>
      </c>
      <c r="P34" s="12">
        <v>4.1530889601288187E-4</v>
      </c>
      <c r="Q34" s="12">
        <v>3.691517528581561E-3</v>
      </c>
      <c r="R34" s="12">
        <v>1.2997175348170119E-2</v>
      </c>
      <c r="S34" s="12">
        <v>4.4608239256261202E-4</v>
      </c>
      <c r="T34" s="12">
        <v>0</v>
      </c>
      <c r="U34" s="12">
        <v>1.015552194627671E-3</v>
      </c>
      <c r="V34" s="12">
        <v>1.9794416031088174E-3</v>
      </c>
      <c r="W34" s="12">
        <v>3.5797738444503951E-3</v>
      </c>
      <c r="X34" s="12">
        <v>9.8831252471252712E-3</v>
      </c>
      <c r="Y34" s="12">
        <v>3.3323821832690532E-3</v>
      </c>
      <c r="Z34" s="12">
        <v>4.0063558999590713E-3</v>
      </c>
      <c r="AA34" s="12">
        <v>6.7220960957769752E-3</v>
      </c>
      <c r="AB34" s="12">
        <v>2.2305054535729394E-3</v>
      </c>
      <c r="AC34" s="12">
        <v>2.391122218794691E-3</v>
      </c>
      <c r="AD34" s="12">
        <v>0</v>
      </c>
      <c r="AE34" s="12">
        <v>5.4651789390138146E-4</v>
      </c>
      <c r="AF34" s="12">
        <v>5.1841410756544692E-4</v>
      </c>
      <c r="AG34" s="12">
        <v>4.3657269131473584E-3</v>
      </c>
      <c r="AH34" s="12">
        <v>1.1992243036910603E-2</v>
      </c>
      <c r="AI34" s="12">
        <v>4.9018563815819167E-3</v>
      </c>
      <c r="AJ34" s="12">
        <v>2.8474686939835957E-4</v>
      </c>
      <c r="AK34" s="12">
        <v>1.8602060062675548E-4</v>
      </c>
      <c r="AL34" s="12">
        <v>1.0575670315197119</v>
      </c>
      <c r="AM34" s="12">
        <v>7.5880417296532894E-3</v>
      </c>
      <c r="AN34" s="12">
        <v>9.9357478590724659E-3</v>
      </c>
      <c r="AO34" s="12">
        <v>3.9953182341023238E-3</v>
      </c>
      <c r="AP34" s="12">
        <v>5.0466120220393274E-4</v>
      </c>
      <c r="AQ34" s="12">
        <v>1.1356486936248604E-3</v>
      </c>
      <c r="AR34" s="12">
        <v>8.1441297207417705E-4</v>
      </c>
      <c r="AS34" s="12">
        <v>2.9451092843782277E-5</v>
      </c>
      <c r="AT34" s="12">
        <v>4.7679812274780602E-5</v>
      </c>
      <c r="AU34" s="12">
        <v>2.2382768635830492E-4</v>
      </c>
      <c r="AV34" s="12">
        <v>1.3274552311184112E-4</v>
      </c>
      <c r="AW34" s="12">
        <v>8.4261188128782733E-5</v>
      </c>
      <c r="AX34" s="12">
        <v>9.7780654889033087E-4</v>
      </c>
      <c r="AY34" s="12">
        <v>6.6985105879775557E-4</v>
      </c>
      <c r="AZ34" s="12">
        <v>5.6003630535463673E-4</v>
      </c>
      <c r="BA34" s="12">
        <v>9.3179972026811336E-4</v>
      </c>
      <c r="BB34" s="12">
        <v>1.7844080178317056E-3</v>
      </c>
      <c r="BC34" s="12">
        <v>5.7368266225238055E-3</v>
      </c>
      <c r="BD34" s="12">
        <v>3.683562211236759E-3</v>
      </c>
      <c r="BE34" s="12">
        <v>1.6527960101915058E-3</v>
      </c>
      <c r="BF34" s="12">
        <v>3.3635556200596922E-3</v>
      </c>
      <c r="BG34" s="12">
        <v>7.1840459356046563E-3</v>
      </c>
      <c r="BH34" s="12">
        <v>1.2636956411653827E-3</v>
      </c>
      <c r="BI34" s="12">
        <v>1.3918497363565844E-2</v>
      </c>
      <c r="BJ34" s="12">
        <v>5.8764822440469603E-3</v>
      </c>
      <c r="BK34" s="12">
        <v>1.0890522742459335E-2</v>
      </c>
      <c r="BL34" s="12">
        <v>7.0000474091058262E-3</v>
      </c>
      <c r="BM34" s="12">
        <v>6.1594420444501478E-3</v>
      </c>
      <c r="BN34" s="12">
        <v>1.4218126321539769E-3</v>
      </c>
      <c r="BO34" s="12">
        <v>9.9886415007559791E-4</v>
      </c>
      <c r="BP34" s="12">
        <v>1.1577869179229415E-2</v>
      </c>
      <c r="BQ34" s="12">
        <v>5.5021195938251559E-4</v>
      </c>
      <c r="BR34" s="12">
        <v>2.1625028680837682E-3</v>
      </c>
      <c r="BS34" s="12">
        <v>2.626694812420163E-3</v>
      </c>
      <c r="BT34" s="12">
        <v>2.0135312351674301E-3</v>
      </c>
      <c r="BU34" s="12">
        <v>2.3660622681080839E-3</v>
      </c>
      <c r="BV34" s="12">
        <v>1.5048403157175947E-4</v>
      </c>
      <c r="BW34" s="12">
        <v>1.7708801351743253E-4</v>
      </c>
      <c r="BX34" s="12">
        <v>7.0979325880019479E-3</v>
      </c>
      <c r="BY34" s="12">
        <v>8.6310361597926439E-4</v>
      </c>
      <c r="BZ34" s="12">
        <v>9.0059426212689539E-4</v>
      </c>
      <c r="CA34" s="12">
        <v>6.8367178730071665E-4</v>
      </c>
      <c r="CB34" s="12">
        <v>2.4153372981335411E-4</v>
      </c>
      <c r="CC34" s="12">
        <v>4.6397890521117764E-4</v>
      </c>
      <c r="CD34" s="12">
        <v>1.4728349561944358E-4</v>
      </c>
      <c r="CE34" s="12">
        <v>2.2885786447438886E-4</v>
      </c>
      <c r="CF34" s="12">
        <v>1.6779159004693943E-4</v>
      </c>
      <c r="CG34" s="12">
        <v>7.1492001638526041E-4</v>
      </c>
      <c r="CH34" s="12">
        <v>6.462571701301023E-4</v>
      </c>
      <c r="CI34" s="12">
        <v>3.8699450783072456E-4</v>
      </c>
      <c r="CJ34" s="12">
        <v>7.7273961044656628E-4</v>
      </c>
      <c r="CK34" s="12">
        <v>2.593323383683625E-3</v>
      </c>
      <c r="CL34" s="12">
        <v>7.1267550205764542E-5</v>
      </c>
      <c r="CM34" s="12">
        <v>2.2601456184513801E-4</v>
      </c>
      <c r="CN34" s="12">
        <v>2.3955151668602462E-4</v>
      </c>
      <c r="CO34" s="12">
        <v>1.5914487727377415E-3</v>
      </c>
      <c r="CP34" s="12">
        <v>1.9011483367017989E-4</v>
      </c>
      <c r="CQ34" s="12">
        <v>9.3392941426826694E-4</v>
      </c>
      <c r="CR34" s="12">
        <v>2.5647517474364326E-4</v>
      </c>
      <c r="CS34" s="12">
        <v>1.5238155934140887E-4</v>
      </c>
      <c r="CT34" s="12">
        <v>2.2138724671385964E-3</v>
      </c>
      <c r="CU34" s="12">
        <v>1.3474214977226072E-3</v>
      </c>
      <c r="CV34" s="12">
        <v>3.6090329109187568E-4</v>
      </c>
      <c r="CW34" s="12">
        <v>2.2362353272437869E-4</v>
      </c>
      <c r="CX34" s="12">
        <v>3.092725584260834E-4</v>
      </c>
      <c r="CY34" s="12">
        <v>6.1345909697282019E-4</v>
      </c>
      <c r="CZ34" s="12">
        <v>2.8615047625311479E-4</v>
      </c>
      <c r="DA34" s="12">
        <v>8.3740969362621149E-4</v>
      </c>
      <c r="DB34" s="12">
        <v>1.7578525840033883E-3</v>
      </c>
      <c r="DC34" s="12">
        <v>4.5640445790967864E-4</v>
      </c>
      <c r="DD34" s="12">
        <v>6.8262623469769843E-4</v>
      </c>
      <c r="DE34" s="12">
        <v>6.5012588729201405E-4</v>
      </c>
      <c r="DF34" s="12">
        <v>1.0264435488878364E-3</v>
      </c>
      <c r="DG34" s="12">
        <v>1.2126582529327044E-3</v>
      </c>
      <c r="DH34" s="12">
        <v>5.4843813876852797E-4</v>
      </c>
      <c r="DI34" s="12">
        <v>3.1589224261328598E-4</v>
      </c>
      <c r="DJ34" s="12">
        <v>7.365172137251381E-3</v>
      </c>
      <c r="DK34" s="12">
        <v>5.7162610997921876E-4</v>
      </c>
    </row>
    <row r="35" spans="2:115">
      <c r="B35" s="10">
        <v>222</v>
      </c>
      <c r="C35" s="11" t="s">
        <v>15</v>
      </c>
      <c r="D35" s="12">
        <v>7.4724677404378159E-2</v>
      </c>
      <c r="E35" s="12">
        <v>0.20182603185690451</v>
      </c>
      <c r="F35" s="12">
        <v>6.7191863368315036E-2</v>
      </c>
      <c r="G35" s="12">
        <v>1.3268326457167646E-3</v>
      </c>
      <c r="H35" s="12">
        <v>5.2190633870002903E-2</v>
      </c>
      <c r="I35" s="12">
        <v>4.7773909865483077E-2</v>
      </c>
      <c r="J35" s="12">
        <v>1.9985537877777789E-4</v>
      </c>
      <c r="K35" s="12">
        <v>1.0562774012163191E-4</v>
      </c>
      <c r="L35" s="12">
        <v>2.5969109839507122E-4</v>
      </c>
      <c r="M35" s="12">
        <v>8.7568560366679232E-5</v>
      </c>
      <c r="N35" s="12">
        <v>3.0126718305135974E-4</v>
      </c>
      <c r="O35" s="12">
        <v>1.6899831403263658E-4</v>
      </c>
      <c r="P35" s="12">
        <v>6.0514883893484359E-4</v>
      </c>
      <c r="Q35" s="12">
        <v>5.8428997961704672E-5</v>
      </c>
      <c r="R35" s="12">
        <v>4.031768099056615E-5</v>
      </c>
      <c r="S35" s="12">
        <v>7.2163000183928089E-5</v>
      </c>
      <c r="T35" s="12">
        <v>0</v>
      </c>
      <c r="U35" s="12">
        <v>7.8951703132390159E-5</v>
      </c>
      <c r="V35" s="12">
        <v>7.2535881168111246E-4</v>
      </c>
      <c r="W35" s="12">
        <v>8.9828671103174098E-5</v>
      </c>
      <c r="X35" s="12">
        <v>1.7585793536444027E-4</v>
      </c>
      <c r="Y35" s="12">
        <v>7.7323545326583808E-5</v>
      </c>
      <c r="Z35" s="12">
        <v>1.0244774857759085E-4</v>
      </c>
      <c r="AA35" s="12">
        <v>5.4262011465406535E-5</v>
      </c>
      <c r="AB35" s="12">
        <v>1.8295363628617806E-4</v>
      </c>
      <c r="AC35" s="12">
        <v>5.978223674299802E-5</v>
      </c>
      <c r="AD35" s="12">
        <v>0</v>
      </c>
      <c r="AE35" s="12">
        <v>8.1396181160556762E-5</v>
      </c>
      <c r="AF35" s="12">
        <v>1.9700499490432177E-4</v>
      </c>
      <c r="AG35" s="12">
        <v>8.1202655347298129E-5</v>
      </c>
      <c r="AH35" s="12">
        <v>2.7038553889949425E-4</v>
      </c>
      <c r="AI35" s="12">
        <v>5.3801211344104647E-5</v>
      </c>
      <c r="AJ35" s="12">
        <v>9.3085215860519181E-6</v>
      </c>
      <c r="AK35" s="12">
        <v>1.2985918970225325E-4</v>
      </c>
      <c r="AL35" s="12">
        <v>1.0309035451825231E-4</v>
      </c>
      <c r="AM35" s="12">
        <v>1.0050597082511727</v>
      </c>
      <c r="AN35" s="12">
        <v>3.924402187430941E-3</v>
      </c>
      <c r="AO35" s="12">
        <v>7.2697399364818653E-5</v>
      </c>
      <c r="AP35" s="12">
        <v>2.9544403867280564E-4</v>
      </c>
      <c r="AQ35" s="12">
        <v>9.4077771230248054E-5</v>
      </c>
      <c r="AR35" s="12">
        <v>1.9631833232167941E-4</v>
      </c>
      <c r="AS35" s="12">
        <v>4.3439699904274696E-5</v>
      </c>
      <c r="AT35" s="12">
        <v>6.3986962993629344E-5</v>
      </c>
      <c r="AU35" s="12">
        <v>6.2138522290675085E-5</v>
      </c>
      <c r="AV35" s="12">
        <v>5.9328369715069044E-5</v>
      </c>
      <c r="AW35" s="12">
        <v>4.3784662687604024E-5</v>
      </c>
      <c r="AX35" s="12">
        <v>4.6575434474085561E-5</v>
      </c>
      <c r="AY35" s="12">
        <v>2.8111538758447181E-4</v>
      </c>
      <c r="AZ35" s="12">
        <v>8.6140148201862659E-5</v>
      </c>
      <c r="BA35" s="12">
        <v>6.816500385514961E-4</v>
      </c>
      <c r="BB35" s="12">
        <v>7.5575726953151876E-4</v>
      </c>
      <c r="BC35" s="12">
        <v>7.4058659948360913E-4</v>
      </c>
      <c r="BD35" s="12">
        <v>3.1956330963706786E-4</v>
      </c>
      <c r="BE35" s="12">
        <v>4.8181543539233463E-5</v>
      </c>
      <c r="BF35" s="12">
        <v>8.1834346352814124E-4</v>
      </c>
      <c r="BG35" s="12">
        <v>6.6299948128045586E-4</v>
      </c>
      <c r="BH35" s="12">
        <v>6.6041243029419153E-5</v>
      </c>
      <c r="BI35" s="12">
        <v>2.1316646726502126E-4</v>
      </c>
      <c r="BJ35" s="12">
        <v>6.2715692905127127E-4</v>
      </c>
      <c r="BK35" s="12">
        <v>2.0460929297767998E-4</v>
      </c>
      <c r="BL35" s="12">
        <v>1.4068425361655639E-3</v>
      </c>
      <c r="BM35" s="12">
        <v>1.3781530797800832E-3</v>
      </c>
      <c r="BN35" s="12">
        <v>4.8867320380110697E-4</v>
      </c>
      <c r="BO35" s="12">
        <v>1.751321878518672E-3</v>
      </c>
      <c r="BP35" s="12">
        <v>5.7582592490187348E-4</v>
      </c>
      <c r="BQ35" s="12">
        <v>4.8901396000154847E-4</v>
      </c>
      <c r="BR35" s="12">
        <v>7.2532901006501426E-5</v>
      </c>
      <c r="BS35" s="12">
        <v>8.2918386144527277E-5</v>
      </c>
      <c r="BT35" s="12">
        <v>3.1282480702529871E-4</v>
      </c>
      <c r="BU35" s="12">
        <v>4.1576688141865175E-4</v>
      </c>
      <c r="BV35" s="12">
        <v>1.4608507915315173E-4</v>
      </c>
      <c r="BW35" s="12">
        <v>3.4113116558354735E-5</v>
      </c>
      <c r="BX35" s="12">
        <v>2.0120273335743339E-4</v>
      </c>
      <c r="BY35" s="12">
        <v>1.9915406262447938E-3</v>
      </c>
      <c r="BZ35" s="12">
        <v>5.8412019059647838E-5</v>
      </c>
      <c r="CA35" s="12">
        <v>3.8695495698443258E-5</v>
      </c>
      <c r="CB35" s="12">
        <v>1.7908832368653267E-5</v>
      </c>
      <c r="CC35" s="12">
        <v>1.4707775333747376E-5</v>
      </c>
      <c r="CD35" s="12">
        <v>4.0939188510664215E-6</v>
      </c>
      <c r="CE35" s="12">
        <v>1.1975702129547371E-4</v>
      </c>
      <c r="CF35" s="12">
        <v>1.5960880211557071E-4</v>
      </c>
      <c r="CG35" s="12">
        <v>9.872415358696486E-4</v>
      </c>
      <c r="CH35" s="12">
        <v>8.7481181734876373E-5</v>
      </c>
      <c r="CI35" s="12">
        <v>8.3802764338282453E-5</v>
      </c>
      <c r="CJ35" s="12">
        <v>9.1241041652316012E-5</v>
      </c>
      <c r="CK35" s="12">
        <v>8.1886529762669179E-5</v>
      </c>
      <c r="CL35" s="12">
        <v>3.4560030584725346E-5</v>
      </c>
      <c r="CM35" s="12">
        <v>9.0704434388949525E-5</v>
      </c>
      <c r="CN35" s="12">
        <v>6.7849263665823543E-5</v>
      </c>
      <c r="CO35" s="12">
        <v>6.2758137566481425E-5</v>
      </c>
      <c r="CP35" s="12">
        <v>5.9580574581163649E-5</v>
      </c>
      <c r="CQ35" s="12">
        <v>4.5647725495368505E-5</v>
      </c>
      <c r="CR35" s="12">
        <v>1.4253573110491492E-4</v>
      </c>
      <c r="CS35" s="12">
        <v>4.0373825722237792E-5</v>
      </c>
      <c r="CT35" s="12">
        <v>1.0680752466358295E-4</v>
      </c>
      <c r="CU35" s="12">
        <v>1.4663554359950788E-4</v>
      </c>
      <c r="CV35" s="12">
        <v>1.3276390790223458E-4</v>
      </c>
      <c r="CW35" s="12">
        <v>1.4311426487161291E-4</v>
      </c>
      <c r="CX35" s="12">
        <v>1.6850932552257131E-4</v>
      </c>
      <c r="CY35" s="12">
        <v>3.2721425836777009E-4</v>
      </c>
      <c r="CZ35" s="12">
        <v>2.6662155553698315E-4</v>
      </c>
      <c r="DA35" s="12">
        <v>3.4912024943182198E-5</v>
      </c>
      <c r="DB35" s="12">
        <v>3.2366636036214734E-3</v>
      </c>
      <c r="DC35" s="12">
        <v>3.9066849103187679E-5</v>
      </c>
      <c r="DD35" s="12">
        <v>2.1504164173666421E-4</v>
      </c>
      <c r="DE35" s="12">
        <v>7.3599316996400359E-5</v>
      </c>
      <c r="DF35" s="12">
        <v>1.2201450974585862E-4</v>
      </c>
      <c r="DG35" s="12">
        <v>2.4454165753014256E-4</v>
      </c>
      <c r="DH35" s="12">
        <v>9.3316277330258697E-4</v>
      </c>
      <c r="DI35" s="12">
        <v>1.3277077750560443E-4</v>
      </c>
      <c r="DJ35" s="12">
        <v>8.0950075534809787E-4</v>
      </c>
      <c r="DK35" s="12">
        <v>6.9042090136740554E-5</v>
      </c>
    </row>
    <row r="36" spans="2:115">
      <c r="B36" s="10">
        <v>231</v>
      </c>
      <c r="C36" s="11" t="s">
        <v>681</v>
      </c>
      <c r="D36" s="12">
        <v>1.6612122890413583E-2</v>
      </c>
      <c r="E36" s="12">
        <v>0.3499580206818188</v>
      </c>
      <c r="F36" s="12">
        <v>-5.5950510738263508E-2</v>
      </c>
      <c r="G36" s="12">
        <v>4.1147323541734851E-3</v>
      </c>
      <c r="H36" s="12">
        <v>0.13493785459848801</v>
      </c>
      <c r="I36" s="12">
        <v>8.7694443932320745E-2</v>
      </c>
      <c r="J36" s="12">
        <v>1.3209439129432362E-6</v>
      </c>
      <c r="K36" s="12">
        <v>5.2286336176062391E-7</v>
      </c>
      <c r="L36" s="12">
        <v>4.662308285896398E-7</v>
      </c>
      <c r="M36" s="12">
        <v>1.6112827963462383E-6</v>
      </c>
      <c r="N36" s="12">
        <v>2.3395284898300459E-5</v>
      </c>
      <c r="O36" s="12">
        <v>2.9706917961080953E-7</v>
      </c>
      <c r="P36" s="12">
        <v>3.3313102475893986E-5</v>
      </c>
      <c r="Q36" s="12">
        <v>1.123440009322064E-6</v>
      </c>
      <c r="R36" s="12">
        <v>1.2182482720589021E-6</v>
      </c>
      <c r="S36" s="12">
        <v>8.6948994937190873E-7</v>
      </c>
      <c r="T36" s="12">
        <v>0</v>
      </c>
      <c r="U36" s="12">
        <v>2.6324360772755655E-6</v>
      </c>
      <c r="V36" s="12">
        <v>8.7836147263982127E-5</v>
      </c>
      <c r="W36" s="12">
        <v>1.2929007994742245E-6</v>
      </c>
      <c r="X36" s="12">
        <v>1.389053066757432E-5</v>
      </c>
      <c r="Y36" s="12">
        <v>1.1497834829914849E-6</v>
      </c>
      <c r="Z36" s="12">
        <v>2.6461549509875833E-6</v>
      </c>
      <c r="AA36" s="12">
        <v>1.5934603272162435E-6</v>
      </c>
      <c r="AB36" s="12">
        <v>3.6174269511976741E-6</v>
      </c>
      <c r="AC36" s="12">
        <v>6.6493917489396545E-7</v>
      </c>
      <c r="AD36" s="12">
        <v>0</v>
      </c>
      <c r="AE36" s="12">
        <v>4.5054409008589917E-7</v>
      </c>
      <c r="AF36" s="12">
        <v>9.2847516562178359E-7</v>
      </c>
      <c r="AG36" s="12">
        <v>8.2270650577179669E-7</v>
      </c>
      <c r="AH36" s="12">
        <v>9.36630974791263E-7</v>
      </c>
      <c r="AI36" s="12">
        <v>3.4826460520832711E-6</v>
      </c>
      <c r="AJ36" s="12">
        <v>3.4858339462204206E-8</v>
      </c>
      <c r="AK36" s="12">
        <v>9.7663246554648408E-6</v>
      </c>
      <c r="AL36" s="12">
        <v>1.3374638259861501E-6</v>
      </c>
      <c r="AM36" s="12">
        <v>3.7098711632229462E-6</v>
      </c>
      <c r="AN36" s="12">
        <v>1.0027775950874021</v>
      </c>
      <c r="AO36" s="12">
        <v>1.9005479378901137E-6</v>
      </c>
      <c r="AP36" s="12">
        <v>3.3977831819998065E-6</v>
      </c>
      <c r="AQ36" s="12">
        <v>1.590170029906149E-5</v>
      </c>
      <c r="AR36" s="12">
        <v>8.5911864185070361E-6</v>
      </c>
      <c r="AS36" s="12">
        <v>3.4025704611138439E-7</v>
      </c>
      <c r="AT36" s="12">
        <v>7.1643986964471842E-7</v>
      </c>
      <c r="AU36" s="12">
        <v>8.9867908607928461E-6</v>
      </c>
      <c r="AV36" s="12">
        <v>6.6948105058203973E-7</v>
      </c>
      <c r="AW36" s="12">
        <v>1.2033429896558976E-6</v>
      </c>
      <c r="AX36" s="12">
        <v>1.2197011371506617E-6</v>
      </c>
      <c r="AY36" s="12">
        <v>5.2565406883601107E-6</v>
      </c>
      <c r="AZ36" s="12">
        <v>8.7603635343925827E-7</v>
      </c>
      <c r="BA36" s="12">
        <v>1.1009344087821481E-6</v>
      </c>
      <c r="BB36" s="12">
        <v>6.4017282167999039E-6</v>
      </c>
      <c r="BC36" s="12">
        <v>2.6064588947707216E-5</v>
      </c>
      <c r="BD36" s="12">
        <v>4.8524400442977392E-6</v>
      </c>
      <c r="BE36" s="12">
        <v>2.8253698467571248E-6</v>
      </c>
      <c r="BF36" s="12">
        <v>1.7150945464910998E-6</v>
      </c>
      <c r="BG36" s="12">
        <v>6.6444210792067273E-7</v>
      </c>
      <c r="BH36" s="12">
        <v>1.1268095225496543E-6</v>
      </c>
      <c r="BI36" s="12">
        <v>1.047306060297712E-6</v>
      </c>
      <c r="BJ36" s="12">
        <v>6.4744086560783068E-6</v>
      </c>
      <c r="BK36" s="12">
        <v>5.3217546421756963E-7</v>
      </c>
      <c r="BL36" s="12">
        <v>1.9619844231663975E-6</v>
      </c>
      <c r="BM36" s="12">
        <v>1.7083653778496055E-6</v>
      </c>
      <c r="BN36" s="12">
        <v>5.9059367012629666E-7</v>
      </c>
      <c r="BO36" s="12">
        <v>9.3875572967039486E-7</v>
      </c>
      <c r="BP36" s="12">
        <v>4.5750068686487922E-5</v>
      </c>
      <c r="BQ36" s="12">
        <v>2.1975592428508311E-6</v>
      </c>
      <c r="BR36" s="12">
        <v>8.2848036557052541E-7</v>
      </c>
      <c r="BS36" s="12">
        <v>1.0698017344499054E-6</v>
      </c>
      <c r="BT36" s="12">
        <v>1.1125478679714723E-6</v>
      </c>
      <c r="BU36" s="12">
        <v>2.1795490264424458E-6</v>
      </c>
      <c r="BV36" s="12">
        <v>2.4905999361960713E-6</v>
      </c>
      <c r="BW36" s="12">
        <v>9.3874893224213577E-5</v>
      </c>
      <c r="BX36" s="12">
        <v>3.4619025146411623E-6</v>
      </c>
      <c r="BY36" s="12">
        <v>8.3431944451449418E-6</v>
      </c>
      <c r="BZ36" s="12">
        <v>2.0862496619394426E-6</v>
      </c>
      <c r="CA36" s="12">
        <v>2.5311556808126055E-6</v>
      </c>
      <c r="CB36" s="12">
        <v>6.2900380884042766E-7</v>
      </c>
      <c r="CC36" s="12">
        <v>4.2755982592247494E-7</v>
      </c>
      <c r="CD36" s="12">
        <v>1.7733514790950808E-7</v>
      </c>
      <c r="CE36" s="12">
        <v>3.1235285107930686E-6</v>
      </c>
      <c r="CF36" s="12">
        <v>7.3850036251608324E-7</v>
      </c>
      <c r="CG36" s="12">
        <v>1.2891935627070443E-6</v>
      </c>
      <c r="CH36" s="12">
        <v>8.4856565449888752E-7</v>
      </c>
      <c r="CI36" s="12">
        <v>4.1450288812233904E-7</v>
      </c>
      <c r="CJ36" s="12">
        <v>8.1804554108636281E-7</v>
      </c>
      <c r="CK36" s="12">
        <v>1.579262885340243E-6</v>
      </c>
      <c r="CL36" s="12">
        <v>4.1517800211545675E-6</v>
      </c>
      <c r="CM36" s="12">
        <v>9.0837741301752758E-6</v>
      </c>
      <c r="CN36" s="12">
        <v>3.1008789094034734E-6</v>
      </c>
      <c r="CO36" s="12">
        <v>6.7003460681264299E-7</v>
      </c>
      <c r="CP36" s="12">
        <v>3.665141511882902E-6</v>
      </c>
      <c r="CQ36" s="12">
        <v>1.0491903140894832E-6</v>
      </c>
      <c r="CR36" s="12">
        <v>3.9892643604183669E-6</v>
      </c>
      <c r="CS36" s="12">
        <v>1.8671722452549219E-6</v>
      </c>
      <c r="CT36" s="12">
        <v>9.7483537874427897E-6</v>
      </c>
      <c r="CU36" s="12">
        <v>1.3519212351709056E-6</v>
      </c>
      <c r="CV36" s="12">
        <v>4.0356677155860435E-6</v>
      </c>
      <c r="CW36" s="12">
        <v>1.7121492068899515E-6</v>
      </c>
      <c r="CX36" s="12">
        <v>1.7500550812424123E-6</v>
      </c>
      <c r="CY36" s="12">
        <v>2.155181748227135E-5</v>
      </c>
      <c r="CZ36" s="12">
        <v>7.9535813285159934E-6</v>
      </c>
      <c r="DA36" s="12">
        <v>1.259705344544748E-6</v>
      </c>
      <c r="DB36" s="12">
        <v>8.7555141162964402E-7</v>
      </c>
      <c r="DC36" s="12">
        <v>3.1009799325777054E-6</v>
      </c>
      <c r="DD36" s="12">
        <v>4.5684428617495815E-6</v>
      </c>
      <c r="DE36" s="12">
        <v>1.8341039617574478E-6</v>
      </c>
      <c r="DF36" s="12">
        <v>5.1852025994637088E-6</v>
      </c>
      <c r="DG36" s="12">
        <v>4.9582581025782892E-6</v>
      </c>
      <c r="DH36" s="12">
        <v>1.0963562266638536E-6</v>
      </c>
      <c r="DI36" s="12">
        <v>1.7093895761465803E-5</v>
      </c>
      <c r="DJ36" s="12">
        <v>1.944018411188214E-6</v>
      </c>
      <c r="DK36" s="12">
        <v>9.8034750008595404E-6</v>
      </c>
    </row>
    <row r="37" spans="2:115">
      <c r="B37" s="10">
        <v>251</v>
      </c>
      <c r="C37" s="11" t="s">
        <v>16</v>
      </c>
      <c r="D37" s="12">
        <v>0.16925104689773485</v>
      </c>
      <c r="E37" s="12">
        <v>0.19889566199026035</v>
      </c>
      <c r="F37" s="12">
        <v>0.15654787697448405</v>
      </c>
      <c r="G37" s="12">
        <v>2.0095879780720768E-5</v>
      </c>
      <c r="H37" s="12">
        <v>4.4149629222231736E-2</v>
      </c>
      <c r="I37" s="12">
        <v>4.2522712042411988E-2</v>
      </c>
      <c r="J37" s="12">
        <v>4.6659244098784915E-5</v>
      </c>
      <c r="K37" s="12">
        <v>2.8452891508498996E-5</v>
      </c>
      <c r="L37" s="12">
        <v>5.4447689388718145E-5</v>
      </c>
      <c r="M37" s="12">
        <v>7.2057130291727255E-5</v>
      </c>
      <c r="N37" s="12">
        <v>1.3819572012618979E-5</v>
      </c>
      <c r="O37" s="12">
        <v>1.2415318998905381E-5</v>
      </c>
      <c r="P37" s="12">
        <v>5.1321419403992342E-5</v>
      </c>
      <c r="Q37" s="12">
        <v>1.4388301247133137E-4</v>
      </c>
      <c r="R37" s="12">
        <v>2.9770892329764836E-3</v>
      </c>
      <c r="S37" s="12">
        <v>2.5362418701858421E-5</v>
      </c>
      <c r="T37" s="12">
        <v>0</v>
      </c>
      <c r="U37" s="12">
        <v>6.4015733614456011E-5</v>
      </c>
      <c r="V37" s="12">
        <v>1.4814052855725298E-4</v>
      </c>
      <c r="W37" s="12">
        <v>4.4300773480140396E-5</v>
      </c>
      <c r="X37" s="12">
        <v>1.2930522905405736E-3</v>
      </c>
      <c r="Y37" s="12">
        <v>2.7106517429257607E-5</v>
      </c>
      <c r="Z37" s="12">
        <v>2.4062126232335095E-5</v>
      </c>
      <c r="AA37" s="12">
        <v>2.4968928499005389E-5</v>
      </c>
      <c r="AB37" s="12">
        <v>2.7516080692945285E-5</v>
      </c>
      <c r="AC37" s="12">
        <v>4.7862337560387267E-4</v>
      </c>
      <c r="AD37" s="12">
        <v>0</v>
      </c>
      <c r="AE37" s="12">
        <v>1.5458279312663417E-4</v>
      </c>
      <c r="AF37" s="12">
        <v>6.1683406133741626E-5</v>
      </c>
      <c r="AG37" s="12">
        <v>4.3455863162246183E-5</v>
      </c>
      <c r="AH37" s="12">
        <v>2.4512445022634825E-3</v>
      </c>
      <c r="AI37" s="12">
        <v>1.1453538524677409E-3</v>
      </c>
      <c r="AJ37" s="12">
        <v>8.2793286938522179E-6</v>
      </c>
      <c r="AK37" s="12">
        <v>4.2240728195825364E-5</v>
      </c>
      <c r="AL37" s="12">
        <v>5.1575262562191741E-4</v>
      </c>
      <c r="AM37" s="12">
        <v>1.9799948334196514E-4</v>
      </c>
      <c r="AN37" s="12">
        <v>2.3513446421208638E-5</v>
      </c>
      <c r="AO37" s="12">
        <v>1.0052313428190438</v>
      </c>
      <c r="AP37" s="12">
        <v>7.5706984583946514E-5</v>
      </c>
      <c r="AQ37" s="12">
        <v>1.9273500290443428E-5</v>
      </c>
      <c r="AR37" s="12">
        <v>1.6174364375520689E-3</v>
      </c>
      <c r="AS37" s="12">
        <v>4.7119102038311922E-6</v>
      </c>
      <c r="AT37" s="12">
        <v>5.703439005126325E-6</v>
      </c>
      <c r="AU37" s="12">
        <v>2.0298587791782303E-5</v>
      </c>
      <c r="AV37" s="12">
        <v>1.2147791095540722E-5</v>
      </c>
      <c r="AW37" s="12">
        <v>5.0540401197212551E-6</v>
      </c>
      <c r="AX37" s="12">
        <v>1.3146426662543958E-4</v>
      </c>
      <c r="AY37" s="12">
        <v>1.0047127914605193E-4</v>
      </c>
      <c r="AZ37" s="12">
        <v>2.8544454296615623E-4</v>
      </c>
      <c r="BA37" s="12">
        <v>9.0372596540161149E-5</v>
      </c>
      <c r="BB37" s="12">
        <v>5.8072134412725324E-5</v>
      </c>
      <c r="BC37" s="12">
        <v>2.6533538861398219E-3</v>
      </c>
      <c r="BD37" s="12">
        <v>1.7140289163829049E-3</v>
      </c>
      <c r="BE37" s="12">
        <v>8.581208176679329E-4</v>
      </c>
      <c r="BF37" s="12">
        <v>5.908004151508704E-5</v>
      </c>
      <c r="BG37" s="12">
        <v>3.88197398342191E-4</v>
      </c>
      <c r="BH37" s="12">
        <v>8.5368688599242351E-5</v>
      </c>
      <c r="BI37" s="12">
        <v>1.934459361755548E-3</v>
      </c>
      <c r="BJ37" s="12">
        <v>9.3513582054528867E-5</v>
      </c>
      <c r="BK37" s="12">
        <v>2.629312114500396E-4</v>
      </c>
      <c r="BL37" s="12">
        <v>2.5852718986077634E-3</v>
      </c>
      <c r="BM37" s="12">
        <v>2.840136128887631E-5</v>
      </c>
      <c r="BN37" s="12">
        <v>1.5417289118860229E-5</v>
      </c>
      <c r="BO37" s="12">
        <v>6.1995431677402447E-4</v>
      </c>
      <c r="BP37" s="12">
        <v>1.1452905702143978E-3</v>
      </c>
      <c r="BQ37" s="12">
        <v>1.7720489098750808E-5</v>
      </c>
      <c r="BR37" s="12">
        <v>5.012058434754953E-4</v>
      </c>
      <c r="BS37" s="12">
        <v>3.4343801482838651E-4</v>
      </c>
      <c r="BT37" s="12">
        <v>2.4432265977081477E-5</v>
      </c>
      <c r="BU37" s="12">
        <v>3.0259943450575218E-5</v>
      </c>
      <c r="BV37" s="12">
        <v>3.5780606450462649E-5</v>
      </c>
      <c r="BW37" s="12">
        <v>1.5470612435147114E-5</v>
      </c>
      <c r="BX37" s="12">
        <v>3.5370899584773496E-5</v>
      </c>
      <c r="BY37" s="12">
        <v>6.540537721791126E-5</v>
      </c>
      <c r="BZ37" s="12">
        <v>1.8139241218112305E-5</v>
      </c>
      <c r="CA37" s="12">
        <v>9.5061119774798231E-6</v>
      </c>
      <c r="CB37" s="12">
        <v>6.1129260232804988E-6</v>
      </c>
      <c r="CC37" s="12">
        <v>6.8893148900179341E-6</v>
      </c>
      <c r="CD37" s="12">
        <v>3.04339756780377E-6</v>
      </c>
      <c r="CE37" s="12">
        <v>1.2958507758967845E-5</v>
      </c>
      <c r="CF37" s="12">
        <v>2.1824628586851518E-5</v>
      </c>
      <c r="CG37" s="12">
        <v>1.317820050329234E-4</v>
      </c>
      <c r="CH37" s="12">
        <v>2.4689314720762787E-5</v>
      </c>
      <c r="CI37" s="12">
        <v>1.0600945996952199E-5</v>
      </c>
      <c r="CJ37" s="12">
        <v>2.2990003723307892E-5</v>
      </c>
      <c r="CK37" s="12">
        <v>1.5176699119377172E-5</v>
      </c>
      <c r="CL37" s="12">
        <v>4.2555365981691645E-6</v>
      </c>
      <c r="CM37" s="12">
        <v>1.5276821210323282E-5</v>
      </c>
      <c r="CN37" s="12">
        <v>2.0220184322867936E-5</v>
      </c>
      <c r="CO37" s="12">
        <v>1.9589509774096083E-5</v>
      </c>
      <c r="CP37" s="12">
        <v>1.165293255584916E-5</v>
      </c>
      <c r="CQ37" s="12">
        <v>1.7586051221999678E-5</v>
      </c>
      <c r="CR37" s="12">
        <v>2.9031781576796799E-5</v>
      </c>
      <c r="CS37" s="12">
        <v>8.1386684609425122E-5</v>
      </c>
      <c r="CT37" s="12">
        <v>3.5174110436580298E-4</v>
      </c>
      <c r="CU37" s="12">
        <v>2.5661798028181969E-4</v>
      </c>
      <c r="CV37" s="12">
        <v>1.3023350861071071E-3</v>
      </c>
      <c r="CW37" s="12">
        <v>4.5543435009760101E-5</v>
      </c>
      <c r="CX37" s="12">
        <v>5.7999288848418909E-5</v>
      </c>
      <c r="CY37" s="12">
        <v>5.2997056380489674E-5</v>
      </c>
      <c r="CZ37" s="12">
        <v>6.8894438868680568E-5</v>
      </c>
      <c r="DA37" s="12">
        <v>1.5148798489681771E-5</v>
      </c>
      <c r="DB37" s="12">
        <v>9.0521110256295385E-4</v>
      </c>
      <c r="DC37" s="12">
        <v>1.3365361487439129E-5</v>
      </c>
      <c r="DD37" s="12">
        <v>1.1896774175726432E-4</v>
      </c>
      <c r="DE37" s="12">
        <v>7.2825536596896008E-5</v>
      </c>
      <c r="DF37" s="12">
        <v>4.9311538041907369E-5</v>
      </c>
      <c r="DG37" s="12">
        <v>1.5404434298434217E-4</v>
      </c>
      <c r="DH37" s="12">
        <v>9.6527878965651788E-5</v>
      </c>
      <c r="DI37" s="12">
        <v>3.1559682980675589E-5</v>
      </c>
      <c r="DJ37" s="12">
        <v>5.1286680043035471E-5</v>
      </c>
      <c r="DK37" s="12">
        <v>1.4703713354076859E-4</v>
      </c>
    </row>
    <row r="38" spans="2:115">
      <c r="B38" s="10">
        <v>252</v>
      </c>
      <c r="C38" s="11" t="s">
        <v>17</v>
      </c>
      <c r="D38" s="12">
        <v>0.63832529944152139</v>
      </c>
      <c r="E38" s="12">
        <v>0.10611680666812531</v>
      </c>
      <c r="F38" s="12">
        <v>9.2326060838649804E-2</v>
      </c>
      <c r="G38" s="12">
        <v>3.2998354075509559E-6</v>
      </c>
      <c r="H38" s="12">
        <v>2.2311200260387704E-2</v>
      </c>
      <c r="I38" s="12">
        <v>2.1999795987459467E-2</v>
      </c>
      <c r="J38" s="12">
        <v>6.2819045912209089E-5</v>
      </c>
      <c r="K38" s="12">
        <v>5.3798028701103101E-5</v>
      </c>
      <c r="L38" s="12">
        <v>8.4269805209293193E-5</v>
      </c>
      <c r="M38" s="12">
        <v>5.4739132570081105E-5</v>
      </c>
      <c r="N38" s="12">
        <v>2.6311515097688365E-5</v>
      </c>
      <c r="O38" s="12">
        <v>1.7708903148444392E-4</v>
      </c>
      <c r="P38" s="12">
        <v>1.8089378629877609E-4</v>
      </c>
      <c r="Q38" s="12">
        <v>2.1627060387472669E-5</v>
      </c>
      <c r="R38" s="12">
        <v>1.8110292985768504E-5</v>
      </c>
      <c r="S38" s="12">
        <v>5.2395150642783935E-5</v>
      </c>
      <c r="T38" s="12">
        <v>0</v>
      </c>
      <c r="U38" s="12">
        <v>6.8144979485137926E-5</v>
      </c>
      <c r="V38" s="12">
        <v>3.7041272674314802E-5</v>
      </c>
      <c r="W38" s="12">
        <v>3.2579005455465135E-5</v>
      </c>
      <c r="X38" s="12">
        <v>1.0020260120176181E-4</v>
      </c>
      <c r="Y38" s="12">
        <v>1.0464998038927719E-4</v>
      </c>
      <c r="Z38" s="12">
        <v>1.346333237058556E-4</v>
      </c>
      <c r="AA38" s="12">
        <v>3.2888483867035422E-5</v>
      </c>
      <c r="AB38" s="12">
        <v>4.6443986518886312E-5</v>
      </c>
      <c r="AC38" s="12">
        <v>2.4413911550108272E-5</v>
      </c>
      <c r="AD38" s="12">
        <v>0</v>
      </c>
      <c r="AE38" s="12">
        <v>5.7757205846596939E-5</v>
      </c>
      <c r="AF38" s="12">
        <v>3.0321179812898207E-4</v>
      </c>
      <c r="AG38" s="12">
        <v>2.1676709822300125E-4</v>
      </c>
      <c r="AH38" s="12">
        <v>3.0222987366803884E-5</v>
      </c>
      <c r="AI38" s="12">
        <v>5.3051389194616745E-5</v>
      </c>
      <c r="AJ38" s="12">
        <v>5.3997073303212579E-6</v>
      </c>
      <c r="AK38" s="12">
        <v>3.584535168898134E-4</v>
      </c>
      <c r="AL38" s="12">
        <v>7.1325611708397693E-5</v>
      </c>
      <c r="AM38" s="12">
        <v>9.3061537658289752E-5</v>
      </c>
      <c r="AN38" s="12">
        <v>3.2639122574165733E-5</v>
      </c>
      <c r="AO38" s="12">
        <v>8.6580898007782814E-5</v>
      </c>
      <c r="AP38" s="12">
        <v>1.0688494463035276</v>
      </c>
      <c r="AQ38" s="12">
        <v>6.7054605520544972E-5</v>
      </c>
      <c r="AR38" s="12">
        <v>2.8347232060387185E-4</v>
      </c>
      <c r="AS38" s="12">
        <v>2.9067287168791826E-5</v>
      </c>
      <c r="AT38" s="12">
        <v>3.8460922482797047E-5</v>
      </c>
      <c r="AU38" s="12">
        <v>1.6016776592893989E-4</v>
      </c>
      <c r="AV38" s="12">
        <v>8.659395987961747E-5</v>
      </c>
      <c r="AW38" s="12">
        <v>1.8636470398246745E-5</v>
      </c>
      <c r="AX38" s="12">
        <v>3.8485904810230587E-5</v>
      </c>
      <c r="AY38" s="12">
        <v>9.5165771902982425E-5</v>
      </c>
      <c r="AZ38" s="12">
        <v>1.0247964851029159E-4</v>
      </c>
      <c r="BA38" s="12">
        <v>5.052116590411724E-5</v>
      </c>
      <c r="BB38" s="12">
        <v>5.1447727697038279E-5</v>
      </c>
      <c r="BC38" s="12">
        <v>2.6378059595485211E-5</v>
      </c>
      <c r="BD38" s="12">
        <v>2.9279979123182917E-5</v>
      </c>
      <c r="BE38" s="12">
        <v>6.1759932901653839E-5</v>
      </c>
      <c r="BF38" s="12">
        <v>3.7575173583050459E-5</v>
      </c>
      <c r="BG38" s="12">
        <v>3.3303853025955396E-5</v>
      </c>
      <c r="BH38" s="12">
        <v>2.2723943538246858E-5</v>
      </c>
      <c r="BI38" s="12">
        <v>4.5804071884321484E-5</v>
      </c>
      <c r="BJ38" s="12">
        <v>3.2346558721624954E-5</v>
      </c>
      <c r="BK38" s="12">
        <v>3.3819965305552386E-5</v>
      </c>
      <c r="BL38" s="12">
        <v>1.7523510348466851E-5</v>
      </c>
      <c r="BM38" s="12">
        <v>3.2926122487111887E-5</v>
      </c>
      <c r="BN38" s="12">
        <v>8.3451342206276145E-5</v>
      </c>
      <c r="BO38" s="12">
        <v>2.0474109721348161E-5</v>
      </c>
      <c r="BP38" s="12">
        <v>2.9429346945128671E-4</v>
      </c>
      <c r="BQ38" s="12">
        <v>1.8984403951864485E-5</v>
      </c>
      <c r="BR38" s="12">
        <v>1.7830880714851633E-2</v>
      </c>
      <c r="BS38" s="12">
        <v>2.1401723651732808E-2</v>
      </c>
      <c r="BT38" s="12">
        <v>3.3723105640108511E-2</v>
      </c>
      <c r="BU38" s="12">
        <v>2.7653121558273378E-2</v>
      </c>
      <c r="BV38" s="12">
        <v>1.6997011839847326E-4</v>
      </c>
      <c r="BW38" s="12">
        <v>4.7212521769163224E-4</v>
      </c>
      <c r="BX38" s="12">
        <v>4.6879653606870299E-4</v>
      </c>
      <c r="BY38" s="12">
        <v>2.43071843302539E-4</v>
      </c>
      <c r="BZ38" s="12">
        <v>5.1068173208742088E-5</v>
      </c>
      <c r="CA38" s="12">
        <v>4.7114183073087245E-5</v>
      </c>
      <c r="CB38" s="12">
        <v>6.6926474588357277E-5</v>
      </c>
      <c r="CC38" s="12">
        <v>1.934905878401918E-4</v>
      </c>
      <c r="CD38" s="12">
        <v>2.1517575199705933E-4</v>
      </c>
      <c r="CE38" s="12">
        <v>1.983700544057398E-4</v>
      </c>
      <c r="CF38" s="12">
        <v>1.3610836450558358E-5</v>
      </c>
      <c r="CG38" s="12">
        <v>1.8145698575013284E-4</v>
      </c>
      <c r="CH38" s="12">
        <v>3.1501679316747238E-5</v>
      </c>
      <c r="CI38" s="12">
        <v>3.9493991837046328E-5</v>
      </c>
      <c r="CJ38" s="12">
        <v>1.2342390485011584E-4</v>
      </c>
      <c r="CK38" s="12">
        <v>1.2755435265907164E-4</v>
      </c>
      <c r="CL38" s="12">
        <v>2.1307761302818019E-5</v>
      </c>
      <c r="CM38" s="12">
        <v>8.0711997926614438E-5</v>
      </c>
      <c r="CN38" s="12">
        <v>3.3548154351079805E-4</v>
      </c>
      <c r="CO38" s="12">
        <v>1.9497969253692447E-5</v>
      </c>
      <c r="CP38" s="12">
        <v>9.4980285359967795E-5</v>
      </c>
      <c r="CQ38" s="12">
        <v>2.8378075041719707E-5</v>
      </c>
      <c r="CR38" s="12">
        <v>8.836934276288125E-5</v>
      </c>
      <c r="CS38" s="12">
        <v>9.5885296022670102E-5</v>
      </c>
      <c r="CT38" s="12">
        <v>7.8324234422651217E-5</v>
      </c>
      <c r="CU38" s="12">
        <v>3.6120500216648593E-5</v>
      </c>
      <c r="CV38" s="12">
        <v>5.9025663506269585E-5</v>
      </c>
      <c r="CW38" s="12">
        <v>5.2945470675506669E-5</v>
      </c>
      <c r="CX38" s="12">
        <v>4.0678896492972494E-5</v>
      </c>
      <c r="CY38" s="12">
        <v>2.6201720354767744E-5</v>
      </c>
      <c r="CZ38" s="12">
        <v>3.5992310003841137E-5</v>
      </c>
      <c r="DA38" s="12">
        <v>5.3157685759481365E-5</v>
      </c>
      <c r="DB38" s="12">
        <v>2.1975743481082213E-5</v>
      </c>
      <c r="DC38" s="12">
        <v>2.8653189178735141E-5</v>
      </c>
      <c r="DD38" s="12">
        <v>8.2563918379017367E-5</v>
      </c>
      <c r="DE38" s="12">
        <v>4.3601905787623581E-5</v>
      </c>
      <c r="DF38" s="12">
        <v>5.7323682772738826E-5</v>
      </c>
      <c r="DG38" s="12">
        <v>7.2696708330736184E-5</v>
      </c>
      <c r="DH38" s="12">
        <v>1.9279898719882649E-5</v>
      </c>
      <c r="DI38" s="12">
        <v>5.2945627873514088E-5</v>
      </c>
      <c r="DJ38" s="12">
        <v>4.0808011023178206E-5</v>
      </c>
      <c r="DK38" s="12">
        <v>4.9487217760023838E-4</v>
      </c>
    </row>
    <row r="39" spans="2:115">
      <c r="B39" s="10">
        <v>253</v>
      </c>
      <c r="C39" s="11" t="s">
        <v>18</v>
      </c>
      <c r="D39" s="12">
        <v>1.1172083326030369E-2</v>
      </c>
      <c r="E39" s="12">
        <v>0.32949868988902598</v>
      </c>
      <c r="F39" s="12">
        <v>2.3864249383477192E-2</v>
      </c>
      <c r="G39" s="12">
        <v>3.7204642484388308E-5</v>
      </c>
      <c r="H39" s="12">
        <v>0.10211159062885328</v>
      </c>
      <c r="I39" s="12">
        <v>7.9955302096177558E-2</v>
      </c>
      <c r="J39" s="12">
        <v>1.570574547256594E-6</v>
      </c>
      <c r="K39" s="12">
        <v>1.6187942102962049E-7</v>
      </c>
      <c r="L39" s="12">
        <v>1.845704959887947E-7</v>
      </c>
      <c r="M39" s="12">
        <v>7.4223165980095158E-8</v>
      </c>
      <c r="N39" s="12">
        <v>2.0993606423372249E-7</v>
      </c>
      <c r="O39" s="12">
        <v>7.3971724412024698E-8</v>
      </c>
      <c r="P39" s="12">
        <v>2.4529243738859833E-7</v>
      </c>
      <c r="Q39" s="12">
        <v>1.4306235023427186E-7</v>
      </c>
      <c r="R39" s="12">
        <v>1.4244364883025509E-6</v>
      </c>
      <c r="S39" s="12">
        <v>2.8976929673664049E-7</v>
      </c>
      <c r="T39" s="12">
        <v>0</v>
      </c>
      <c r="U39" s="12">
        <v>1.1576559837370314E-7</v>
      </c>
      <c r="V39" s="12">
        <v>1.4153227720316487E-7</v>
      </c>
      <c r="W39" s="12">
        <v>1.6521308678061652E-7</v>
      </c>
      <c r="X39" s="12">
        <v>1.0114982163538033E-5</v>
      </c>
      <c r="Y39" s="12">
        <v>1.7746032975766563E-7</v>
      </c>
      <c r="Z39" s="12">
        <v>1.8731423270963369E-7</v>
      </c>
      <c r="AA39" s="12">
        <v>1.0023481212485004E-7</v>
      </c>
      <c r="AB39" s="12">
        <v>1.2709360700517647E-7</v>
      </c>
      <c r="AC39" s="12">
        <v>3.9299061185941079E-6</v>
      </c>
      <c r="AD39" s="12">
        <v>0</v>
      </c>
      <c r="AE39" s="12">
        <v>1.764341146260953E-7</v>
      </c>
      <c r="AF39" s="12">
        <v>2.5302649351967448E-7</v>
      </c>
      <c r="AG39" s="12">
        <v>3.4670892094561124E-7</v>
      </c>
      <c r="AH39" s="12">
        <v>1.2082028868854306E-7</v>
      </c>
      <c r="AI39" s="12">
        <v>3.5705428742942408E-7</v>
      </c>
      <c r="AJ39" s="12">
        <v>2.6117061378580894E-8</v>
      </c>
      <c r="AK39" s="12">
        <v>3.8917472089290487E-7</v>
      </c>
      <c r="AL39" s="12">
        <v>9.3360170593471747E-7</v>
      </c>
      <c r="AM39" s="12">
        <v>2.4996418194323373E-7</v>
      </c>
      <c r="AN39" s="12">
        <v>1.4964209832508777E-7</v>
      </c>
      <c r="AO39" s="12">
        <v>1.9596064125337459E-7</v>
      </c>
      <c r="AP39" s="12">
        <v>1.8641353319837222E-7</v>
      </c>
      <c r="AQ39" s="12">
        <v>1.0000573850256835</v>
      </c>
      <c r="AR39" s="12">
        <v>2.7857861677698227E-7</v>
      </c>
      <c r="AS39" s="12">
        <v>5.9230249658813112E-8</v>
      </c>
      <c r="AT39" s="12">
        <v>5.0758720329713241E-8</v>
      </c>
      <c r="AU39" s="12">
        <v>2.9716052239545261E-7</v>
      </c>
      <c r="AV39" s="12">
        <v>2.6170213510484927E-7</v>
      </c>
      <c r="AW39" s="12">
        <v>7.6777448643145814E-8</v>
      </c>
      <c r="AX39" s="12">
        <v>1.2046140779124805E-7</v>
      </c>
      <c r="AY39" s="12">
        <v>1.5684161618507358E-7</v>
      </c>
      <c r="AZ39" s="12">
        <v>1.3745282654512512E-6</v>
      </c>
      <c r="BA39" s="12">
        <v>9.5861190068229646E-7</v>
      </c>
      <c r="BB39" s="12">
        <v>9.8872995147282276E-7</v>
      </c>
      <c r="BC39" s="12">
        <v>6.692808618063792E-6</v>
      </c>
      <c r="BD39" s="12">
        <v>5.3685832722586685E-5</v>
      </c>
      <c r="BE39" s="12">
        <v>2.957075971211561E-4</v>
      </c>
      <c r="BF39" s="12">
        <v>4.2128316172916482E-5</v>
      </c>
      <c r="BG39" s="12">
        <v>1.9290656524400207E-6</v>
      </c>
      <c r="BH39" s="12">
        <v>6.8445014596307555E-6</v>
      </c>
      <c r="BI39" s="12">
        <v>1.0375052893407854E-5</v>
      </c>
      <c r="BJ39" s="12">
        <v>2.0420172727124434E-5</v>
      </c>
      <c r="BK39" s="12">
        <v>6.4540624903236859E-6</v>
      </c>
      <c r="BL39" s="12">
        <v>9.1872329860662087E-7</v>
      </c>
      <c r="BM39" s="12">
        <v>2.0166183726413967E-6</v>
      </c>
      <c r="BN39" s="12">
        <v>2.92729587198593E-7</v>
      </c>
      <c r="BO39" s="12">
        <v>5.5056778168860272E-7</v>
      </c>
      <c r="BP39" s="12">
        <v>3.6218962552327537E-6</v>
      </c>
      <c r="BQ39" s="12">
        <v>1.2589695539137659E-6</v>
      </c>
      <c r="BR39" s="12">
        <v>5.6366648098063059E-5</v>
      </c>
      <c r="BS39" s="12">
        <v>7.3126145286645298E-6</v>
      </c>
      <c r="BT39" s="12">
        <v>2.3089714852253837E-6</v>
      </c>
      <c r="BU39" s="12">
        <v>6.9315353384649242E-6</v>
      </c>
      <c r="BV39" s="12">
        <v>2.0614928251209054E-7</v>
      </c>
      <c r="BW39" s="12">
        <v>2.2728222143460638E-7</v>
      </c>
      <c r="BX39" s="12">
        <v>3.2599064199140767E-7</v>
      </c>
      <c r="BY39" s="12">
        <v>2.4292702281658069E-6</v>
      </c>
      <c r="BZ39" s="12">
        <v>7.9647458505184238E-7</v>
      </c>
      <c r="CA39" s="12">
        <v>1.879814008504148E-7</v>
      </c>
      <c r="CB39" s="12">
        <v>1.3521758782739253E-7</v>
      </c>
      <c r="CC39" s="12">
        <v>1.4566937184664702E-7</v>
      </c>
      <c r="CD39" s="12">
        <v>6.1168905450484583E-8</v>
      </c>
      <c r="CE39" s="12">
        <v>2.4945201847426769E-7</v>
      </c>
      <c r="CF39" s="12">
        <v>3.0614589361980477E-7</v>
      </c>
      <c r="CG39" s="12">
        <v>4.0158175862290305E-7</v>
      </c>
      <c r="CH39" s="12">
        <v>3.1944975477515005E-7</v>
      </c>
      <c r="CI39" s="12">
        <v>1.1971910945903591E-6</v>
      </c>
      <c r="CJ39" s="12">
        <v>1.5640086412164765E-7</v>
      </c>
      <c r="CK39" s="12">
        <v>2.5954283797624123E-7</v>
      </c>
      <c r="CL39" s="12">
        <v>4.1370771641503589E-8</v>
      </c>
      <c r="CM39" s="12">
        <v>1.9101426364834334E-7</v>
      </c>
      <c r="CN39" s="12">
        <v>2.9569995362015064E-7</v>
      </c>
      <c r="CO39" s="12">
        <v>1.1023806740545664E-7</v>
      </c>
      <c r="CP39" s="12">
        <v>1.9872720309670699E-7</v>
      </c>
      <c r="CQ39" s="12">
        <v>2.030998769586849E-7</v>
      </c>
      <c r="CR39" s="12">
        <v>7.5143342345900464E-7</v>
      </c>
      <c r="CS39" s="12">
        <v>1.611121420493718E-6</v>
      </c>
      <c r="CT39" s="12">
        <v>3.2577938895573496E-7</v>
      </c>
      <c r="CU39" s="12">
        <v>2.2213563298272462E-6</v>
      </c>
      <c r="CV39" s="12">
        <v>2.6259724953348713E-6</v>
      </c>
      <c r="CW39" s="12">
        <v>7.1052776219653181E-6</v>
      </c>
      <c r="CX39" s="12">
        <v>7.1409347169409509E-6</v>
      </c>
      <c r="CY39" s="12">
        <v>2.0549234723259209E-6</v>
      </c>
      <c r="CZ39" s="12">
        <v>2.0972817978780851E-7</v>
      </c>
      <c r="DA39" s="12">
        <v>8.71894729078874E-8</v>
      </c>
      <c r="DB39" s="12">
        <v>1.8548871769450157E-6</v>
      </c>
      <c r="DC39" s="12">
        <v>2.1149245359252303E-7</v>
      </c>
      <c r="DD39" s="12">
        <v>1.1109496425867891E-5</v>
      </c>
      <c r="DE39" s="12">
        <v>9.3840851766294082E-6</v>
      </c>
      <c r="DF39" s="12">
        <v>1.9498011228571538E-7</v>
      </c>
      <c r="DG39" s="12">
        <v>3.398363427438228E-7</v>
      </c>
      <c r="DH39" s="12">
        <v>9.466573750531399E-8</v>
      </c>
      <c r="DI39" s="12">
        <v>2.8902474550061246E-6</v>
      </c>
      <c r="DJ39" s="12">
        <v>1.2398769054825006E-6</v>
      </c>
      <c r="DK39" s="12">
        <v>8.6073647503608532E-6</v>
      </c>
    </row>
    <row r="40" spans="2:115">
      <c r="B40" s="10">
        <v>259</v>
      </c>
      <c r="C40" s="11" t="s">
        <v>37</v>
      </c>
      <c r="D40" s="12">
        <v>8.8664450101962111E-2</v>
      </c>
      <c r="E40" s="12">
        <v>0.15956591884869001</v>
      </c>
      <c r="F40" s="12">
        <v>0.11125150517798707</v>
      </c>
      <c r="G40" s="12">
        <v>5.5704609903316107E-4</v>
      </c>
      <c r="H40" s="12">
        <v>3.7316070062887848E-2</v>
      </c>
      <c r="I40" s="12">
        <v>3.5677483848182583E-2</v>
      </c>
      <c r="J40" s="12">
        <v>4.0347308520677231E-4</v>
      </c>
      <c r="K40" s="12">
        <v>6.852742450025365E-5</v>
      </c>
      <c r="L40" s="12">
        <v>7.1565839695494741E-4</v>
      </c>
      <c r="M40" s="12">
        <v>1.1729405061344869E-5</v>
      </c>
      <c r="N40" s="12">
        <v>9.1545802879638656E-6</v>
      </c>
      <c r="O40" s="12">
        <v>3.8229779817728447E-5</v>
      </c>
      <c r="P40" s="12">
        <v>1.5487420280414379E-5</v>
      </c>
      <c r="Q40" s="12">
        <v>2.6415322680075158E-5</v>
      </c>
      <c r="R40" s="12">
        <v>2.3525774863712368E-5</v>
      </c>
      <c r="S40" s="12">
        <v>3.4356868008483159E-5</v>
      </c>
      <c r="T40" s="12">
        <v>0</v>
      </c>
      <c r="U40" s="12">
        <v>9.9916783071241782E-6</v>
      </c>
      <c r="V40" s="12">
        <v>7.0567927090213355E-6</v>
      </c>
      <c r="W40" s="12">
        <v>3.2743039709654132E-5</v>
      </c>
      <c r="X40" s="12">
        <v>1.1928505640748248E-4</v>
      </c>
      <c r="Y40" s="12">
        <v>1.0416210617112245E-4</v>
      </c>
      <c r="Z40" s="12">
        <v>2.3672767399256899E-5</v>
      </c>
      <c r="AA40" s="12">
        <v>1.0488896453786168E-5</v>
      </c>
      <c r="AB40" s="12">
        <v>5.8801399118472606E-4</v>
      </c>
      <c r="AC40" s="12">
        <v>3.496532870670678E-3</v>
      </c>
      <c r="AD40" s="12">
        <v>0</v>
      </c>
      <c r="AE40" s="12">
        <v>5.7174981690087339E-5</v>
      </c>
      <c r="AF40" s="12">
        <v>1.2184924011910315E-4</v>
      </c>
      <c r="AG40" s="12">
        <v>8.3903883102651443E-5</v>
      </c>
      <c r="AH40" s="12">
        <v>2.0043227296146803E-4</v>
      </c>
      <c r="AI40" s="12">
        <v>5.1957422793813276E-5</v>
      </c>
      <c r="AJ40" s="12">
        <v>1.8787357139415465E-5</v>
      </c>
      <c r="AK40" s="12">
        <v>2.7309277785137146E-3</v>
      </c>
      <c r="AL40" s="12">
        <v>1.6726832403959358E-5</v>
      </c>
      <c r="AM40" s="12">
        <v>4.804165664987349E-5</v>
      </c>
      <c r="AN40" s="12">
        <v>1.4307896213441179E-5</v>
      </c>
      <c r="AO40" s="12">
        <v>6.6096069840981928E-4</v>
      </c>
      <c r="AP40" s="12">
        <v>9.7651266394260788E-3</v>
      </c>
      <c r="AQ40" s="12">
        <v>1.8956406265131899E-3</v>
      </c>
      <c r="AR40" s="12">
        <v>1.0075536101046667</v>
      </c>
      <c r="AS40" s="12">
        <v>7.4888268714037832E-4</v>
      </c>
      <c r="AT40" s="12">
        <v>2.5573734365795791E-5</v>
      </c>
      <c r="AU40" s="12">
        <v>1.6086659258306771E-3</v>
      </c>
      <c r="AV40" s="12">
        <v>1.2905377554616546E-5</v>
      </c>
      <c r="AW40" s="12">
        <v>5.5651220969114173E-4</v>
      </c>
      <c r="AX40" s="12">
        <v>1.5626155512638967E-4</v>
      </c>
      <c r="AY40" s="12">
        <v>5.0777539398538058E-4</v>
      </c>
      <c r="AZ40" s="12">
        <v>2.7869391153394533E-4</v>
      </c>
      <c r="BA40" s="12">
        <v>6.1219221228748773E-4</v>
      </c>
      <c r="BB40" s="12">
        <v>4.1615706054830325E-4</v>
      </c>
      <c r="BC40" s="12">
        <v>1.5241599916221849E-4</v>
      </c>
      <c r="BD40" s="12">
        <v>1.1328925870540719E-3</v>
      </c>
      <c r="BE40" s="12">
        <v>2.2465134904223796E-4</v>
      </c>
      <c r="BF40" s="12">
        <v>4.49740370435444E-4</v>
      </c>
      <c r="BG40" s="12">
        <v>1.7693043733646528E-4</v>
      </c>
      <c r="BH40" s="12">
        <v>2.3734339081802288E-4</v>
      </c>
      <c r="BI40" s="12">
        <v>6.4613585431840166E-4</v>
      </c>
      <c r="BJ40" s="12">
        <v>1.7190975325504437E-4</v>
      </c>
      <c r="BK40" s="12">
        <v>2.2523534993577351E-4</v>
      </c>
      <c r="BL40" s="12">
        <v>2.8922197739922827E-4</v>
      </c>
      <c r="BM40" s="12">
        <v>2.1628675523997106E-4</v>
      </c>
      <c r="BN40" s="12">
        <v>4.4073302498778559E-5</v>
      </c>
      <c r="BO40" s="12">
        <v>8.7832009497465147E-5</v>
      </c>
      <c r="BP40" s="12">
        <v>3.5077321244800274E-4</v>
      </c>
      <c r="BQ40" s="12">
        <v>5.1443570727587581E-6</v>
      </c>
      <c r="BR40" s="12">
        <v>7.7627599481027386E-4</v>
      </c>
      <c r="BS40" s="12">
        <v>1.3027485400815175E-3</v>
      </c>
      <c r="BT40" s="12">
        <v>1.2896198334323072E-3</v>
      </c>
      <c r="BU40" s="12">
        <v>2.0823660312575018E-3</v>
      </c>
      <c r="BV40" s="12">
        <v>4.2085797729370057E-5</v>
      </c>
      <c r="BW40" s="12">
        <v>4.2865188491318674E-5</v>
      </c>
      <c r="BX40" s="12">
        <v>5.1525032430682724E-4</v>
      </c>
      <c r="BY40" s="12">
        <v>1.9392335120445096E-5</v>
      </c>
      <c r="BZ40" s="12">
        <v>1.3812990267651353E-5</v>
      </c>
      <c r="CA40" s="12">
        <v>7.7442221523594632E-6</v>
      </c>
      <c r="CB40" s="12">
        <v>7.7491649394493174E-6</v>
      </c>
      <c r="CC40" s="12">
        <v>1.2132508827909633E-5</v>
      </c>
      <c r="CD40" s="12">
        <v>9.4300047143438067E-6</v>
      </c>
      <c r="CE40" s="12">
        <v>2.1667216214831664E-5</v>
      </c>
      <c r="CF40" s="12">
        <v>4.0626166183368843E-6</v>
      </c>
      <c r="CG40" s="12">
        <v>2.9055804563121213E-5</v>
      </c>
      <c r="CH40" s="12">
        <v>6.1594590437592192E-6</v>
      </c>
      <c r="CI40" s="12">
        <v>6.803364331791661E-6</v>
      </c>
      <c r="CJ40" s="12">
        <v>1.2993412379648071E-5</v>
      </c>
      <c r="CK40" s="12">
        <v>1.6160626541373407E-5</v>
      </c>
      <c r="CL40" s="12">
        <v>3.8610479147544293E-6</v>
      </c>
      <c r="CM40" s="12">
        <v>1.2425997697596267E-5</v>
      </c>
      <c r="CN40" s="12">
        <v>2.5719547196322635E-5</v>
      </c>
      <c r="CO40" s="12">
        <v>4.4971918930308168E-6</v>
      </c>
      <c r="CP40" s="12">
        <v>1.0479222380129977E-5</v>
      </c>
      <c r="CQ40" s="12">
        <v>1.4753608261619872E-5</v>
      </c>
      <c r="CR40" s="12">
        <v>1.499387041734563E-5</v>
      </c>
      <c r="CS40" s="12">
        <v>5.1810434317968661E-5</v>
      </c>
      <c r="CT40" s="12">
        <v>3.2435557914434111E-5</v>
      </c>
      <c r="CU40" s="12">
        <v>2.541423146673042E-5</v>
      </c>
      <c r="CV40" s="12">
        <v>1.9228305972445662E-5</v>
      </c>
      <c r="CW40" s="12">
        <v>1.0330697111932676E-5</v>
      </c>
      <c r="CX40" s="12">
        <v>1.3649685654992993E-5</v>
      </c>
      <c r="CY40" s="12">
        <v>8.3127628991060651E-6</v>
      </c>
      <c r="CZ40" s="12">
        <v>8.3479058464403008E-6</v>
      </c>
      <c r="DA40" s="12">
        <v>6.8131521657368444E-6</v>
      </c>
      <c r="DB40" s="12">
        <v>4.8434180970367046E-5</v>
      </c>
      <c r="DC40" s="12">
        <v>5.8241126804130413E-6</v>
      </c>
      <c r="DD40" s="12">
        <v>2.7986314696553473E-5</v>
      </c>
      <c r="DE40" s="12">
        <v>1.9053954093854884E-5</v>
      </c>
      <c r="DF40" s="12">
        <v>2.3792608547549173E-5</v>
      </c>
      <c r="DG40" s="12">
        <v>6.1988035482461333E-5</v>
      </c>
      <c r="DH40" s="12">
        <v>1.3332379337023543E-5</v>
      </c>
      <c r="DI40" s="12">
        <v>9.8673047322255417E-5</v>
      </c>
      <c r="DJ40" s="12">
        <v>5.0108508264399361E-4</v>
      </c>
      <c r="DK40" s="12">
        <v>1.4017949319547105E-4</v>
      </c>
    </row>
    <row r="41" spans="2:115">
      <c r="B41" s="10">
        <v>261</v>
      </c>
      <c r="C41" s="11" t="s">
        <v>19</v>
      </c>
      <c r="D41" s="12">
        <v>1.1394126340078969E-2</v>
      </c>
      <c r="E41" s="12">
        <v>3.9630994025322726E-2</v>
      </c>
      <c r="F41" s="12">
        <v>0.10760765254001177</v>
      </c>
      <c r="G41" s="12">
        <v>0</v>
      </c>
      <c r="H41" s="12">
        <v>4.6435315605361733E-3</v>
      </c>
      <c r="I41" s="12">
        <v>4.6435315605361733E-3</v>
      </c>
      <c r="J41" s="12">
        <v>-5.8076256434213447E-6</v>
      </c>
      <c r="K41" s="12">
        <v>-1.9794014571926476E-6</v>
      </c>
      <c r="L41" s="12">
        <v>-3.7010884536821906E-6</v>
      </c>
      <c r="M41" s="12">
        <v>-1.627534785742173E-6</v>
      </c>
      <c r="N41" s="12">
        <v>-1.820729047018247E-6</v>
      </c>
      <c r="O41" s="12">
        <v>-3.1536760635671898E-5</v>
      </c>
      <c r="P41" s="12">
        <v>-3.8822429617153825E-5</v>
      </c>
      <c r="Q41" s="12">
        <v>-2.5508636081699251E-6</v>
      </c>
      <c r="R41" s="12">
        <v>-2.7472556343012004E-5</v>
      </c>
      <c r="S41" s="12">
        <v>-2.3826330443310818E-6</v>
      </c>
      <c r="T41" s="12">
        <v>0</v>
      </c>
      <c r="U41" s="12">
        <v>-3.38916020621311E-6</v>
      </c>
      <c r="V41" s="12">
        <v>-6.8238135189158907E-6</v>
      </c>
      <c r="W41" s="12">
        <v>-1.8191386311159395E-5</v>
      </c>
      <c r="X41" s="12">
        <v>-4.8056228870648631E-4</v>
      </c>
      <c r="Y41" s="12">
        <v>-2.2407263598675832E-6</v>
      </c>
      <c r="Z41" s="12">
        <v>-2.7943705723620692E-6</v>
      </c>
      <c r="AA41" s="12">
        <v>-1.3991092328698206E-6</v>
      </c>
      <c r="AB41" s="12">
        <v>-7.1863768321511979E-7</v>
      </c>
      <c r="AC41" s="12">
        <v>-1.1682449410189333E-5</v>
      </c>
      <c r="AD41" s="12">
        <v>0</v>
      </c>
      <c r="AE41" s="12">
        <v>-4.2782998119913339E-6</v>
      </c>
      <c r="AF41" s="12">
        <v>-5.8059604422135568E-6</v>
      </c>
      <c r="AG41" s="12">
        <v>-4.2101843484617587E-6</v>
      </c>
      <c r="AH41" s="12">
        <v>-9.4845493017318818E-6</v>
      </c>
      <c r="AI41" s="12">
        <v>-8.2024011727854147E-6</v>
      </c>
      <c r="AJ41" s="12">
        <v>-1.9617004490428667E-6</v>
      </c>
      <c r="AK41" s="12">
        <v>-3.8546209303403783E-6</v>
      </c>
      <c r="AL41" s="12">
        <v>-2.21664973146511E-5</v>
      </c>
      <c r="AM41" s="12">
        <v>-9.808325627802406E-5</v>
      </c>
      <c r="AN41" s="12">
        <v>-6.7221420842594193E-6</v>
      </c>
      <c r="AO41" s="12">
        <v>-6.4432656820833764E-6</v>
      </c>
      <c r="AP41" s="12">
        <v>-3.2109404096404413E-4</v>
      </c>
      <c r="AQ41" s="12">
        <v>-2.1148550069370385E-5</v>
      </c>
      <c r="AR41" s="12">
        <v>-3.7796253365053529E-5</v>
      </c>
      <c r="AS41" s="12">
        <v>0.84294355175309676</v>
      </c>
      <c r="AT41" s="12">
        <v>-9.8442523446942432E-2</v>
      </c>
      <c r="AU41" s="12">
        <v>-3.0836423003205205E-2</v>
      </c>
      <c r="AV41" s="12">
        <v>-8.0356690329415458E-3</v>
      </c>
      <c r="AW41" s="12">
        <v>-6.743606922784148E-6</v>
      </c>
      <c r="AX41" s="12">
        <v>-8.5230958104838358E-6</v>
      </c>
      <c r="AY41" s="12">
        <v>-2.0400198129733285E-3</v>
      </c>
      <c r="AZ41" s="12">
        <v>-1.289436566898193E-3</v>
      </c>
      <c r="BA41" s="12">
        <v>-6.9329310053923036E-4</v>
      </c>
      <c r="BB41" s="12">
        <v>-6.0750741297001265E-4</v>
      </c>
      <c r="BC41" s="12">
        <v>-1.1206092452322648E-4</v>
      </c>
      <c r="BD41" s="12">
        <v>-1.5332586195553329E-5</v>
      </c>
      <c r="BE41" s="12">
        <v>-6.9344380299840087E-5</v>
      </c>
      <c r="BF41" s="12">
        <v>-5.4486492044825E-4</v>
      </c>
      <c r="BG41" s="12">
        <v>-3.6325552817978489E-4</v>
      </c>
      <c r="BH41" s="12">
        <v>-8.8238524874554889E-5</v>
      </c>
      <c r="BI41" s="12">
        <v>-1.2862747574809093E-4</v>
      </c>
      <c r="BJ41" s="12">
        <v>-5.2801143377602622E-5</v>
      </c>
      <c r="BK41" s="12">
        <v>-7.3857580893940041E-5</v>
      </c>
      <c r="BL41" s="12">
        <v>-5.4308161000098229E-4</v>
      </c>
      <c r="BM41" s="12">
        <v>-3.9228500152374378E-4</v>
      </c>
      <c r="BN41" s="12">
        <v>-2.6268597796008241E-4</v>
      </c>
      <c r="BO41" s="12">
        <v>-1.7129196317280297E-4</v>
      </c>
      <c r="BP41" s="12">
        <v>-9.2904581664464468E-5</v>
      </c>
      <c r="BQ41" s="12">
        <v>-1.6183601934298715E-6</v>
      </c>
      <c r="BR41" s="12">
        <v>-2.8266354185486512E-4</v>
      </c>
      <c r="BS41" s="12">
        <v>-1.9015162923966786E-4</v>
      </c>
      <c r="BT41" s="12">
        <v>-2.3418346580019134E-4</v>
      </c>
      <c r="BU41" s="12">
        <v>-5.0105194554589101E-4</v>
      </c>
      <c r="BV41" s="12">
        <v>-3.5933002409146224E-6</v>
      </c>
      <c r="BW41" s="12">
        <v>-5.269333010407105E-6</v>
      </c>
      <c r="BX41" s="12">
        <v>-7.2739771448899151E-6</v>
      </c>
      <c r="BY41" s="12">
        <v>-2.8088737571084705E-6</v>
      </c>
      <c r="BZ41" s="12">
        <v>-2.4925620717664287E-6</v>
      </c>
      <c r="CA41" s="12">
        <v>-1.3543007491330949E-6</v>
      </c>
      <c r="CB41" s="12">
        <v>-1.2675031301612065E-6</v>
      </c>
      <c r="CC41" s="12">
        <v>-2.1553890180548555E-6</v>
      </c>
      <c r="CD41" s="12">
        <v>-1.4845146888690828E-6</v>
      </c>
      <c r="CE41" s="12">
        <v>-3.1211968466494003E-6</v>
      </c>
      <c r="CF41" s="12">
        <v>-2.3731827623074725E-6</v>
      </c>
      <c r="CG41" s="12">
        <v>-1.4653353026496752E-5</v>
      </c>
      <c r="CH41" s="12">
        <v>-1.5090263499178948E-5</v>
      </c>
      <c r="CI41" s="12">
        <v>-3.20184672505629E-6</v>
      </c>
      <c r="CJ41" s="12">
        <v>-3.5191520517051845E-6</v>
      </c>
      <c r="CK41" s="12">
        <v>-7.5834899772429774E-5</v>
      </c>
      <c r="CL41" s="12">
        <v>-5.1594281688219159E-7</v>
      </c>
      <c r="CM41" s="12">
        <v>-2.0978161030129826E-6</v>
      </c>
      <c r="CN41" s="12">
        <v>-4.0548817273642676E-6</v>
      </c>
      <c r="CO41" s="12">
        <v>-1.5783659672399065E-6</v>
      </c>
      <c r="CP41" s="12">
        <v>-1.9922515709114992E-6</v>
      </c>
      <c r="CQ41" s="12">
        <v>-1.367000854140237E-6</v>
      </c>
      <c r="CR41" s="12">
        <v>-2.6322363032128594E-6</v>
      </c>
      <c r="CS41" s="12">
        <v>-1.4754895889379829E-6</v>
      </c>
      <c r="CT41" s="12">
        <v>-2.1353159089142351E-6</v>
      </c>
      <c r="CU41" s="12">
        <v>-1.9338264388189525E-6</v>
      </c>
      <c r="CV41" s="12">
        <v>-2.25931727790909E-6</v>
      </c>
      <c r="CW41" s="12">
        <v>-1.5653664275612546E-6</v>
      </c>
      <c r="CX41" s="12">
        <v>-1.5271101599599283E-6</v>
      </c>
      <c r="CY41" s="12">
        <v>-2.319215826028643E-6</v>
      </c>
      <c r="CZ41" s="12">
        <v>-4.9073963399775821E-6</v>
      </c>
      <c r="DA41" s="12">
        <v>-1.0709323581762871E-6</v>
      </c>
      <c r="DB41" s="12">
        <v>-4.8927814978003229E-5</v>
      </c>
      <c r="DC41" s="12">
        <v>-1.2225497939970946E-6</v>
      </c>
      <c r="DD41" s="12">
        <v>-4.4442461383147625E-6</v>
      </c>
      <c r="DE41" s="12">
        <v>-2.6400847442829853E-6</v>
      </c>
      <c r="DF41" s="12">
        <v>-3.20177114074203E-6</v>
      </c>
      <c r="DG41" s="12">
        <v>-2.1168730437698201E-6</v>
      </c>
      <c r="DH41" s="12">
        <v>-1.1792380573831464E-6</v>
      </c>
      <c r="DI41" s="12">
        <v>-6.6200546740200629E-6</v>
      </c>
      <c r="DJ41" s="12">
        <v>-4.1113893271593854E-6</v>
      </c>
      <c r="DK41" s="12">
        <v>-4.0618049009476717E-5</v>
      </c>
    </row>
    <row r="42" spans="2:115">
      <c r="B42" s="10">
        <v>262</v>
      </c>
      <c r="C42" s="11" t="s">
        <v>20</v>
      </c>
      <c r="D42" s="12">
        <v>0.14388532690370803</v>
      </c>
      <c r="E42" s="12">
        <v>6.6781000258858331E-2</v>
      </c>
      <c r="F42" s="12">
        <v>0.22052632555679247</v>
      </c>
      <c r="G42" s="12">
        <v>0</v>
      </c>
      <c r="H42" s="12">
        <v>1.0724001701232444E-2</v>
      </c>
      <c r="I42" s="12">
        <v>1.0724001701232444E-2</v>
      </c>
      <c r="J42" s="12">
        <v>6.6932425394294377E-5</v>
      </c>
      <c r="K42" s="12">
        <v>2.3323585347066651E-5</v>
      </c>
      <c r="L42" s="12">
        <v>4.0026897675561115E-5</v>
      </c>
      <c r="M42" s="12">
        <v>1.8529431193536851E-5</v>
      </c>
      <c r="N42" s="12">
        <v>1.893667301520041E-5</v>
      </c>
      <c r="O42" s="12">
        <v>3.3176527286149249E-4</v>
      </c>
      <c r="P42" s="12">
        <v>3.8072538064374634E-4</v>
      </c>
      <c r="Q42" s="12">
        <v>3.2192581115363213E-5</v>
      </c>
      <c r="R42" s="12">
        <v>3.7301834415269411E-4</v>
      </c>
      <c r="S42" s="12">
        <v>2.6718027356827707E-5</v>
      </c>
      <c r="T42" s="12">
        <v>0</v>
      </c>
      <c r="U42" s="12">
        <v>3.784722367514582E-5</v>
      </c>
      <c r="V42" s="12">
        <v>7.3833866886440733E-5</v>
      </c>
      <c r="W42" s="12">
        <v>2.1110009129764128E-4</v>
      </c>
      <c r="X42" s="12">
        <v>5.1913319245879786E-3</v>
      </c>
      <c r="Y42" s="12">
        <v>2.8392589313304636E-5</v>
      </c>
      <c r="Z42" s="12">
        <v>3.5931464091229529E-5</v>
      </c>
      <c r="AA42" s="12">
        <v>1.6670213856858683E-5</v>
      </c>
      <c r="AB42" s="12">
        <v>1.751861361751055E-5</v>
      </c>
      <c r="AC42" s="12">
        <v>1.0873503067844748E-4</v>
      </c>
      <c r="AD42" s="12">
        <v>0</v>
      </c>
      <c r="AE42" s="12">
        <v>5.6181652956815024E-5</v>
      </c>
      <c r="AF42" s="12">
        <v>7.6184079129145674E-5</v>
      </c>
      <c r="AG42" s="12">
        <v>5.3501310279111975E-5</v>
      </c>
      <c r="AH42" s="12">
        <v>1.2673105673378099E-4</v>
      </c>
      <c r="AI42" s="12">
        <v>1.1023450529668372E-4</v>
      </c>
      <c r="AJ42" s="12">
        <v>2.6476627548225575E-5</v>
      </c>
      <c r="AK42" s="12">
        <v>4.441389804922433E-5</v>
      </c>
      <c r="AL42" s="12">
        <v>2.3600238034262263E-4</v>
      </c>
      <c r="AM42" s="12">
        <v>1.0636866327238597E-3</v>
      </c>
      <c r="AN42" s="12">
        <v>7.8955516431396621E-5</v>
      </c>
      <c r="AO42" s="12">
        <v>8.1342380389444805E-5</v>
      </c>
      <c r="AP42" s="12">
        <v>3.36401581144597E-3</v>
      </c>
      <c r="AQ42" s="12">
        <v>1.5687888995387909E-4</v>
      </c>
      <c r="AR42" s="12">
        <v>4.0679534556659357E-4</v>
      </c>
      <c r="AS42" s="12">
        <v>8.54095357697122E-6</v>
      </c>
      <c r="AT42" s="12">
        <v>1.0235059641729471</v>
      </c>
      <c r="AU42" s="12">
        <v>1.1862342069520427E-2</v>
      </c>
      <c r="AV42" s="12">
        <v>9.2295571125411188E-2</v>
      </c>
      <c r="AW42" s="12">
        <v>7.0297686469628491E-5</v>
      </c>
      <c r="AX42" s="12">
        <v>8.3950540577772061E-5</v>
      </c>
      <c r="AY42" s="12">
        <v>2.2035317244362026E-2</v>
      </c>
      <c r="AZ42" s="12">
        <v>1.7636533690950421E-2</v>
      </c>
      <c r="BA42" s="12">
        <v>7.3795327553550479E-3</v>
      </c>
      <c r="BB42" s="12">
        <v>6.9038329145600964E-3</v>
      </c>
      <c r="BC42" s="12">
        <v>1.6843590390074163E-3</v>
      </c>
      <c r="BD42" s="12">
        <v>1.761694997419571E-4</v>
      </c>
      <c r="BE42" s="12">
        <v>7.4181897671334659E-4</v>
      </c>
      <c r="BF42" s="12">
        <v>5.6743956814339852E-3</v>
      </c>
      <c r="BG42" s="12">
        <v>4.9727497498258146E-3</v>
      </c>
      <c r="BH42" s="12">
        <v>8.3590559386401489E-4</v>
      </c>
      <c r="BI42" s="12">
        <v>2.8879332736952285E-3</v>
      </c>
      <c r="BJ42" s="12">
        <v>1.1804951799077484E-3</v>
      </c>
      <c r="BK42" s="12">
        <v>7.863064953758641E-4</v>
      </c>
      <c r="BL42" s="12">
        <v>5.8844210057644713E-3</v>
      </c>
      <c r="BM42" s="12">
        <v>3.3366513320026762E-3</v>
      </c>
      <c r="BN42" s="12">
        <v>1.9497712174674469E-3</v>
      </c>
      <c r="BO42" s="12">
        <v>4.4672205690190082E-3</v>
      </c>
      <c r="BP42" s="12">
        <v>1.0388904537138592E-3</v>
      </c>
      <c r="BQ42" s="12">
        <v>1.7905283693870112E-5</v>
      </c>
      <c r="BR42" s="12">
        <v>2.9645318059721504E-3</v>
      </c>
      <c r="BS42" s="12">
        <v>2.7909459341537322E-3</v>
      </c>
      <c r="BT42" s="12">
        <v>2.6300895201440849E-3</v>
      </c>
      <c r="BU42" s="12">
        <v>5.0587411094319534E-3</v>
      </c>
      <c r="BV42" s="12">
        <v>4.2949331324493962E-5</v>
      </c>
      <c r="BW42" s="12">
        <v>7.4508786761069053E-5</v>
      </c>
      <c r="BX42" s="12">
        <v>9.2578922207710459E-5</v>
      </c>
      <c r="BY42" s="12">
        <v>3.1031100616439451E-5</v>
      </c>
      <c r="BZ42" s="12">
        <v>3.0857586120241832E-5</v>
      </c>
      <c r="CA42" s="12">
        <v>1.5810072144502523E-5</v>
      </c>
      <c r="CB42" s="12">
        <v>1.5578236474209035E-5</v>
      </c>
      <c r="CC42" s="12">
        <v>2.8550171220967224E-5</v>
      </c>
      <c r="CD42" s="12">
        <v>2.1104267469117306E-5</v>
      </c>
      <c r="CE42" s="12">
        <v>4.7139717627830577E-5</v>
      </c>
      <c r="CF42" s="12">
        <v>2.5940376465869243E-5</v>
      </c>
      <c r="CG42" s="12">
        <v>1.5544396788918656E-4</v>
      </c>
      <c r="CH42" s="12">
        <v>1.7376252823143011E-4</v>
      </c>
      <c r="CI42" s="12">
        <v>3.5917032953890276E-5</v>
      </c>
      <c r="CJ42" s="12">
        <v>4.4238718361589939E-5</v>
      </c>
      <c r="CK42" s="12">
        <v>8.0647178313755286E-4</v>
      </c>
      <c r="CL42" s="12">
        <v>6.157736385428949E-6</v>
      </c>
      <c r="CM42" s="12">
        <v>2.5415117411225487E-5</v>
      </c>
      <c r="CN42" s="12">
        <v>5.4719597748688087E-5</v>
      </c>
      <c r="CO42" s="12">
        <v>1.7202843192704659E-5</v>
      </c>
      <c r="CP42" s="12">
        <v>2.4518363507856961E-5</v>
      </c>
      <c r="CQ42" s="12">
        <v>1.5922426530646175E-5</v>
      </c>
      <c r="CR42" s="12">
        <v>3.3727155589007977E-5</v>
      </c>
      <c r="CS42" s="12">
        <v>1.9053522327831326E-5</v>
      </c>
      <c r="CT42" s="12">
        <v>2.4709207162838557E-5</v>
      </c>
      <c r="CU42" s="12">
        <v>2.5008793631696987E-5</v>
      </c>
      <c r="CV42" s="12">
        <v>2.6105009101145291E-5</v>
      </c>
      <c r="CW42" s="12">
        <v>1.8633014165227323E-5</v>
      </c>
      <c r="CX42" s="12">
        <v>1.7986084111609212E-5</v>
      </c>
      <c r="CY42" s="12">
        <v>2.6934066698815941E-5</v>
      </c>
      <c r="CZ42" s="12">
        <v>5.154902405453567E-5</v>
      </c>
      <c r="DA42" s="12">
        <v>1.3216297841035404E-5</v>
      </c>
      <c r="DB42" s="12">
        <v>4.7228450260945043E-4</v>
      </c>
      <c r="DC42" s="12">
        <v>1.4174132012004096E-5</v>
      </c>
      <c r="DD42" s="12">
        <v>4.9390732768812608E-5</v>
      </c>
      <c r="DE42" s="12">
        <v>3.2242929839111063E-5</v>
      </c>
      <c r="DF42" s="12">
        <v>3.9953789441034789E-5</v>
      </c>
      <c r="DG42" s="12">
        <v>2.4922625298792305E-5</v>
      </c>
      <c r="DH42" s="12">
        <v>1.452055686097892E-5</v>
      </c>
      <c r="DI42" s="12">
        <v>6.9381080435579264E-5</v>
      </c>
      <c r="DJ42" s="12">
        <v>4.7299339141897259E-5</v>
      </c>
      <c r="DK42" s="12">
        <v>4.1972293328015637E-4</v>
      </c>
    </row>
    <row r="43" spans="2:115">
      <c r="B43" s="10">
        <v>263</v>
      </c>
      <c r="C43" s="11" t="s">
        <v>682</v>
      </c>
      <c r="D43" s="12">
        <v>0.15377664494366383</v>
      </c>
      <c r="E43" s="12">
        <v>0.2422810188330623</v>
      </c>
      <c r="F43" s="12">
        <v>9.9200842807580791E-2</v>
      </c>
      <c r="G43" s="12">
        <v>1.2103324869838684E-7</v>
      </c>
      <c r="H43" s="12">
        <v>5.4137062398804045E-2</v>
      </c>
      <c r="I43" s="12">
        <v>5.2792042214982828E-2</v>
      </c>
      <c r="J43" s="12">
        <v>1.2095399658743481E-5</v>
      </c>
      <c r="K43" s="12">
        <v>5.315048965972783E-6</v>
      </c>
      <c r="L43" s="12">
        <v>1.8228138920110189E-5</v>
      </c>
      <c r="M43" s="12">
        <v>3.9842111753058563E-6</v>
      </c>
      <c r="N43" s="12">
        <v>1.0007712614629721E-5</v>
      </c>
      <c r="O43" s="12">
        <v>1.7300187180485006E-5</v>
      </c>
      <c r="P43" s="12">
        <v>1.3333766688274716E-4</v>
      </c>
      <c r="Q43" s="12">
        <v>3.6031404934933591E-6</v>
      </c>
      <c r="R43" s="12">
        <v>1.4851202162743035E-5</v>
      </c>
      <c r="S43" s="12">
        <v>6.2943724969841062E-6</v>
      </c>
      <c r="T43" s="12">
        <v>0</v>
      </c>
      <c r="U43" s="12">
        <v>4.7318034402098778E-6</v>
      </c>
      <c r="V43" s="12">
        <v>3.5980587754201821E-6</v>
      </c>
      <c r="W43" s="12">
        <v>8.4222910778647058E-6</v>
      </c>
      <c r="X43" s="12">
        <v>1.299840801715453E-4</v>
      </c>
      <c r="Y43" s="12">
        <v>3.5849471979182656E-6</v>
      </c>
      <c r="Z43" s="12">
        <v>4.1271938905351517E-6</v>
      </c>
      <c r="AA43" s="12">
        <v>2.4326178561829775E-6</v>
      </c>
      <c r="AB43" s="12">
        <v>4.3704411241348436E-6</v>
      </c>
      <c r="AC43" s="12">
        <v>6.6741671158430221E-6</v>
      </c>
      <c r="AD43" s="12">
        <v>0</v>
      </c>
      <c r="AE43" s="12">
        <v>5.555577038235297E-6</v>
      </c>
      <c r="AF43" s="12">
        <v>1.0020631724593303E-5</v>
      </c>
      <c r="AG43" s="12">
        <v>6.2219410411382847E-6</v>
      </c>
      <c r="AH43" s="12">
        <v>6.8890006917837288E-6</v>
      </c>
      <c r="AI43" s="12">
        <v>5.3403315392957751E-6</v>
      </c>
      <c r="AJ43" s="12">
        <v>1.5505348745778981E-6</v>
      </c>
      <c r="AK43" s="12">
        <v>8.6975531342045313E-6</v>
      </c>
      <c r="AL43" s="12">
        <v>6.1837584055308065E-6</v>
      </c>
      <c r="AM43" s="12">
        <v>1.6837701322058524E-5</v>
      </c>
      <c r="AN43" s="12">
        <v>2.3729780831115687E-5</v>
      </c>
      <c r="AO43" s="12">
        <v>7.0698241355636289E-6</v>
      </c>
      <c r="AP43" s="12">
        <v>3.8588939437708788E-5</v>
      </c>
      <c r="AQ43" s="12">
        <v>3.4273492369471357E-4</v>
      </c>
      <c r="AR43" s="12">
        <v>3.5247383633075465E-5</v>
      </c>
      <c r="AS43" s="12">
        <v>1.2551478815408975E-6</v>
      </c>
      <c r="AT43" s="12">
        <v>1.8781188586314987E-6</v>
      </c>
      <c r="AU43" s="12">
        <v>1.000976497143121</v>
      </c>
      <c r="AV43" s="12">
        <v>4.3436475093099866E-6</v>
      </c>
      <c r="AW43" s="12">
        <v>5.0165752551461065E-6</v>
      </c>
      <c r="AX43" s="12">
        <v>3.3517734379559063E-6</v>
      </c>
      <c r="AY43" s="12">
        <v>2.0264750408071981E-3</v>
      </c>
      <c r="AZ43" s="12">
        <v>6.1342043254008214E-4</v>
      </c>
      <c r="BA43" s="12">
        <v>3.7580141415375695E-3</v>
      </c>
      <c r="BB43" s="12">
        <v>3.2805538575043369E-3</v>
      </c>
      <c r="BC43" s="12">
        <v>4.9254300406335709E-4</v>
      </c>
      <c r="BD43" s="12">
        <v>9.1880306164787575E-6</v>
      </c>
      <c r="BE43" s="12">
        <v>5.8928354187748218E-5</v>
      </c>
      <c r="BF43" s="12">
        <v>1.9019848701121408E-3</v>
      </c>
      <c r="BG43" s="12">
        <v>1.9899751996255361E-4</v>
      </c>
      <c r="BH43" s="12">
        <v>4.0509140524010731E-4</v>
      </c>
      <c r="BI43" s="12">
        <v>2.2601460128077709E-4</v>
      </c>
      <c r="BJ43" s="12">
        <v>7.5200313533878912E-5</v>
      </c>
      <c r="BK43" s="12">
        <v>2.6422103504264281E-4</v>
      </c>
      <c r="BL43" s="12">
        <v>1.1958303380480676E-3</v>
      </c>
      <c r="BM43" s="12">
        <v>3.9957411422404708E-3</v>
      </c>
      <c r="BN43" s="12">
        <v>6.2140977080390822E-3</v>
      </c>
      <c r="BO43" s="12">
        <v>2.5192209392009939E-3</v>
      </c>
      <c r="BP43" s="12">
        <v>2.9964602086761887E-4</v>
      </c>
      <c r="BQ43" s="12">
        <v>4.6823001013893E-6</v>
      </c>
      <c r="BR43" s="12">
        <v>9.7856621644371917E-5</v>
      </c>
      <c r="BS43" s="12">
        <v>1.1695912972570204E-4</v>
      </c>
      <c r="BT43" s="12">
        <v>1.5991628006494258E-4</v>
      </c>
      <c r="BU43" s="12">
        <v>1.1310195999793839E-3</v>
      </c>
      <c r="BV43" s="12">
        <v>1.2724427582687471E-5</v>
      </c>
      <c r="BW43" s="12">
        <v>4.6108135767364105E-6</v>
      </c>
      <c r="BX43" s="12">
        <v>1.9602845763139949E-5</v>
      </c>
      <c r="BY43" s="12">
        <v>8.7134831481409132E-6</v>
      </c>
      <c r="BZ43" s="12">
        <v>3.522126551671775E-6</v>
      </c>
      <c r="CA43" s="12">
        <v>2.5575346479750557E-6</v>
      </c>
      <c r="CB43" s="12">
        <v>1.9750470323053152E-6</v>
      </c>
      <c r="CC43" s="12">
        <v>2.2551613405546291E-6</v>
      </c>
      <c r="CD43" s="12">
        <v>1.0397164738590474E-6</v>
      </c>
      <c r="CE43" s="12">
        <v>9.786487008989872E-6</v>
      </c>
      <c r="CF43" s="12">
        <v>6.3210351639041229E-6</v>
      </c>
      <c r="CG43" s="12">
        <v>4.8983489862919036E-5</v>
      </c>
      <c r="CH43" s="12">
        <v>2.1449360141887562E-5</v>
      </c>
      <c r="CI43" s="12">
        <v>3.0825465935061166E-6</v>
      </c>
      <c r="CJ43" s="12">
        <v>4.2938592687070571E-6</v>
      </c>
      <c r="CK43" s="12">
        <v>6.2085647302299329E-6</v>
      </c>
      <c r="CL43" s="12">
        <v>1.3021734185263566E-6</v>
      </c>
      <c r="CM43" s="12">
        <v>4.6165549767158624E-6</v>
      </c>
      <c r="CN43" s="12">
        <v>5.8181753587263928E-6</v>
      </c>
      <c r="CO43" s="12">
        <v>6.1446397035906591E-6</v>
      </c>
      <c r="CP43" s="12">
        <v>3.5117152526564684E-6</v>
      </c>
      <c r="CQ43" s="12">
        <v>2.8674265939398162E-6</v>
      </c>
      <c r="CR43" s="12">
        <v>6.4514638169266244E-6</v>
      </c>
      <c r="CS43" s="12">
        <v>2.5449959492765361E-6</v>
      </c>
      <c r="CT43" s="12">
        <v>6.5514087780313834E-6</v>
      </c>
      <c r="CU43" s="12">
        <v>3.4876249623797469E-6</v>
      </c>
      <c r="CV43" s="12">
        <v>6.1571737258571859E-6</v>
      </c>
      <c r="CW43" s="12">
        <v>4.1323886314750571E-6</v>
      </c>
      <c r="CX43" s="12">
        <v>4.2636957661340426E-6</v>
      </c>
      <c r="CY43" s="12">
        <v>4.3157888685461898E-6</v>
      </c>
      <c r="CZ43" s="12">
        <v>2.5087542310557876E-5</v>
      </c>
      <c r="DA43" s="12">
        <v>2.3269605818695873E-6</v>
      </c>
      <c r="DB43" s="12">
        <v>3.3637547156502111E-4</v>
      </c>
      <c r="DC43" s="12">
        <v>2.9883737333078498E-6</v>
      </c>
      <c r="DD43" s="12">
        <v>1.043704306589788E-5</v>
      </c>
      <c r="DE43" s="12">
        <v>6.5656883246336112E-6</v>
      </c>
      <c r="DF43" s="12">
        <v>5.3835846622676684E-6</v>
      </c>
      <c r="DG43" s="12">
        <v>5.3597041467500122E-6</v>
      </c>
      <c r="DH43" s="12">
        <v>2.5423102066534802E-6</v>
      </c>
      <c r="DI43" s="12">
        <v>1.150547088603018E-5</v>
      </c>
      <c r="DJ43" s="12">
        <v>1.3598197786432868E-5</v>
      </c>
      <c r="DK43" s="12">
        <v>4.758593267803793E-5</v>
      </c>
    </row>
    <row r="44" spans="2:115">
      <c r="B44" s="10">
        <v>269</v>
      </c>
      <c r="C44" s="11" t="s">
        <v>38</v>
      </c>
      <c r="D44" s="12">
        <v>0.32903132567775595</v>
      </c>
      <c r="E44" s="12">
        <v>8.0966153342415317E-2</v>
      </c>
      <c r="F44" s="12">
        <v>-6.4515802944046933E-4</v>
      </c>
      <c r="G44" s="12">
        <v>0</v>
      </c>
      <c r="H44" s="12">
        <v>2.427258214319929E-2</v>
      </c>
      <c r="I44" s="12">
        <v>2.3563808801535739E-2</v>
      </c>
      <c r="J44" s="12">
        <v>4.8370086567122556E-5</v>
      </c>
      <c r="K44" s="12">
        <v>1.7604970967088842E-5</v>
      </c>
      <c r="L44" s="12">
        <v>3.189824585675146E-5</v>
      </c>
      <c r="M44" s="12">
        <v>1.3945104878012239E-5</v>
      </c>
      <c r="N44" s="12">
        <v>2.0198325725931608E-5</v>
      </c>
      <c r="O44" s="12">
        <v>4.3911559782551178E-5</v>
      </c>
      <c r="P44" s="12">
        <v>8.7906222723839217E-5</v>
      </c>
      <c r="Q44" s="12">
        <v>3.3387319416089347E-5</v>
      </c>
      <c r="R44" s="12">
        <v>4.4981244610046506E-4</v>
      </c>
      <c r="S44" s="12">
        <v>1.7955012527313778E-5</v>
      </c>
      <c r="T44" s="12">
        <v>0</v>
      </c>
      <c r="U44" s="12">
        <v>1.5347342936156056E-5</v>
      </c>
      <c r="V44" s="12">
        <v>1.8877984941636079E-5</v>
      </c>
      <c r="W44" s="12">
        <v>1.4690925904031624E-4</v>
      </c>
      <c r="X44" s="12">
        <v>1.6619749032567178E-2</v>
      </c>
      <c r="Y44" s="12">
        <v>2.1531861840119965E-5</v>
      </c>
      <c r="Z44" s="12">
        <v>2.8249250734312046E-5</v>
      </c>
      <c r="AA44" s="12">
        <v>1.2725287314479526E-5</v>
      </c>
      <c r="AB44" s="12">
        <v>1.2917991704564285E-5</v>
      </c>
      <c r="AC44" s="12">
        <v>1.467038360693549E-4</v>
      </c>
      <c r="AD44" s="12">
        <v>0</v>
      </c>
      <c r="AE44" s="12">
        <v>6.1137999618295441E-5</v>
      </c>
      <c r="AF44" s="12">
        <v>6.1524065520019669E-5</v>
      </c>
      <c r="AG44" s="12">
        <v>3.9466597657410389E-5</v>
      </c>
      <c r="AH44" s="12">
        <v>1.4934839997313086E-4</v>
      </c>
      <c r="AI44" s="12">
        <v>1.3006513497523643E-4</v>
      </c>
      <c r="AJ44" s="12">
        <v>3.1628728718167991E-5</v>
      </c>
      <c r="AK44" s="12">
        <v>3.0129665483672362E-5</v>
      </c>
      <c r="AL44" s="12">
        <v>4.9499034303794222E-5</v>
      </c>
      <c r="AM44" s="12">
        <v>2.3657049177297783E-4</v>
      </c>
      <c r="AN44" s="12">
        <v>8.1017945054120451E-5</v>
      </c>
      <c r="AO44" s="12">
        <v>9.1171273864435631E-5</v>
      </c>
      <c r="AP44" s="12">
        <v>1.7924417800195907E-3</v>
      </c>
      <c r="AQ44" s="12">
        <v>5.3059911867057215E-4</v>
      </c>
      <c r="AR44" s="12">
        <v>7.6961130600185809E-4</v>
      </c>
      <c r="AS44" s="12">
        <v>1.7316557680406915E-5</v>
      </c>
      <c r="AT44" s="12">
        <v>6.280279317673847E-6</v>
      </c>
      <c r="AU44" s="12">
        <v>3.2558495628901485E-4</v>
      </c>
      <c r="AV44" s="12">
        <v>1.0000165112200301</v>
      </c>
      <c r="AW44" s="12">
        <v>7.8596139636073565E-6</v>
      </c>
      <c r="AX44" s="12">
        <v>1.7136903984160204E-4</v>
      </c>
      <c r="AY44" s="12">
        <v>3.0621374084777459E-2</v>
      </c>
      <c r="AZ44" s="12">
        <v>2.1544089536127155E-2</v>
      </c>
      <c r="BA44" s="12">
        <v>6.6819267493117979E-3</v>
      </c>
      <c r="BB44" s="12">
        <v>4.6249932853456802E-3</v>
      </c>
      <c r="BC44" s="12">
        <v>1.827594989323065E-3</v>
      </c>
      <c r="BD44" s="12">
        <v>1.822180560060494E-4</v>
      </c>
      <c r="BE44" s="12">
        <v>1.3426641926354245E-3</v>
      </c>
      <c r="BF44" s="12">
        <v>4.693682460568757E-3</v>
      </c>
      <c r="BG44" s="12">
        <v>8.0053665823975623E-3</v>
      </c>
      <c r="BH44" s="12">
        <v>2.0836584365273956E-4</v>
      </c>
      <c r="BI44" s="12">
        <v>2.595031853018966E-3</v>
      </c>
      <c r="BJ44" s="12">
        <v>1.3729762934571856E-3</v>
      </c>
      <c r="BK44" s="12">
        <v>9.0545514280679861E-4</v>
      </c>
      <c r="BL44" s="12">
        <v>2.327534380086226E-3</v>
      </c>
      <c r="BM44" s="12">
        <v>2.4967985901290794E-3</v>
      </c>
      <c r="BN44" s="12">
        <v>8.7024424232782158E-3</v>
      </c>
      <c r="BO44" s="12">
        <v>6.6440102968144087E-3</v>
      </c>
      <c r="BP44" s="12">
        <v>9.2970102446872469E-4</v>
      </c>
      <c r="BQ44" s="12">
        <v>1.2645122959838482E-5</v>
      </c>
      <c r="BR44" s="12">
        <v>9.2417990288948802E-4</v>
      </c>
      <c r="BS44" s="12">
        <v>1.5746672125069503E-3</v>
      </c>
      <c r="BT44" s="12">
        <v>4.9974441774666776E-4</v>
      </c>
      <c r="BU44" s="12">
        <v>9.7734013855139664E-4</v>
      </c>
      <c r="BV44" s="12">
        <v>3.2812245331116923E-5</v>
      </c>
      <c r="BW44" s="12">
        <v>4.965878436765363E-5</v>
      </c>
      <c r="BX44" s="12">
        <v>6.6260434802668783E-5</v>
      </c>
      <c r="BY44" s="12">
        <v>2.710551258710707E-5</v>
      </c>
      <c r="BZ44" s="12">
        <v>2.6427799718983878E-5</v>
      </c>
      <c r="CA44" s="12">
        <v>1.3641260382789415E-5</v>
      </c>
      <c r="CB44" s="12">
        <v>1.0595199920992964E-5</v>
      </c>
      <c r="CC44" s="12">
        <v>2.0604508259171344E-5</v>
      </c>
      <c r="CD44" s="12">
        <v>1.3899869269409606E-5</v>
      </c>
      <c r="CE44" s="12">
        <v>4.0346111899258356E-5</v>
      </c>
      <c r="CF44" s="12">
        <v>1.7065875549851296E-5</v>
      </c>
      <c r="CG44" s="12">
        <v>8.3955315005284449E-5</v>
      </c>
      <c r="CH44" s="12">
        <v>6.6221822841045424E-5</v>
      </c>
      <c r="CI44" s="12">
        <v>1.5228823761785846E-5</v>
      </c>
      <c r="CJ44" s="12">
        <v>3.4481363126615492E-5</v>
      </c>
      <c r="CK44" s="12">
        <v>8.7918599197507551E-5</v>
      </c>
      <c r="CL44" s="12">
        <v>4.1547294267505026E-6</v>
      </c>
      <c r="CM44" s="12">
        <v>2.3616213043778618E-5</v>
      </c>
      <c r="CN44" s="12">
        <v>3.4744308911074053E-5</v>
      </c>
      <c r="CO44" s="12">
        <v>1.7041953031323517E-5</v>
      </c>
      <c r="CP44" s="12">
        <v>2.0733868223515756E-5</v>
      </c>
      <c r="CQ44" s="12">
        <v>1.3825763396989517E-5</v>
      </c>
      <c r="CR44" s="12">
        <v>3.8646319873425906E-5</v>
      </c>
      <c r="CS44" s="12">
        <v>1.3867786128797992E-5</v>
      </c>
      <c r="CT44" s="12">
        <v>2.558217733833669E-5</v>
      </c>
      <c r="CU44" s="12">
        <v>2.7042271936241316E-5</v>
      </c>
      <c r="CV44" s="12">
        <v>2.011735725567222E-5</v>
      </c>
      <c r="CW44" s="12">
        <v>2.0655888760913309E-5</v>
      </c>
      <c r="CX44" s="12">
        <v>1.9841496461258028E-5</v>
      </c>
      <c r="CY44" s="12">
        <v>3.6235149782321909E-5</v>
      </c>
      <c r="CZ44" s="12">
        <v>4.7948423098806305E-5</v>
      </c>
      <c r="DA44" s="12">
        <v>9.8072043139670132E-6</v>
      </c>
      <c r="DB44" s="12">
        <v>4.3727055039369185E-4</v>
      </c>
      <c r="DC44" s="12">
        <v>1.3834705098896897E-5</v>
      </c>
      <c r="DD44" s="12">
        <v>3.1620577293249824E-5</v>
      </c>
      <c r="DE44" s="12">
        <v>3.3853957567338427E-5</v>
      </c>
      <c r="DF44" s="12">
        <v>3.8632603783928432E-5</v>
      </c>
      <c r="DG44" s="12">
        <v>2.1385709107761455E-5</v>
      </c>
      <c r="DH44" s="12">
        <v>1.2598290407497405E-5</v>
      </c>
      <c r="DI44" s="12">
        <v>6.4185619816303462E-5</v>
      </c>
      <c r="DJ44" s="12">
        <v>4.3470926011502594E-5</v>
      </c>
      <c r="DK44" s="12">
        <v>1.9382285251645886E-4</v>
      </c>
    </row>
    <row r="45" spans="2:115">
      <c r="B45" s="10">
        <v>271</v>
      </c>
      <c r="C45" s="11" t="s">
        <v>21</v>
      </c>
      <c r="D45" s="12">
        <v>5.8722561353444225E-2</v>
      </c>
      <c r="E45" s="12">
        <v>4.2312108537291671E-2</v>
      </c>
      <c r="F45" s="12">
        <v>0.13749068131772677</v>
      </c>
      <c r="G45" s="12">
        <v>6.9194101346855305E-4</v>
      </c>
      <c r="H45" s="12">
        <v>7.9019883778881153E-3</v>
      </c>
      <c r="I45" s="12">
        <v>7.7707490604231903E-3</v>
      </c>
      <c r="J45" s="12">
        <v>7.3626575938454546E-6</v>
      </c>
      <c r="K45" s="12">
        <v>2.9480742321189957E-6</v>
      </c>
      <c r="L45" s="12">
        <v>6.1140837529226814E-6</v>
      </c>
      <c r="M45" s="12">
        <v>1.9366101382543148E-6</v>
      </c>
      <c r="N45" s="12">
        <v>3.889884430760198E-6</v>
      </c>
      <c r="O45" s="12">
        <v>6.3521211675344413E-6</v>
      </c>
      <c r="P45" s="12">
        <v>1.2031506020626307E-5</v>
      </c>
      <c r="Q45" s="12">
        <v>1.5548374525493522E-5</v>
      </c>
      <c r="R45" s="12">
        <v>3.8784851937372543E-5</v>
      </c>
      <c r="S45" s="12">
        <v>4.387638771754134E-6</v>
      </c>
      <c r="T45" s="12">
        <v>0</v>
      </c>
      <c r="U45" s="12">
        <v>4.2771772648388921E-6</v>
      </c>
      <c r="V45" s="12">
        <v>4.2741865600052516E-6</v>
      </c>
      <c r="W45" s="12">
        <v>1.8954788333925996E-5</v>
      </c>
      <c r="X45" s="12">
        <v>1.3116644018412905E-4</v>
      </c>
      <c r="Y45" s="12">
        <v>4.3661121287217156E-6</v>
      </c>
      <c r="Z45" s="12">
        <v>4.9003478217577744E-6</v>
      </c>
      <c r="AA45" s="12">
        <v>-4.0037940799500339E-5</v>
      </c>
      <c r="AB45" s="12">
        <v>1.4845628282889413E-5</v>
      </c>
      <c r="AC45" s="12">
        <v>4.2394979607254116E-3</v>
      </c>
      <c r="AD45" s="12">
        <v>0</v>
      </c>
      <c r="AE45" s="12">
        <v>1.3993276848389265E-4</v>
      </c>
      <c r="AF45" s="12">
        <v>2.6635047024118074E-5</v>
      </c>
      <c r="AG45" s="12">
        <v>3.3434736922001162E-5</v>
      </c>
      <c r="AH45" s="12">
        <v>3.3576348411589481E-5</v>
      </c>
      <c r="AI45" s="12">
        <v>1.4416736104909761E-4</v>
      </c>
      <c r="AJ45" s="12">
        <v>4.321863821848622E-6</v>
      </c>
      <c r="AK45" s="12">
        <v>8.6107869422699376E-6</v>
      </c>
      <c r="AL45" s="12">
        <v>5.3445467447292761E-5</v>
      </c>
      <c r="AM45" s="12">
        <v>2.0514659387164835E-5</v>
      </c>
      <c r="AN45" s="12">
        <v>1.4057756405700138E-5</v>
      </c>
      <c r="AO45" s="12">
        <v>2.0378551423841972E-4</v>
      </c>
      <c r="AP45" s="12">
        <v>1.9231624222617253E-5</v>
      </c>
      <c r="AQ45" s="12">
        <v>1.7928345912151993E-3</v>
      </c>
      <c r="AR45" s="12">
        <v>5.6558079163068027E-4</v>
      </c>
      <c r="AS45" s="12">
        <v>3.0858103148997083E-4</v>
      </c>
      <c r="AT45" s="12">
        <v>6.7545940276399663E-4</v>
      </c>
      <c r="AU45" s="12">
        <v>1.7047374791495231E-4</v>
      </c>
      <c r="AV45" s="12">
        <v>3.8378751669647198E-5</v>
      </c>
      <c r="AW45" s="12">
        <v>1.0190509836049453</v>
      </c>
      <c r="AX45" s="12">
        <v>3.4526972416673705E-2</v>
      </c>
      <c r="AY45" s="12">
        <v>3.2506620131368978E-4</v>
      </c>
      <c r="AZ45" s="12">
        <v>1.080630799485555E-3</v>
      </c>
      <c r="BA45" s="12">
        <v>2.0901790475418033E-4</v>
      </c>
      <c r="BB45" s="12">
        <v>2.3012374566461615E-4</v>
      </c>
      <c r="BC45" s="12">
        <v>1.0850005537771611E-3</v>
      </c>
      <c r="BD45" s="12">
        <v>4.3841033124269519E-4</v>
      </c>
      <c r="BE45" s="12">
        <v>1.2057631807125449E-3</v>
      </c>
      <c r="BF45" s="12">
        <v>9.9506998619920944E-4</v>
      </c>
      <c r="BG45" s="12">
        <v>3.0529627103276262E-4</v>
      </c>
      <c r="BH45" s="12">
        <v>2.6114559151565585E-4</v>
      </c>
      <c r="BI45" s="12">
        <v>4.5974901551588659E-3</v>
      </c>
      <c r="BJ45" s="12">
        <v>3.2804753235977116E-4</v>
      </c>
      <c r="BK45" s="12">
        <v>1.6219464107510148E-4</v>
      </c>
      <c r="BL45" s="12">
        <v>2.7752067285975637E-4</v>
      </c>
      <c r="BM45" s="12">
        <v>8.1350304509444406E-4</v>
      </c>
      <c r="BN45" s="12">
        <v>8.0169494904185664E-5</v>
      </c>
      <c r="BO45" s="12">
        <v>2.5854339933553889E-4</v>
      </c>
      <c r="BP45" s="12">
        <v>9.8760083643776621E-4</v>
      </c>
      <c r="BQ45" s="12">
        <v>2.0326131477323682E-6</v>
      </c>
      <c r="BR45" s="12">
        <v>5.3050943704030992E-5</v>
      </c>
      <c r="BS45" s="12">
        <v>7.8664780889478722E-5</v>
      </c>
      <c r="BT45" s="12">
        <v>2.903596444331391E-5</v>
      </c>
      <c r="BU45" s="12">
        <v>1.4412461771874587E-4</v>
      </c>
      <c r="BV45" s="12">
        <v>8.2103862615994378E-6</v>
      </c>
      <c r="BW45" s="12">
        <v>3.2026038351911449E-6</v>
      </c>
      <c r="BX45" s="12">
        <v>1.0226786651817355E-5</v>
      </c>
      <c r="BY45" s="12">
        <v>6.1471411169847593E-6</v>
      </c>
      <c r="BZ45" s="12">
        <v>2.432889813299916E-6</v>
      </c>
      <c r="CA45" s="12">
        <v>1.460259639592036E-6</v>
      </c>
      <c r="CB45" s="12">
        <v>1.575870682369794E-6</v>
      </c>
      <c r="CC45" s="12">
        <v>1.7210230009370638E-6</v>
      </c>
      <c r="CD45" s="12">
        <v>7.6115574045461526E-7</v>
      </c>
      <c r="CE45" s="12">
        <v>2.9981306173812459E-6</v>
      </c>
      <c r="CF45" s="12">
        <v>2.2587067574751795E-6</v>
      </c>
      <c r="CG45" s="12">
        <v>1.3727704943516908E-5</v>
      </c>
      <c r="CH45" s="12">
        <v>4.1148690091305243E-6</v>
      </c>
      <c r="CI45" s="12">
        <v>1.8714502816066469E-6</v>
      </c>
      <c r="CJ45" s="12">
        <v>3.0136224303362269E-6</v>
      </c>
      <c r="CK45" s="12">
        <v>7.0252034950947539E-6</v>
      </c>
      <c r="CL45" s="12">
        <v>5.2257505113975144E-7</v>
      </c>
      <c r="CM45" s="12">
        <v>2.5512195860397309E-6</v>
      </c>
      <c r="CN45" s="12">
        <v>3.8298931172374605E-6</v>
      </c>
      <c r="CO45" s="12">
        <v>4.2258717470351177E-6</v>
      </c>
      <c r="CP45" s="12">
        <v>2.3390476559816254E-6</v>
      </c>
      <c r="CQ45" s="12">
        <v>9.3345216104847116E-6</v>
      </c>
      <c r="CR45" s="12">
        <v>4.437117668329431E-6</v>
      </c>
      <c r="CS45" s="12">
        <v>1.5725188405180489E-6</v>
      </c>
      <c r="CT45" s="12">
        <v>1.2553745764367524E-5</v>
      </c>
      <c r="CU45" s="12">
        <v>2.2300608354504322E-5</v>
      </c>
      <c r="CV45" s="12">
        <v>1.051253966454958E-5</v>
      </c>
      <c r="CW45" s="12">
        <v>3.3905375852572768E-6</v>
      </c>
      <c r="CX45" s="12">
        <v>5.4759392556505985E-6</v>
      </c>
      <c r="CY45" s="12">
        <v>3.7959658033141974E-6</v>
      </c>
      <c r="CZ45" s="12">
        <v>8.6886831345507251E-6</v>
      </c>
      <c r="DA45" s="12">
        <v>1.2719814625707703E-6</v>
      </c>
      <c r="DB45" s="12">
        <v>8.5454945872764199E-5</v>
      </c>
      <c r="DC45" s="12">
        <v>2.6610765855031019E-6</v>
      </c>
      <c r="DD45" s="12">
        <v>9.7095937892702861E-6</v>
      </c>
      <c r="DE45" s="12">
        <v>5.5400158917360154E-6</v>
      </c>
      <c r="DF45" s="12">
        <v>1.0966595861935596E-5</v>
      </c>
      <c r="DG45" s="12">
        <v>3.8314047882803233E-6</v>
      </c>
      <c r="DH45" s="12">
        <v>4.5638130533239554E-6</v>
      </c>
      <c r="DI45" s="12">
        <v>9.5576561707252229E-6</v>
      </c>
      <c r="DJ45" s="12">
        <v>3.7226762550681025E-5</v>
      </c>
      <c r="DK45" s="12">
        <v>8.5463351610794305E-5</v>
      </c>
    </row>
    <row r="46" spans="2:115">
      <c r="B46" s="10">
        <v>272</v>
      </c>
      <c r="C46" s="11" t="s">
        <v>22</v>
      </c>
      <c r="D46" s="12">
        <v>0.17623658172257284</v>
      </c>
      <c r="E46" s="12">
        <v>0.10899526302264782</v>
      </c>
      <c r="F46" s="12">
        <v>4.4155326471719721E-2</v>
      </c>
      <c r="G46" s="12">
        <v>1.8906937298253706E-5</v>
      </c>
      <c r="H46" s="12">
        <v>2.4629953542225018E-2</v>
      </c>
      <c r="I46" s="12">
        <v>2.4164429762478425E-2</v>
      </c>
      <c r="J46" s="12">
        <v>5.0907405386260509E-5</v>
      </c>
      <c r="K46" s="12">
        <v>2.9242323732327663E-5</v>
      </c>
      <c r="L46" s="12">
        <v>6.5335943834288432E-5</v>
      </c>
      <c r="M46" s="12">
        <v>2.0496346946097779E-5</v>
      </c>
      <c r="N46" s="12">
        <v>2.3566005525987692E-5</v>
      </c>
      <c r="O46" s="12">
        <v>1.1434682227519026E-4</v>
      </c>
      <c r="P46" s="12">
        <v>1.5547470042121233E-4</v>
      </c>
      <c r="Q46" s="12">
        <v>3.5392490888021873E-4</v>
      </c>
      <c r="R46" s="12">
        <v>4.6315526948966841E-4</v>
      </c>
      <c r="S46" s="12">
        <v>4.2735170767674778E-5</v>
      </c>
      <c r="T46" s="12">
        <v>0</v>
      </c>
      <c r="U46" s="12">
        <v>2.3422894277609068E-5</v>
      </c>
      <c r="V46" s="12">
        <v>2.3453479887294667E-5</v>
      </c>
      <c r="W46" s="12">
        <v>3.0877713528011219E-4</v>
      </c>
      <c r="X46" s="12">
        <v>3.1067175761031979E-3</v>
      </c>
      <c r="Y46" s="12">
        <v>2.919567586789045E-5</v>
      </c>
      <c r="Z46" s="12">
        <v>5.1369445404819813E-5</v>
      </c>
      <c r="AA46" s="12">
        <v>3.9806042513817807E-4</v>
      </c>
      <c r="AB46" s="12">
        <v>2.2088231404012017E-5</v>
      </c>
      <c r="AC46" s="12">
        <v>8.3940056955743953E-5</v>
      </c>
      <c r="AD46" s="12">
        <v>0</v>
      </c>
      <c r="AE46" s="12">
        <v>3.3617089753168968E-5</v>
      </c>
      <c r="AF46" s="12">
        <v>6.3424735691684338E-5</v>
      </c>
      <c r="AG46" s="12">
        <v>4.5842500071257386E-5</v>
      </c>
      <c r="AH46" s="12">
        <v>4.2706902297695435E-4</v>
      </c>
      <c r="AI46" s="12">
        <v>2.3964996005820937E-4</v>
      </c>
      <c r="AJ46" s="12">
        <v>5.9361993928242834E-5</v>
      </c>
      <c r="AK46" s="12">
        <v>4.2659289287367254E-5</v>
      </c>
      <c r="AL46" s="12">
        <v>3.8629116572028003E-4</v>
      </c>
      <c r="AM46" s="12">
        <v>2.0011027965926122E-4</v>
      </c>
      <c r="AN46" s="12">
        <v>2.516582171386979E-4</v>
      </c>
      <c r="AO46" s="12">
        <v>2.5935993962703679E-4</v>
      </c>
      <c r="AP46" s="12">
        <v>1.6535875277994241E-4</v>
      </c>
      <c r="AQ46" s="12">
        <v>3.9167586960877731E-4</v>
      </c>
      <c r="AR46" s="12">
        <v>4.0307592026690313E-4</v>
      </c>
      <c r="AS46" s="12">
        <v>7.6140147434224307E-6</v>
      </c>
      <c r="AT46" s="12">
        <v>3.5608660058804613E-5</v>
      </c>
      <c r="AU46" s="12">
        <v>7.584742396389327E-5</v>
      </c>
      <c r="AV46" s="12">
        <v>2.4672703761246362E-5</v>
      </c>
      <c r="AW46" s="12">
        <v>1.4326893376059158E-4</v>
      </c>
      <c r="AX46" s="12">
        <v>1.009274589981908</v>
      </c>
      <c r="AY46" s="12">
        <v>1.0857233757948226E-2</v>
      </c>
      <c r="AZ46" s="12">
        <v>5.3729589388169605E-3</v>
      </c>
      <c r="BA46" s="12">
        <v>5.9060532540512059E-3</v>
      </c>
      <c r="BB46" s="12">
        <v>3.3056947547058712E-3</v>
      </c>
      <c r="BC46" s="12">
        <v>3.0998491513305492E-3</v>
      </c>
      <c r="BD46" s="12">
        <v>2.7427246730651333E-3</v>
      </c>
      <c r="BE46" s="12">
        <v>6.5564566151830317E-3</v>
      </c>
      <c r="BF46" s="12">
        <v>1.1395405199457555E-2</v>
      </c>
      <c r="BG46" s="12">
        <v>6.5268367067936092E-3</v>
      </c>
      <c r="BH46" s="12">
        <v>4.5738176440195894E-3</v>
      </c>
      <c r="BI46" s="12">
        <v>6.8542546112431791E-3</v>
      </c>
      <c r="BJ46" s="12">
        <v>7.3362541501376033E-3</v>
      </c>
      <c r="BK46" s="12">
        <v>3.674103198978151E-3</v>
      </c>
      <c r="BL46" s="12">
        <v>3.3069115531798618E-3</v>
      </c>
      <c r="BM46" s="12">
        <v>7.4999252287967976E-3</v>
      </c>
      <c r="BN46" s="12">
        <v>2.152040880860255E-3</v>
      </c>
      <c r="BO46" s="12">
        <v>6.0778587806371662E-3</v>
      </c>
      <c r="BP46" s="12">
        <v>2.6240058183913282E-3</v>
      </c>
      <c r="BQ46" s="12">
        <v>2.0200489698951297E-5</v>
      </c>
      <c r="BR46" s="12">
        <v>1.212660724826634E-3</v>
      </c>
      <c r="BS46" s="12">
        <v>1.7366127230418703E-3</v>
      </c>
      <c r="BT46" s="12">
        <v>6.8183780601236582E-4</v>
      </c>
      <c r="BU46" s="12">
        <v>3.9880890663852543E-3</v>
      </c>
      <c r="BV46" s="12">
        <v>1.6870556003519368E-4</v>
      </c>
      <c r="BW46" s="12">
        <v>5.0166448746669727E-5</v>
      </c>
      <c r="BX46" s="12">
        <v>1.2220677555544718E-4</v>
      </c>
      <c r="BY46" s="12">
        <v>4.4139315123255824E-5</v>
      </c>
      <c r="BZ46" s="12">
        <v>2.3942149393877984E-5</v>
      </c>
      <c r="CA46" s="12">
        <v>1.9483744264263822E-5</v>
      </c>
      <c r="CB46" s="12">
        <v>1.4481062912330748E-5</v>
      </c>
      <c r="CC46" s="12">
        <v>2.0660639129440871E-5</v>
      </c>
      <c r="CD46" s="12">
        <v>1.3059838254847173E-5</v>
      </c>
      <c r="CE46" s="12">
        <v>4.4828061874185725E-5</v>
      </c>
      <c r="CF46" s="12">
        <v>2.2572552155154952E-5</v>
      </c>
      <c r="CG46" s="12">
        <v>1.5913029409980086E-4</v>
      </c>
      <c r="CH46" s="12">
        <v>5.9070380839180567E-5</v>
      </c>
      <c r="CI46" s="12">
        <v>1.6447422432083922E-5</v>
      </c>
      <c r="CJ46" s="12">
        <v>3.03701652299998E-5</v>
      </c>
      <c r="CK46" s="12">
        <v>5.7937842579284356E-5</v>
      </c>
      <c r="CL46" s="12">
        <v>7.57396433952332E-6</v>
      </c>
      <c r="CM46" s="12">
        <v>2.7616556758783338E-5</v>
      </c>
      <c r="CN46" s="12">
        <v>4.7332081559816267E-5</v>
      </c>
      <c r="CO46" s="12">
        <v>2.8921528403930989E-5</v>
      </c>
      <c r="CP46" s="12">
        <v>2.4280301914312484E-5</v>
      </c>
      <c r="CQ46" s="12">
        <v>8.9170523012468392E-5</v>
      </c>
      <c r="CR46" s="12">
        <v>6.4052268136919816E-5</v>
      </c>
      <c r="CS46" s="12">
        <v>1.8248165564200945E-5</v>
      </c>
      <c r="CT46" s="12">
        <v>6.8988890191287353E-5</v>
      </c>
      <c r="CU46" s="12">
        <v>5.2703554344498316E-4</v>
      </c>
      <c r="CV46" s="12">
        <v>3.6978731815320823E-5</v>
      </c>
      <c r="CW46" s="12">
        <v>4.679517994491263E-5</v>
      </c>
      <c r="CX46" s="12">
        <v>9.9905943328201333E-5</v>
      </c>
      <c r="CY46" s="12">
        <v>6.4236430194174079E-5</v>
      </c>
      <c r="CZ46" s="12">
        <v>8.2478991871324988E-5</v>
      </c>
      <c r="DA46" s="12">
        <v>2.4510207581821203E-5</v>
      </c>
      <c r="DB46" s="12">
        <v>9.7843391036393193E-4</v>
      </c>
      <c r="DC46" s="12">
        <v>2.6857487007784463E-5</v>
      </c>
      <c r="DD46" s="12">
        <v>1.7278023346680628E-4</v>
      </c>
      <c r="DE46" s="12">
        <v>9.4514164318261726E-5</v>
      </c>
      <c r="DF46" s="12">
        <v>1.6436938387774872E-4</v>
      </c>
      <c r="DG46" s="12">
        <v>2.9558589510431319E-5</v>
      </c>
      <c r="DH46" s="12">
        <v>2.7309159851322922E-5</v>
      </c>
      <c r="DI46" s="12">
        <v>1.3083212392739582E-4</v>
      </c>
      <c r="DJ46" s="12">
        <v>2.768849623572749E-4</v>
      </c>
      <c r="DK46" s="12">
        <v>2.8772471624782331E-4</v>
      </c>
    </row>
    <row r="47" spans="2:115">
      <c r="B47" s="10">
        <v>281</v>
      </c>
      <c r="C47" s="11" t="s">
        <v>683</v>
      </c>
      <c r="D47" s="12">
        <v>0.36907220701654841</v>
      </c>
      <c r="E47" s="12">
        <v>0.20793886922580673</v>
      </c>
      <c r="F47" s="12">
        <v>0.11067612791592968</v>
      </c>
      <c r="G47" s="12">
        <v>9.1846793774921431E-5</v>
      </c>
      <c r="H47" s="12">
        <v>4.819830591868221E-2</v>
      </c>
      <c r="I47" s="12">
        <v>4.4453401573921289E-2</v>
      </c>
      <c r="J47" s="12">
        <v>9.0376596355152194E-5</v>
      </c>
      <c r="K47" s="12">
        <v>7.8215957059573474E-5</v>
      </c>
      <c r="L47" s="12">
        <v>1.2538473556403511E-4</v>
      </c>
      <c r="M47" s="12">
        <v>2.7963129795273291E-5</v>
      </c>
      <c r="N47" s="12">
        <v>3.4153329639800526E-5</v>
      </c>
      <c r="O47" s="12">
        <v>1.4751192817078854E-4</v>
      </c>
      <c r="P47" s="12">
        <v>1.138094774766752E-4</v>
      </c>
      <c r="Q47" s="12">
        <v>3.0452881286967752E-5</v>
      </c>
      <c r="R47" s="12">
        <v>3.0881723131546198E-5</v>
      </c>
      <c r="S47" s="12">
        <v>7.1416318214227723E-5</v>
      </c>
      <c r="T47" s="12">
        <v>0</v>
      </c>
      <c r="U47" s="12">
        <v>9.9587819685763377E-5</v>
      </c>
      <c r="V47" s="12">
        <v>5.5802163512683515E-5</v>
      </c>
      <c r="W47" s="12">
        <v>2.1846830651324866E-4</v>
      </c>
      <c r="X47" s="12">
        <v>7.4942181655637309E-4</v>
      </c>
      <c r="Y47" s="12">
        <v>1.5221789054644695E-4</v>
      </c>
      <c r="Z47" s="12">
        <v>1.9505893329990171E-4</v>
      </c>
      <c r="AA47" s="12">
        <v>4.7218961548802712E-5</v>
      </c>
      <c r="AB47" s="12">
        <v>6.4611313324931628E-5</v>
      </c>
      <c r="AC47" s="12">
        <v>3.4269577332343031E-5</v>
      </c>
      <c r="AD47" s="12">
        <v>0</v>
      </c>
      <c r="AE47" s="12">
        <v>8.4418650842780254E-5</v>
      </c>
      <c r="AF47" s="12">
        <v>4.4357760087752288E-4</v>
      </c>
      <c r="AG47" s="12">
        <v>3.1054040438300423E-4</v>
      </c>
      <c r="AH47" s="12">
        <v>4.4705652407453493E-5</v>
      </c>
      <c r="AI47" s="12">
        <v>5.6164243529327983E-5</v>
      </c>
      <c r="AJ47" s="12">
        <v>8.3166120291008101E-6</v>
      </c>
      <c r="AK47" s="12">
        <v>1.7987209307688333E-4</v>
      </c>
      <c r="AL47" s="12">
        <v>1.0432791808080144E-4</v>
      </c>
      <c r="AM47" s="12">
        <v>1.3578037932508166E-4</v>
      </c>
      <c r="AN47" s="12">
        <v>4.7754218148395246E-5</v>
      </c>
      <c r="AO47" s="12">
        <v>1.2321776541188151E-4</v>
      </c>
      <c r="AP47" s="12">
        <v>2.4847265748633899E-4</v>
      </c>
      <c r="AQ47" s="12">
        <v>1.0013234230196228E-4</v>
      </c>
      <c r="AR47" s="12">
        <v>1.5458250346671147E-4</v>
      </c>
      <c r="AS47" s="12">
        <v>4.1545565535408308E-5</v>
      </c>
      <c r="AT47" s="12">
        <v>5.3823663335865541E-5</v>
      </c>
      <c r="AU47" s="12">
        <v>1.3877165899282948E-4</v>
      </c>
      <c r="AV47" s="12">
        <v>1.1922510309731835E-4</v>
      </c>
      <c r="AW47" s="12">
        <v>2.2113630241421195E-5</v>
      </c>
      <c r="AX47" s="12">
        <v>5.5115379402179897E-5</v>
      </c>
      <c r="AY47" s="12">
        <v>1.0069484305259726</v>
      </c>
      <c r="AZ47" s="12">
        <v>3.8606037895212443E-4</v>
      </c>
      <c r="BA47" s="12">
        <v>1.9161262529664638E-4</v>
      </c>
      <c r="BB47" s="12">
        <v>1.1191933807474059E-4</v>
      </c>
      <c r="BC47" s="12">
        <v>4.0617916654153862E-5</v>
      </c>
      <c r="BD47" s="12">
        <v>4.3445370277943691E-5</v>
      </c>
      <c r="BE47" s="12">
        <v>1.0402147397581912E-4</v>
      </c>
      <c r="BF47" s="12">
        <v>5.8081615352173806E-5</v>
      </c>
      <c r="BG47" s="12">
        <v>5.081421507594641E-5</v>
      </c>
      <c r="BH47" s="12">
        <v>3.6519800517524285E-5</v>
      </c>
      <c r="BI47" s="12">
        <v>5.7219414973893785E-5</v>
      </c>
      <c r="BJ47" s="12">
        <v>8.5942916985744049E-5</v>
      </c>
      <c r="BK47" s="12">
        <v>5.4166236467681844E-5</v>
      </c>
      <c r="BL47" s="12">
        <v>2.6256664369287277E-5</v>
      </c>
      <c r="BM47" s="12">
        <v>4.8967679261705938E-5</v>
      </c>
      <c r="BN47" s="12">
        <v>1.2198463008655882E-4</v>
      </c>
      <c r="BO47" s="12">
        <v>7.6641529161773257E-4</v>
      </c>
      <c r="BP47" s="12">
        <v>2.3026205306888601E-3</v>
      </c>
      <c r="BQ47" s="12">
        <v>2.8025941728133094E-5</v>
      </c>
      <c r="BR47" s="12">
        <v>2.3352237996019307E-2</v>
      </c>
      <c r="BS47" s="12">
        <v>3.1368619810490286E-2</v>
      </c>
      <c r="BT47" s="12">
        <v>9.9689669011359013E-3</v>
      </c>
      <c r="BU47" s="12">
        <v>2.7679475890383325E-2</v>
      </c>
      <c r="BV47" s="12">
        <v>2.4284048148280854E-4</v>
      </c>
      <c r="BW47" s="12">
        <v>6.7734618824780363E-4</v>
      </c>
      <c r="BX47" s="12">
        <v>6.8510428153638282E-4</v>
      </c>
      <c r="BY47" s="12">
        <v>7.8151827223047363E-5</v>
      </c>
      <c r="BZ47" s="12">
        <v>7.3676481224849348E-5</v>
      </c>
      <c r="CA47" s="12">
        <v>6.4549114636235219E-5</v>
      </c>
      <c r="CB47" s="12">
        <v>9.3968938921758707E-5</v>
      </c>
      <c r="CC47" s="12">
        <v>2.6032026618295179E-4</v>
      </c>
      <c r="CD47" s="12">
        <v>2.0121437423172641E-4</v>
      </c>
      <c r="CE47" s="12">
        <v>3.0231649476998964E-4</v>
      </c>
      <c r="CF47" s="12">
        <v>1.9933961985948284E-5</v>
      </c>
      <c r="CG47" s="12">
        <v>2.7582212819654805E-4</v>
      </c>
      <c r="CH47" s="12">
        <v>9.9615143075617327E-5</v>
      </c>
      <c r="CI47" s="12">
        <v>5.585609311982911E-5</v>
      </c>
      <c r="CJ47" s="12">
        <v>1.7951888774442152E-4</v>
      </c>
      <c r="CK47" s="12">
        <v>1.8327386918103573E-4</v>
      </c>
      <c r="CL47" s="12">
        <v>3.0957973299648405E-5</v>
      </c>
      <c r="CM47" s="12">
        <v>1.1293945437143749E-4</v>
      </c>
      <c r="CN47" s="12">
        <v>4.8800631226049646E-4</v>
      </c>
      <c r="CO47" s="12">
        <v>3.3427691379664718E-5</v>
      </c>
      <c r="CP47" s="12">
        <v>1.3486236091856695E-4</v>
      </c>
      <c r="CQ47" s="12">
        <v>4.2053200834250298E-5</v>
      </c>
      <c r="CR47" s="12">
        <v>1.2206300005663925E-4</v>
      </c>
      <c r="CS47" s="12">
        <v>1.3921514120283885E-4</v>
      </c>
      <c r="CT47" s="12">
        <v>8.7812773780796943E-5</v>
      </c>
      <c r="CU47" s="12">
        <v>5.137784845756471E-5</v>
      </c>
      <c r="CV47" s="12">
        <v>7.664251534363337E-5</v>
      </c>
      <c r="CW47" s="12">
        <v>7.6663045592126274E-5</v>
      </c>
      <c r="CX47" s="12">
        <v>5.7780768899596444E-5</v>
      </c>
      <c r="CY47" s="12">
        <v>3.7448840626698247E-5</v>
      </c>
      <c r="CZ47" s="12">
        <v>8.2453075153410193E-5</v>
      </c>
      <c r="DA47" s="12">
        <v>7.7863293452577149E-5</v>
      </c>
      <c r="DB47" s="12">
        <v>9.0961002648304128E-5</v>
      </c>
      <c r="DC47" s="12">
        <v>4.0961829179521278E-5</v>
      </c>
      <c r="DD47" s="12">
        <v>1.011945517459332E-4</v>
      </c>
      <c r="DE47" s="12">
        <v>5.8521555639268602E-5</v>
      </c>
      <c r="DF47" s="12">
        <v>7.9139717004355508E-5</v>
      </c>
      <c r="DG47" s="12">
        <v>1.0442514230777424E-4</v>
      </c>
      <c r="DH47" s="12">
        <v>2.7601443785742789E-5</v>
      </c>
      <c r="DI47" s="12">
        <v>7.4205323277047979E-5</v>
      </c>
      <c r="DJ47" s="12">
        <v>1.0094224353778035E-4</v>
      </c>
      <c r="DK47" s="12">
        <v>3.2417260026629984E-4</v>
      </c>
    </row>
    <row r="48" spans="2:115">
      <c r="B48" s="10">
        <v>289</v>
      </c>
      <c r="C48" s="11" t="s">
        <v>23</v>
      </c>
      <c r="D48" s="12">
        <v>0.2752501472301041</v>
      </c>
      <c r="E48" s="12">
        <v>0.28154162548671419</v>
      </c>
      <c r="F48" s="12">
        <v>8.5826200312290601E-2</v>
      </c>
      <c r="G48" s="12">
        <v>8.3125976974719306E-4</v>
      </c>
      <c r="H48" s="12">
        <v>8.3593658134505838E-2</v>
      </c>
      <c r="I48" s="12">
        <v>7.51241099065873E-2</v>
      </c>
      <c r="J48" s="12">
        <v>1.4330727957941403E-3</v>
      </c>
      <c r="K48" s="12">
        <v>3.8083137680058372E-4</v>
      </c>
      <c r="L48" s="12">
        <v>2.439172764731751E-4</v>
      </c>
      <c r="M48" s="12">
        <v>3.6033024810938526E-4</v>
      </c>
      <c r="N48" s="12">
        <v>1.448413489388838E-4</v>
      </c>
      <c r="O48" s="12">
        <v>1.5117961354108669E-3</v>
      </c>
      <c r="P48" s="12">
        <v>2.7324869182380955E-3</v>
      </c>
      <c r="Q48" s="12">
        <v>1.289422687718838E-3</v>
      </c>
      <c r="R48" s="12">
        <v>2.0938319038524708E-2</v>
      </c>
      <c r="S48" s="12">
        <v>2.8868951539077825E-4</v>
      </c>
      <c r="T48" s="12">
        <v>0</v>
      </c>
      <c r="U48" s="12">
        <v>2.062158951666159E-4</v>
      </c>
      <c r="V48" s="12">
        <v>4.7097720769324246E-4</v>
      </c>
      <c r="W48" s="12">
        <v>5.0899362702833016E-3</v>
      </c>
      <c r="X48" s="12">
        <v>1.9803014305494148E-2</v>
      </c>
      <c r="Y48" s="12">
        <v>4.5226184094216326E-4</v>
      </c>
      <c r="Z48" s="12">
        <v>6.5257529341810933E-4</v>
      </c>
      <c r="AA48" s="12">
        <v>3.0920219201865208E-4</v>
      </c>
      <c r="AB48" s="12">
        <v>1.5470850415981712E-4</v>
      </c>
      <c r="AC48" s="12">
        <v>5.4920268757302363E-3</v>
      </c>
      <c r="AD48" s="12">
        <v>0</v>
      </c>
      <c r="AE48" s="12">
        <v>2.4707995265527633E-3</v>
      </c>
      <c r="AF48" s="12">
        <v>1.5575802172950893E-3</v>
      </c>
      <c r="AG48" s="12">
        <v>7.9105736070868835E-4</v>
      </c>
      <c r="AH48" s="12">
        <v>6.6157109404577988E-3</v>
      </c>
      <c r="AI48" s="12">
        <v>5.7595518220713796E-3</v>
      </c>
      <c r="AJ48" s="12">
        <v>1.4226833983987982E-3</v>
      </c>
      <c r="AK48" s="12">
        <v>3.6151504574235448E-4</v>
      </c>
      <c r="AL48" s="12">
        <v>7.2969615308047988E-4</v>
      </c>
      <c r="AM48" s="12">
        <v>1.0165215244961459E-2</v>
      </c>
      <c r="AN48" s="12">
        <v>3.3560805423753569E-3</v>
      </c>
      <c r="AO48" s="12">
        <v>2.8876330645445361E-3</v>
      </c>
      <c r="AP48" s="12">
        <v>4.2330421175022035E-3</v>
      </c>
      <c r="AQ48" s="12">
        <v>4.9718097196882463E-3</v>
      </c>
      <c r="AR48" s="12">
        <v>2.974602371671044E-3</v>
      </c>
      <c r="AS48" s="12">
        <v>5.3026066811126534E-5</v>
      </c>
      <c r="AT48" s="12">
        <v>1.4769102467149432E-4</v>
      </c>
      <c r="AU48" s="12">
        <v>3.4770842653331952E-3</v>
      </c>
      <c r="AV48" s="12">
        <v>2.2551631959293907E-4</v>
      </c>
      <c r="AW48" s="12">
        <v>2.20668312802574E-4</v>
      </c>
      <c r="AX48" s="12">
        <v>7.9488925475781002E-4</v>
      </c>
      <c r="AY48" s="12">
        <v>1.5010985591221255E-2</v>
      </c>
      <c r="AZ48" s="12">
        <v>1.0164459674176993</v>
      </c>
      <c r="BA48" s="12">
        <v>9.8725266099093725E-3</v>
      </c>
      <c r="BB48" s="12">
        <v>8.4782412382287328E-3</v>
      </c>
      <c r="BC48" s="12">
        <v>9.2317999263075139E-3</v>
      </c>
      <c r="BD48" s="12">
        <v>3.5303142752627545E-3</v>
      </c>
      <c r="BE48" s="12">
        <v>5.6682293063925271E-3</v>
      </c>
      <c r="BF48" s="12">
        <v>9.7797188270506794E-3</v>
      </c>
      <c r="BG48" s="12">
        <v>8.1223884138478218E-3</v>
      </c>
      <c r="BH48" s="12">
        <v>7.5232812980745058E-3</v>
      </c>
      <c r="BI48" s="12">
        <v>5.4872360912833857E-3</v>
      </c>
      <c r="BJ48" s="12">
        <v>8.2694778419919006E-3</v>
      </c>
      <c r="BK48" s="12">
        <v>1.9243080365028014E-2</v>
      </c>
      <c r="BL48" s="12">
        <v>2.2844274769337641E-3</v>
      </c>
      <c r="BM48" s="12">
        <v>3.6168068185423665E-3</v>
      </c>
      <c r="BN48" s="12">
        <v>6.4251129822156874E-3</v>
      </c>
      <c r="BO48" s="12">
        <v>2.598386469433354E-3</v>
      </c>
      <c r="BP48" s="12">
        <v>6.0360939533578113E-3</v>
      </c>
      <c r="BQ48" s="12">
        <v>2.4696262793264689E-4</v>
      </c>
      <c r="BR48" s="12">
        <v>4.5538960518378725E-3</v>
      </c>
      <c r="BS48" s="12">
        <v>1.7689050161869922E-2</v>
      </c>
      <c r="BT48" s="12">
        <v>1.9822645316602758E-3</v>
      </c>
      <c r="BU48" s="12">
        <v>2.4623799136525267E-3</v>
      </c>
      <c r="BV48" s="12">
        <v>3.5602395648677348E-4</v>
      </c>
      <c r="BW48" s="12">
        <v>9.5651108403715642E-4</v>
      </c>
      <c r="BX48" s="12">
        <v>7.302758749690491E-4</v>
      </c>
      <c r="BY48" s="12">
        <v>2.649129714111404E-4</v>
      </c>
      <c r="BZ48" s="12">
        <v>8.4243381718965098E-4</v>
      </c>
      <c r="CA48" s="12">
        <v>1.2534938833315087E-4</v>
      </c>
      <c r="CB48" s="12">
        <v>1.0780071554268053E-4</v>
      </c>
      <c r="CC48" s="12">
        <v>2.382225887064693E-4</v>
      </c>
      <c r="CD48" s="12">
        <v>2.4484404724429607E-4</v>
      </c>
      <c r="CE48" s="12">
        <v>3.555160112595456E-4</v>
      </c>
      <c r="CF48" s="12">
        <v>3.8609159721897916E-4</v>
      </c>
      <c r="CG48" s="12">
        <v>7.540138190486968E-4</v>
      </c>
      <c r="CH48" s="12">
        <v>7.7689556372392799E-4</v>
      </c>
      <c r="CI48" s="12">
        <v>3.9463040417462593E-4</v>
      </c>
      <c r="CJ48" s="12">
        <v>9.1465710230754377E-4</v>
      </c>
      <c r="CK48" s="12">
        <v>3.3769120419853034E-3</v>
      </c>
      <c r="CL48" s="12">
        <v>5.096121595553119E-5</v>
      </c>
      <c r="CM48" s="12">
        <v>3.5729385312850101E-4</v>
      </c>
      <c r="CN48" s="12">
        <v>3.7605537163048694E-4</v>
      </c>
      <c r="CO48" s="12">
        <v>1.6406379242980089E-4</v>
      </c>
      <c r="CP48" s="12">
        <v>2.5265463138294863E-4</v>
      </c>
      <c r="CQ48" s="12">
        <v>2.1456085990868512E-4</v>
      </c>
      <c r="CR48" s="12">
        <v>7.8445774861399329E-4</v>
      </c>
      <c r="CS48" s="12">
        <v>1.6905960661410465E-4</v>
      </c>
      <c r="CT48" s="12">
        <v>2.6526896381898522E-4</v>
      </c>
      <c r="CU48" s="12">
        <v>7.30595789985038E-4</v>
      </c>
      <c r="CV48" s="12">
        <v>2.7564633634082661E-4</v>
      </c>
      <c r="CW48" s="12">
        <v>2.5539146703783554E-4</v>
      </c>
      <c r="CX48" s="12">
        <v>3.2030947893648163E-4</v>
      </c>
      <c r="CY48" s="12">
        <v>6.0555570143322414E-4</v>
      </c>
      <c r="CZ48" s="12">
        <v>5.5433512256939429E-4</v>
      </c>
      <c r="DA48" s="12">
        <v>1.1371439364208105E-4</v>
      </c>
      <c r="DB48" s="12">
        <v>1.7778327379842445E-3</v>
      </c>
      <c r="DC48" s="12">
        <v>1.8236301398473918E-4</v>
      </c>
      <c r="DD48" s="12">
        <v>6.8338270116771922E-4</v>
      </c>
      <c r="DE48" s="12">
        <v>1.1477220939669372E-3</v>
      </c>
      <c r="DF48" s="12">
        <v>1.3094462525032899E-3</v>
      </c>
      <c r="DG48" s="12">
        <v>2.069363557290385E-4</v>
      </c>
      <c r="DH48" s="12">
        <v>3.1923795995937641E-4</v>
      </c>
      <c r="DI48" s="12">
        <v>2.3286316896053939E-3</v>
      </c>
      <c r="DJ48" s="12">
        <v>5.871977799787485E-4</v>
      </c>
      <c r="DK48" s="12">
        <v>1.2218055595838682E-3</v>
      </c>
    </row>
    <row r="49" spans="2:115">
      <c r="B49" s="10">
        <v>291</v>
      </c>
      <c r="C49" s="11" t="s">
        <v>684</v>
      </c>
      <c r="D49" s="12">
        <v>0.10217795106434358</v>
      </c>
      <c r="E49" s="12">
        <v>0.16907603717827208</v>
      </c>
      <c r="F49" s="12">
        <v>0.16049028922192618</v>
      </c>
      <c r="G49" s="12">
        <v>5.0354840137272535E-5</v>
      </c>
      <c r="H49" s="12">
        <v>3.2832027575100162E-2</v>
      </c>
      <c r="I49" s="12">
        <v>3.0888965890934098E-2</v>
      </c>
      <c r="J49" s="12">
        <v>1.2475424933359238E-4</v>
      </c>
      <c r="K49" s="12">
        <v>5.6726202822227416E-5</v>
      </c>
      <c r="L49" s="12">
        <v>2.061340576769901E-4</v>
      </c>
      <c r="M49" s="12">
        <v>4.3909503529257538E-5</v>
      </c>
      <c r="N49" s="12">
        <v>3.0196770713377406E-5</v>
      </c>
      <c r="O49" s="12">
        <v>8.0431780613431523E-5</v>
      </c>
      <c r="P49" s="12">
        <v>6.0135969311832271E-4</v>
      </c>
      <c r="Q49" s="12">
        <v>3.2652781549550736E-5</v>
      </c>
      <c r="R49" s="12">
        <v>2.9610713828643747E-5</v>
      </c>
      <c r="S49" s="12">
        <v>6.1583546609465098E-5</v>
      </c>
      <c r="T49" s="12">
        <v>0</v>
      </c>
      <c r="U49" s="12">
        <v>4.9855280781594701E-5</v>
      </c>
      <c r="V49" s="12">
        <v>3.1433328201406064E-5</v>
      </c>
      <c r="W49" s="12">
        <v>5.3074463060772893E-5</v>
      </c>
      <c r="X49" s="12">
        <v>1.2861163278953905E-4</v>
      </c>
      <c r="Y49" s="12">
        <v>3.6267451900603909E-5</v>
      </c>
      <c r="Z49" s="12">
        <v>3.5781501093994893E-5</v>
      </c>
      <c r="AA49" s="12">
        <v>2.4520339123790504E-5</v>
      </c>
      <c r="AB49" s="12">
        <v>4.911655064521822E-5</v>
      </c>
      <c r="AC49" s="12">
        <v>3.4351831804435413E-5</v>
      </c>
      <c r="AD49" s="12">
        <v>0</v>
      </c>
      <c r="AE49" s="12">
        <v>4.5465214728813363E-5</v>
      </c>
      <c r="AF49" s="12">
        <v>9.0847043140577339E-5</v>
      </c>
      <c r="AG49" s="12">
        <v>5.5058599034174505E-5</v>
      </c>
      <c r="AH49" s="12">
        <v>3.8055293952329031E-5</v>
      </c>
      <c r="AI49" s="12">
        <v>2.418910340082298E-5</v>
      </c>
      <c r="AJ49" s="12">
        <v>1.0887530711975718E-5</v>
      </c>
      <c r="AK49" s="12">
        <v>7.04697731565023E-5</v>
      </c>
      <c r="AL49" s="12">
        <v>8.685265232300574E-5</v>
      </c>
      <c r="AM49" s="12">
        <v>1.1641018581378181E-4</v>
      </c>
      <c r="AN49" s="12">
        <v>4.2033977629361189E-5</v>
      </c>
      <c r="AO49" s="12">
        <v>1.8104538719829888E-4</v>
      </c>
      <c r="AP49" s="12">
        <v>1.0513886223581558E-4</v>
      </c>
      <c r="AQ49" s="12">
        <v>4.8703804048242787E-4</v>
      </c>
      <c r="AR49" s="12">
        <v>1.7284523670799967E-4</v>
      </c>
      <c r="AS49" s="12">
        <v>1.0682579751598356E-5</v>
      </c>
      <c r="AT49" s="12">
        <v>1.8562812261159391E-5</v>
      </c>
      <c r="AU49" s="12">
        <v>2.1128295486891487E-4</v>
      </c>
      <c r="AV49" s="12">
        <v>3.2114004119226652E-5</v>
      </c>
      <c r="AW49" s="12">
        <v>2.7106274709821464E-5</v>
      </c>
      <c r="AX49" s="12">
        <v>2.8968865363247763E-5</v>
      </c>
      <c r="AY49" s="12">
        <v>1.3475008159927223E-4</v>
      </c>
      <c r="AZ49" s="12">
        <v>1.1663238926535593E-4</v>
      </c>
      <c r="BA49" s="12">
        <v>1.0158080075194889</v>
      </c>
      <c r="BB49" s="12">
        <v>4.1584802669813667E-3</v>
      </c>
      <c r="BC49" s="12">
        <v>1.2765634150131819E-3</v>
      </c>
      <c r="BD49" s="12">
        <v>2.1808180021505415E-4</v>
      </c>
      <c r="BE49" s="12">
        <v>2.2446133148058421E-4</v>
      </c>
      <c r="BF49" s="12">
        <v>9.742668782310995E-4</v>
      </c>
      <c r="BG49" s="12">
        <v>2.4908165907897824E-3</v>
      </c>
      <c r="BH49" s="12">
        <v>3.1656024853776927E-4</v>
      </c>
      <c r="BI49" s="12">
        <v>3.6469519075817864E-5</v>
      </c>
      <c r="BJ49" s="12">
        <v>2.7938872394805232E-4</v>
      </c>
      <c r="BK49" s="12">
        <v>2.0654075896130132E-4</v>
      </c>
      <c r="BL49" s="12">
        <v>3.6231106842250451E-4</v>
      </c>
      <c r="BM49" s="12">
        <v>1.0541564213926587E-3</v>
      </c>
      <c r="BN49" s="12">
        <v>1.9363093205136041E-3</v>
      </c>
      <c r="BO49" s="12">
        <v>1.1759479484798096E-3</v>
      </c>
      <c r="BP49" s="12">
        <v>1.2200279597581426E-4</v>
      </c>
      <c r="BQ49" s="12">
        <v>5.3169502833724825E-5</v>
      </c>
      <c r="BR49" s="12">
        <v>8.8262269328561827E-4</v>
      </c>
      <c r="BS49" s="12">
        <v>1.1355375588862688E-4</v>
      </c>
      <c r="BT49" s="12">
        <v>5.81249998357908E-4</v>
      </c>
      <c r="BU49" s="12">
        <v>9.1069637970046509E-4</v>
      </c>
      <c r="BV49" s="12">
        <v>1.3579356558081877E-4</v>
      </c>
      <c r="BW49" s="12">
        <v>2.5875115212154072E-5</v>
      </c>
      <c r="BX49" s="12">
        <v>1.304260173222915E-3</v>
      </c>
      <c r="BY49" s="12">
        <v>1.0331387890261013E-4</v>
      </c>
      <c r="BZ49" s="12">
        <v>3.5205162051340966E-5</v>
      </c>
      <c r="CA49" s="12">
        <v>2.3254725170443627E-5</v>
      </c>
      <c r="CB49" s="12">
        <v>1.6087005918047096E-5</v>
      </c>
      <c r="CC49" s="12">
        <v>1.2306742718024531E-5</v>
      </c>
      <c r="CD49" s="12">
        <v>2.9102595468909795E-6</v>
      </c>
      <c r="CE49" s="12">
        <v>5.7667682429425851E-5</v>
      </c>
      <c r="CF49" s="12">
        <v>7.1465052000898902E-5</v>
      </c>
      <c r="CG49" s="12">
        <v>5.7291908314076204E-4</v>
      </c>
      <c r="CH49" s="12">
        <v>6.0231801139560067E-5</v>
      </c>
      <c r="CI49" s="12">
        <v>3.5251511645176095E-5</v>
      </c>
      <c r="CJ49" s="12">
        <v>4.5404189031811696E-5</v>
      </c>
      <c r="CK49" s="12">
        <v>7.3138216988387426E-5</v>
      </c>
      <c r="CL49" s="12">
        <v>1.6227836178853974E-5</v>
      </c>
      <c r="CM49" s="12">
        <v>5.0669017947233474E-5</v>
      </c>
      <c r="CN49" s="12">
        <v>4.6916114967161113E-5</v>
      </c>
      <c r="CO49" s="12">
        <v>6.1841038116388023E-5</v>
      </c>
      <c r="CP49" s="12">
        <v>3.0825205937741886E-5</v>
      </c>
      <c r="CQ49" s="12">
        <v>2.8588695273193485E-5</v>
      </c>
      <c r="CR49" s="12">
        <v>7.5310471001241951E-5</v>
      </c>
      <c r="CS49" s="12">
        <v>2.6143707412074848E-5</v>
      </c>
      <c r="CT49" s="12">
        <v>7.7383548235660578E-5</v>
      </c>
      <c r="CU49" s="12">
        <v>2.7943284498408091E-5</v>
      </c>
      <c r="CV49" s="12">
        <v>5.9965019992987083E-5</v>
      </c>
      <c r="CW49" s="12">
        <v>2.9228557123008692E-5</v>
      </c>
      <c r="CX49" s="12">
        <v>3.499180153341608E-5</v>
      </c>
      <c r="CY49" s="12">
        <v>3.0651393966037909E-5</v>
      </c>
      <c r="CZ49" s="12">
        <v>2.7789839274706567E-4</v>
      </c>
      <c r="DA49" s="12">
        <v>2.2352068828422049E-5</v>
      </c>
      <c r="DB49" s="12">
        <v>3.888887645729408E-3</v>
      </c>
      <c r="DC49" s="12">
        <v>4.4019969547080607E-5</v>
      </c>
      <c r="DD49" s="12">
        <v>8.1832595218503404E-5</v>
      </c>
      <c r="DE49" s="12">
        <v>3.4821774146154757E-5</v>
      </c>
      <c r="DF49" s="12">
        <v>6.2595106798379323E-5</v>
      </c>
      <c r="DG49" s="12">
        <v>5.2805571476553796E-5</v>
      </c>
      <c r="DH49" s="12">
        <v>2.2695886723764895E-5</v>
      </c>
      <c r="DI49" s="12">
        <v>4.8833853508239309E-5</v>
      </c>
      <c r="DJ49" s="12">
        <v>2.2311763117345398E-5</v>
      </c>
      <c r="DK49" s="12">
        <v>2.1517177639343194E-5</v>
      </c>
    </row>
    <row r="50" spans="2:115">
      <c r="B50" s="10">
        <v>301</v>
      </c>
      <c r="C50" s="11" t="s">
        <v>685</v>
      </c>
      <c r="D50" s="12">
        <v>0.17133345672933864</v>
      </c>
      <c r="E50" s="12">
        <v>0.22431528945605941</v>
      </c>
      <c r="F50" s="12">
        <v>0.12528815305232022</v>
      </c>
      <c r="G50" s="12">
        <v>1.425269623279991E-5</v>
      </c>
      <c r="H50" s="12">
        <v>4.5369137782857644E-2</v>
      </c>
      <c r="I50" s="12">
        <v>4.3509733318416594E-2</v>
      </c>
      <c r="J50" s="12">
        <v>3.1493714909115608E-4</v>
      </c>
      <c r="K50" s="12">
        <v>1.3808030729726726E-4</v>
      </c>
      <c r="L50" s="12">
        <v>5.2322631855774996E-4</v>
      </c>
      <c r="M50" s="12">
        <v>1.2556747345501614E-4</v>
      </c>
      <c r="N50" s="12">
        <v>6.2197491786335763E-5</v>
      </c>
      <c r="O50" s="12">
        <v>1.8932434938911006E-4</v>
      </c>
      <c r="P50" s="12">
        <v>6.0406312514865376E-4</v>
      </c>
      <c r="Q50" s="12">
        <v>7.5601717597054976E-5</v>
      </c>
      <c r="R50" s="12">
        <v>6.748755343913309E-5</v>
      </c>
      <c r="S50" s="12">
        <v>1.5429203166628227E-4</v>
      </c>
      <c r="T50" s="12">
        <v>0</v>
      </c>
      <c r="U50" s="12">
        <v>1.2157901634402352E-4</v>
      </c>
      <c r="V50" s="12">
        <v>7.4155509641297097E-5</v>
      </c>
      <c r="W50" s="12">
        <v>1.9382552446085371E-4</v>
      </c>
      <c r="X50" s="12">
        <v>2.3015464896950671E-4</v>
      </c>
      <c r="Y50" s="12">
        <v>7.8431244818611871E-5</v>
      </c>
      <c r="Z50" s="12">
        <v>8.3545664632929097E-5</v>
      </c>
      <c r="AA50" s="12">
        <v>6.0915989003700478E-5</v>
      </c>
      <c r="AB50" s="12">
        <v>1.1792973977655316E-4</v>
      </c>
      <c r="AC50" s="12">
        <v>7.2436532569161916E-5</v>
      </c>
      <c r="AD50" s="12">
        <v>0</v>
      </c>
      <c r="AE50" s="12">
        <v>1.0994825747759445E-4</v>
      </c>
      <c r="AF50" s="12">
        <v>2.2001039175645207E-4</v>
      </c>
      <c r="AG50" s="12">
        <v>1.1996705189606106E-4</v>
      </c>
      <c r="AH50" s="12">
        <v>8.5074930713280065E-5</v>
      </c>
      <c r="AI50" s="12">
        <v>4.9724491994407658E-5</v>
      </c>
      <c r="AJ50" s="12">
        <v>5.2182469556484626E-5</v>
      </c>
      <c r="AK50" s="12">
        <v>2.0654957024494606E-4</v>
      </c>
      <c r="AL50" s="12">
        <v>6.8048800903482089E-4</v>
      </c>
      <c r="AM50" s="12">
        <v>2.9498665095874205E-4</v>
      </c>
      <c r="AN50" s="12">
        <v>1.066564917597126E-4</v>
      </c>
      <c r="AO50" s="12">
        <v>1.6917774072488216E-4</v>
      </c>
      <c r="AP50" s="12">
        <v>3.1052963482378055E-4</v>
      </c>
      <c r="AQ50" s="12">
        <v>8.5357464793715712E-4</v>
      </c>
      <c r="AR50" s="12">
        <v>5.8655094588169418E-4</v>
      </c>
      <c r="AS50" s="12">
        <v>2.4952037329144649E-5</v>
      </c>
      <c r="AT50" s="12">
        <v>4.33106980257889E-5</v>
      </c>
      <c r="AU50" s="12">
        <v>3.9480932938440043E-4</v>
      </c>
      <c r="AV50" s="12">
        <v>1.7103184042526419E-4</v>
      </c>
      <c r="AW50" s="12">
        <v>4.2613176886201826E-5</v>
      </c>
      <c r="AX50" s="12">
        <v>9.5526292325813478E-5</v>
      </c>
      <c r="AY50" s="12">
        <v>1.4041341869154529E-4</v>
      </c>
      <c r="AZ50" s="12">
        <v>2.1515330412311804E-4</v>
      </c>
      <c r="BA50" s="12">
        <v>8.700616203015883E-4</v>
      </c>
      <c r="BB50" s="12">
        <v>1.0205916159929131</v>
      </c>
      <c r="BC50" s="12">
        <v>3.516570425353051E-4</v>
      </c>
      <c r="BD50" s="12">
        <v>7.4638702741226099E-4</v>
      </c>
      <c r="BE50" s="12">
        <v>3.9311256833103402E-4</v>
      </c>
      <c r="BF50" s="12">
        <v>8.8951138160107577E-4</v>
      </c>
      <c r="BG50" s="12">
        <v>3.0825032451976407E-4</v>
      </c>
      <c r="BH50" s="12">
        <v>6.0079481731094568E-4</v>
      </c>
      <c r="BI50" s="12">
        <v>1.2164608738350989E-4</v>
      </c>
      <c r="BJ50" s="12">
        <v>2.0340771961130556E-4</v>
      </c>
      <c r="BK50" s="12">
        <v>3.0804208563583199E-4</v>
      </c>
      <c r="BL50" s="12">
        <v>1.7524434043585989E-4</v>
      </c>
      <c r="BM50" s="12">
        <v>3.2402355835786249E-4</v>
      </c>
      <c r="BN50" s="12">
        <v>2.4061403939008483E-4</v>
      </c>
      <c r="BO50" s="12">
        <v>3.0767453818644411E-4</v>
      </c>
      <c r="BP50" s="12">
        <v>1.7016762864046091E-4</v>
      </c>
      <c r="BQ50" s="12">
        <v>1.2841533655606275E-4</v>
      </c>
      <c r="BR50" s="12">
        <v>8.321928429305255E-5</v>
      </c>
      <c r="BS50" s="12">
        <v>1.2645510052354121E-4</v>
      </c>
      <c r="BT50" s="12">
        <v>1.4256064380067612E-4</v>
      </c>
      <c r="BU50" s="12">
        <v>1.215413847818878E-4</v>
      </c>
      <c r="BV50" s="12">
        <v>3.4370099404345937E-4</v>
      </c>
      <c r="BW50" s="12">
        <v>5.7166228925364879E-5</v>
      </c>
      <c r="BX50" s="12">
        <v>2.7768928712109054E-4</v>
      </c>
      <c r="BY50" s="12">
        <v>2.2629174077117134E-4</v>
      </c>
      <c r="BZ50" s="12">
        <v>7.2970272825478898E-5</v>
      </c>
      <c r="CA50" s="12">
        <v>5.0093900084292902E-5</v>
      </c>
      <c r="CB50" s="12">
        <v>3.2146024074750792E-5</v>
      </c>
      <c r="CC50" s="12">
        <v>2.6616252200743241E-5</v>
      </c>
      <c r="CD50" s="12">
        <v>5.6763548565739115E-6</v>
      </c>
      <c r="CE50" s="12">
        <v>5.3594804685675056E-5</v>
      </c>
      <c r="CF50" s="12">
        <v>1.7761146500560042E-4</v>
      </c>
      <c r="CG50" s="12">
        <v>1.4089806515824469E-3</v>
      </c>
      <c r="CH50" s="12">
        <v>1.1806006657646116E-4</v>
      </c>
      <c r="CI50" s="12">
        <v>7.6371263311409695E-5</v>
      </c>
      <c r="CJ50" s="12">
        <v>9.7922985413718535E-5</v>
      </c>
      <c r="CK50" s="12">
        <v>1.1451802737724056E-4</v>
      </c>
      <c r="CL50" s="12">
        <v>3.5359028929115307E-5</v>
      </c>
      <c r="CM50" s="12">
        <v>1.0398273402474502E-4</v>
      </c>
      <c r="CN50" s="12">
        <v>1.015991793899442E-4</v>
      </c>
      <c r="CO50" s="12">
        <v>1.5332723299653982E-4</v>
      </c>
      <c r="CP50" s="12">
        <v>7.100533614765183E-5</v>
      </c>
      <c r="CQ50" s="12">
        <v>5.6918799703466052E-5</v>
      </c>
      <c r="CR50" s="12">
        <v>1.0303070539480314E-4</v>
      </c>
      <c r="CS50" s="12">
        <v>4.4856028079259558E-5</v>
      </c>
      <c r="CT50" s="12">
        <v>1.5360450742846877E-4</v>
      </c>
      <c r="CU50" s="12">
        <v>4.847339479824393E-5</v>
      </c>
      <c r="CV50" s="12">
        <v>1.2968725833458934E-4</v>
      </c>
      <c r="CW50" s="12">
        <v>5.7042182673925012E-5</v>
      </c>
      <c r="CX50" s="12">
        <v>5.1759608887339681E-5</v>
      </c>
      <c r="CY50" s="12">
        <v>6.7500528417636878E-5</v>
      </c>
      <c r="CZ50" s="12">
        <v>7.3851687760258169E-4</v>
      </c>
      <c r="DA50" s="12">
        <v>5.1355104430391159E-5</v>
      </c>
      <c r="DB50" s="12">
        <v>1.0000993054754704E-2</v>
      </c>
      <c r="DC50" s="12">
        <v>6.4970886269281403E-5</v>
      </c>
      <c r="DD50" s="12">
        <v>1.5068748097398448E-4</v>
      </c>
      <c r="DE50" s="12">
        <v>5.1494678870292635E-5</v>
      </c>
      <c r="DF50" s="12">
        <v>1.0548684862811195E-4</v>
      </c>
      <c r="DG50" s="12">
        <v>1.0916771332279708E-4</v>
      </c>
      <c r="DH50" s="12">
        <v>4.6330392241359569E-5</v>
      </c>
      <c r="DI50" s="12">
        <v>9.0579139983786418E-5</v>
      </c>
      <c r="DJ50" s="12">
        <v>4.3791055803989015E-5</v>
      </c>
      <c r="DK50" s="12">
        <v>4.0901311509375905E-5</v>
      </c>
    </row>
    <row r="51" spans="2:115">
      <c r="B51" s="10">
        <v>311</v>
      </c>
      <c r="C51" s="11" t="s">
        <v>686</v>
      </c>
      <c r="D51" s="12">
        <v>0.1073871147744514</v>
      </c>
      <c r="E51" s="12">
        <v>0.23090441234350176</v>
      </c>
      <c r="F51" s="12">
        <v>8.2072028892374957E-2</v>
      </c>
      <c r="G51" s="12">
        <v>3.1029436568835549E-4</v>
      </c>
      <c r="H51" s="12">
        <v>4.4313618772494533E-2</v>
      </c>
      <c r="I51" s="12">
        <v>4.3326872398622755E-2</v>
      </c>
      <c r="J51" s="12">
        <v>6.5834851491471143E-5</v>
      </c>
      <c r="K51" s="12">
        <v>3.8098130611244043E-5</v>
      </c>
      <c r="L51" s="12">
        <v>1.2601768793644205E-4</v>
      </c>
      <c r="M51" s="12">
        <v>3.1613173963625776E-5</v>
      </c>
      <c r="N51" s="12">
        <v>1.7997514488706921E-5</v>
      </c>
      <c r="O51" s="12">
        <v>2.4037010803250835E-5</v>
      </c>
      <c r="P51" s="12">
        <v>9.5722473272498261E-5</v>
      </c>
      <c r="Q51" s="12">
        <v>2.292321594994377E-5</v>
      </c>
      <c r="R51" s="12">
        <v>1.8381950904586747E-5</v>
      </c>
      <c r="S51" s="12">
        <v>3.435668133127503E-5</v>
      </c>
      <c r="T51" s="12">
        <v>0</v>
      </c>
      <c r="U51" s="12">
        <v>2.9357964513661254E-5</v>
      </c>
      <c r="V51" s="12">
        <v>2.6734872104386227E-5</v>
      </c>
      <c r="W51" s="12">
        <v>3.209463271162663E-5</v>
      </c>
      <c r="X51" s="12">
        <v>4.6812150574663196E-5</v>
      </c>
      <c r="Y51" s="12">
        <v>2.3642584494621074E-5</v>
      </c>
      <c r="Z51" s="12">
        <v>2.7549699142513821E-5</v>
      </c>
      <c r="AA51" s="12">
        <v>1.8953200801713154E-5</v>
      </c>
      <c r="AB51" s="12">
        <v>2.6239228817112228E-5</v>
      </c>
      <c r="AC51" s="12">
        <v>1.7008170643753851E-5</v>
      </c>
      <c r="AD51" s="12">
        <v>0</v>
      </c>
      <c r="AE51" s="12">
        <v>2.3574935655976822E-5</v>
      </c>
      <c r="AF51" s="12">
        <v>4.8212378515615795E-5</v>
      </c>
      <c r="AG51" s="12">
        <v>3.4380442669375629E-5</v>
      </c>
      <c r="AH51" s="12">
        <v>2.208449049790036E-5</v>
      </c>
      <c r="AI51" s="12">
        <v>1.6348071743928354E-5</v>
      </c>
      <c r="AJ51" s="12">
        <v>5.165520107456207E-6</v>
      </c>
      <c r="AK51" s="12">
        <v>3.7334095617339823E-5</v>
      </c>
      <c r="AL51" s="12">
        <v>2.3643027578965784E-5</v>
      </c>
      <c r="AM51" s="12">
        <v>5.904415461650217E-5</v>
      </c>
      <c r="AN51" s="12">
        <v>3.1830236584503743E-5</v>
      </c>
      <c r="AO51" s="12">
        <v>2.5969198874019874E-5</v>
      </c>
      <c r="AP51" s="12">
        <v>3.4822635789121884E-5</v>
      </c>
      <c r="AQ51" s="12">
        <v>2.7029918079430185E-5</v>
      </c>
      <c r="AR51" s="12">
        <v>5.2034646040794879E-5</v>
      </c>
      <c r="AS51" s="12">
        <v>5.7582387732809787E-6</v>
      </c>
      <c r="AT51" s="12">
        <v>8.7752873140005633E-6</v>
      </c>
      <c r="AU51" s="12">
        <v>2.3998715552684233E-5</v>
      </c>
      <c r="AV51" s="12">
        <v>2.5608022022328622E-5</v>
      </c>
      <c r="AW51" s="12">
        <v>7.928505443452418E-6</v>
      </c>
      <c r="AX51" s="12">
        <v>1.6339173650792243E-5</v>
      </c>
      <c r="AY51" s="12">
        <v>2.7670635042716635E-5</v>
      </c>
      <c r="AZ51" s="12">
        <v>2.3889056753019369E-5</v>
      </c>
      <c r="BA51" s="12">
        <v>2.7075600988641708E-4</v>
      </c>
      <c r="BB51" s="12">
        <v>4.790117707873897E-4</v>
      </c>
      <c r="BC51" s="12">
        <v>1.0106361788757545</v>
      </c>
      <c r="BD51" s="12">
        <v>2.5802126838431462E-5</v>
      </c>
      <c r="BE51" s="12">
        <v>2.7212999158014229E-5</v>
      </c>
      <c r="BF51" s="12">
        <v>2.3410365247175053E-4</v>
      </c>
      <c r="BG51" s="12">
        <v>2.0956163043474769E-5</v>
      </c>
      <c r="BH51" s="12">
        <v>8.1906657919175681E-5</v>
      </c>
      <c r="BI51" s="12">
        <v>1.9988084835498312E-5</v>
      </c>
      <c r="BJ51" s="12">
        <v>4.8639429884027802E-5</v>
      </c>
      <c r="BK51" s="12">
        <v>2.259602396033361E-4</v>
      </c>
      <c r="BL51" s="12">
        <v>4.0962555489843433E-5</v>
      </c>
      <c r="BM51" s="12">
        <v>5.9198472002070639E-5</v>
      </c>
      <c r="BN51" s="12">
        <v>2.6414518507429492E-5</v>
      </c>
      <c r="BO51" s="12">
        <v>2.5058292681550833E-5</v>
      </c>
      <c r="BP51" s="12">
        <v>5.4946703104702151E-5</v>
      </c>
      <c r="BQ51" s="12">
        <v>3.5901063001419085E-5</v>
      </c>
      <c r="BR51" s="12">
        <v>5.5754794360457046E-5</v>
      </c>
      <c r="BS51" s="12">
        <v>2.5844746523952134E-5</v>
      </c>
      <c r="BT51" s="12">
        <v>3.9707680156412011E-5</v>
      </c>
      <c r="BU51" s="12">
        <v>3.2216072257353873E-5</v>
      </c>
      <c r="BV51" s="12">
        <v>6.2584787079494634E-5</v>
      </c>
      <c r="BW51" s="12">
        <v>1.2015503420465E-5</v>
      </c>
      <c r="BX51" s="12">
        <v>5.7789762923487797E-5</v>
      </c>
      <c r="BY51" s="12">
        <v>5.5099920832012951E-5</v>
      </c>
      <c r="BZ51" s="12">
        <v>1.2424363321897943E-4</v>
      </c>
      <c r="CA51" s="12">
        <v>2.252052446598543E-5</v>
      </c>
      <c r="CB51" s="12">
        <v>1.1652456347419136E-5</v>
      </c>
      <c r="CC51" s="12">
        <v>8.896019103733038E-6</v>
      </c>
      <c r="CD51" s="12">
        <v>2.0428314888780822E-6</v>
      </c>
      <c r="CE51" s="12">
        <v>1.8242022526745886E-5</v>
      </c>
      <c r="CF51" s="12">
        <v>3.7336957242538439E-5</v>
      </c>
      <c r="CG51" s="12">
        <v>2.754392483832559E-4</v>
      </c>
      <c r="CH51" s="12">
        <v>3.6448452516683292E-5</v>
      </c>
      <c r="CI51" s="12">
        <v>6.1410198449879098E-5</v>
      </c>
      <c r="CJ51" s="12">
        <v>4.3284836761668948E-5</v>
      </c>
      <c r="CK51" s="12">
        <v>4.4405084312152101E-5</v>
      </c>
      <c r="CL51" s="12">
        <v>1.7938878647132394E-5</v>
      </c>
      <c r="CM51" s="12">
        <v>3.3773965704843041E-5</v>
      </c>
      <c r="CN51" s="12">
        <v>4.2181640293791188E-5</v>
      </c>
      <c r="CO51" s="12">
        <v>3.3274188395843373E-5</v>
      </c>
      <c r="CP51" s="12">
        <v>4.1578353866077209E-5</v>
      </c>
      <c r="CQ51" s="12">
        <v>1.6953181647286054E-4</v>
      </c>
      <c r="CR51" s="12">
        <v>3.6894088990396454E-4</v>
      </c>
      <c r="CS51" s="12">
        <v>1.4656104699243112E-5</v>
      </c>
      <c r="CT51" s="12">
        <v>5.1320873195436676E-5</v>
      </c>
      <c r="CU51" s="12">
        <v>1.9764443412795575E-3</v>
      </c>
      <c r="CV51" s="12">
        <v>1.1400015396441782E-3</v>
      </c>
      <c r="CW51" s="12">
        <v>3.2208329828643768E-4</v>
      </c>
      <c r="CX51" s="12">
        <v>3.4471408282776936E-4</v>
      </c>
      <c r="CY51" s="12">
        <v>2.814743729446916E-5</v>
      </c>
      <c r="CZ51" s="12">
        <v>3.3927397009900825E-4</v>
      </c>
      <c r="DA51" s="12">
        <v>2.8248273525821236E-5</v>
      </c>
      <c r="DB51" s="12">
        <v>1.7349574185575813E-3</v>
      </c>
      <c r="DC51" s="12">
        <v>4.7668593921100409E-5</v>
      </c>
      <c r="DD51" s="12">
        <v>4.757897918456468E-5</v>
      </c>
      <c r="DE51" s="12">
        <v>2.1728416295829388E-5</v>
      </c>
      <c r="DF51" s="12">
        <v>3.4708529675738288E-5</v>
      </c>
      <c r="DG51" s="12">
        <v>4.419586082137535E-4</v>
      </c>
      <c r="DH51" s="12">
        <v>1.1550785391464978E-3</v>
      </c>
      <c r="DI51" s="12">
        <v>7.7915360710731726E-5</v>
      </c>
      <c r="DJ51" s="12">
        <v>2.5735250467751689E-3</v>
      </c>
      <c r="DK51" s="12">
        <v>2.9243295194292622E-5</v>
      </c>
    </row>
    <row r="52" spans="2:115">
      <c r="B52" s="10">
        <v>321</v>
      </c>
      <c r="C52" s="11" t="s">
        <v>687</v>
      </c>
      <c r="D52" s="12">
        <v>6.8415577836083874E-2</v>
      </c>
      <c r="E52" s="12">
        <v>0.20472325483567583</v>
      </c>
      <c r="F52" s="12">
        <v>8.121784295880273E-2</v>
      </c>
      <c r="G52" s="12">
        <v>6.1329208818302854E-6</v>
      </c>
      <c r="H52" s="12">
        <v>3.492960077673056E-2</v>
      </c>
      <c r="I52" s="12">
        <v>3.4902579424917722E-2</v>
      </c>
      <c r="J52" s="12">
        <v>2.4746195366488154E-5</v>
      </c>
      <c r="K52" s="12">
        <v>1.0990209520110205E-5</v>
      </c>
      <c r="L52" s="12">
        <v>4.1369692723058436E-5</v>
      </c>
      <c r="M52" s="12">
        <v>8.5306256033516948E-6</v>
      </c>
      <c r="N52" s="12">
        <v>6.4413854793108833E-6</v>
      </c>
      <c r="O52" s="12">
        <v>9.0361150534902195E-6</v>
      </c>
      <c r="P52" s="12">
        <v>3.8122291642593097E-5</v>
      </c>
      <c r="Q52" s="12">
        <v>6.0772132687341077E-6</v>
      </c>
      <c r="R52" s="12">
        <v>5.38945496387096E-6</v>
      </c>
      <c r="S52" s="12">
        <v>1.2240362472808011E-5</v>
      </c>
      <c r="T52" s="12">
        <v>0</v>
      </c>
      <c r="U52" s="12">
        <v>9.8867414723862888E-6</v>
      </c>
      <c r="V52" s="12">
        <v>8.3196930884036091E-6</v>
      </c>
      <c r="W52" s="12">
        <v>1.0766743863390957E-5</v>
      </c>
      <c r="X52" s="12">
        <v>1.5329277543598704E-5</v>
      </c>
      <c r="Y52" s="12">
        <v>6.4481600814614312E-6</v>
      </c>
      <c r="Z52" s="12">
        <v>6.7455581419162634E-6</v>
      </c>
      <c r="AA52" s="12">
        <v>4.7483061865461145E-6</v>
      </c>
      <c r="AB52" s="12">
        <v>9.2580127440614639E-6</v>
      </c>
      <c r="AC52" s="12">
        <v>5.5254155942311164E-6</v>
      </c>
      <c r="AD52" s="12">
        <v>0</v>
      </c>
      <c r="AE52" s="12">
        <v>9.0264024225511688E-6</v>
      </c>
      <c r="AF52" s="12">
        <v>1.7579102737922935E-5</v>
      </c>
      <c r="AG52" s="12">
        <v>1.0026828876019108E-5</v>
      </c>
      <c r="AH52" s="12">
        <v>6.5655999969827698E-6</v>
      </c>
      <c r="AI52" s="12">
        <v>3.9850384548149947E-6</v>
      </c>
      <c r="AJ52" s="12">
        <v>1.8414521652319978E-6</v>
      </c>
      <c r="AK52" s="12">
        <v>1.3480506284408075E-5</v>
      </c>
      <c r="AL52" s="12">
        <v>7.8028023353557121E-6</v>
      </c>
      <c r="AM52" s="12">
        <v>2.3182338543221989E-5</v>
      </c>
      <c r="AN52" s="12">
        <v>8.7427898470418854E-6</v>
      </c>
      <c r="AO52" s="12">
        <v>8.0745067981361595E-6</v>
      </c>
      <c r="AP52" s="12">
        <v>1.2395109193312452E-5</v>
      </c>
      <c r="AQ52" s="12">
        <v>9.8700609344689171E-6</v>
      </c>
      <c r="AR52" s="12">
        <v>1.8857161726681207E-5</v>
      </c>
      <c r="AS52" s="12">
        <v>1.962222946694127E-6</v>
      </c>
      <c r="AT52" s="12">
        <v>3.7819533818306705E-6</v>
      </c>
      <c r="AU52" s="12">
        <v>9.4066618002366208E-6</v>
      </c>
      <c r="AV52" s="12">
        <v>6.2878371016199442E-6</v>
      </c>
      <c r="AW52" s="12">
        <v>2.7259812656181879E-6</v>
      </c>
      <c r="AX52" s="12">
        <v>5.4976035368149565E-6</v>
      </c>
      <c r="AY52" s="12">
        <v>9.0165958607691932E-6</v>
      </c>
      <c r="AZ52" s="12">
        <v>2.3996399192687771E-5</v>
      </c>
      <c r="BA52" s="12">
        <v>9.0874805825411401E-5</v>
      </c>
      <c r="BB52" s="12">
        <v>1.1963034656895212E-4</v>
      </c>
      <c r="BC52" s="12">
        <v>4.6471978521547656E-3</v>
      </c>
      <c r="BD52" s="12">
        <v>1.0070664115290933</v>
      </c>
      <c r="BE52" s="12">
        <v>2.8361225151725348E-3</v>
      </c>
      <c r="BF52" s="12">
        <v>4.2250437954365356E-3</v>
      </c>
      <c r="BG52" s="12">
        <v>9.0532476004691158E-3</v>
      </c>
      <c r="BH52" s="12">
        <v>1.4553007543414438E-2</v>
      </c>
      <c r="BI52" s="12">
        <v>2.333264355411676E-3</v>
      </c>
      <c r="BJ52" s="12">
        <v>8.3380896993992832E-3</v>
      </c>
      <c r="BK52" s="12">
        <v>1.8571247893382929E-2</v>
      </c>
      <c r="BL52" s="12">
        <v>2.077552639984895E-4</v>
      </c>
      <c r="BM52" s="12">
        <v>5.5336827098262386E-4</v>
      </c>
      <c r="BN52" s="12">
        <v>2.0403817402420328E-5</v>
      </c>
      <c r="BO52" s="12">
        <v>8.966843403215006E-5</v>
      </c>
      <c r="BP52" s="12">
        <v>1.5656921558999863E-3</v>
      </c>
      <c r="BQ52" s="12">
        <v>1.0409280489261715E-5</v>
      </c>
      <c r="BR52" s="12">
        <v>1.1791153440920205E-5</v>
      </c>
      <c r="BS52" s="12">
        <v>1.2609692680765705E-5</v>
      </c>
      <c r="BT52" s="12">
        <v>1.6133286760727515E-5</v>
      </c>
      <c r="BU52" s="12">
        <v>2.1303927498801726E-5</v>
      </c>
      <c r="BV52" s="12">
        <v>2.7125681289623758E-5</v>
      </c>
      <c r="BW52" s="12">
        <v>4.0000249516439985E-6</v>
      </c>
      <c r="BX52" s="12">
        <v>1.7819248407418181E-5</v>
      </c>
      <c r="BY52" s="12">
        <v>1.8167063455552964E-5</v>
      </c>
      <c r="BZ52" s="12">
        <v>6.7904291267097859E-6</v>
      </c>
      <c r="CA52" s="12">
        <v>4.5182313203829465E-6</v>
      </c>
      <c r="CB52" s="12">
        <v>3.1204557789026393E-6</v>
      </c>
      <c r="CC52" s="12">
        <v>2.4202752669932247E-6</v>
      </c>
      <c r="CD52" s="12">
        <v>5.0445299384721426E-7</v>
      </c>
      <c r="CE52" s="12">
        <v>4.3831936770446493E-6</v>
      </c>
      <c r="CF52" s="12">
        <v>1.4216095188055997E-5</v>
      </c>
      <c r="CG52" s="12">
        <v>1.1099359405850341E-4</v>
      </c>
      <c r="CH52" s="12">
        <v>8.6567861762823945E-6</v>
      </c>
      <c r="CI52" s="12">
        <v>6.0606821496487897E-6</v>
      </c>
      <c r="CJ52" s="12">
        <v>7.0977711439249067E-6</v>
      </c>
      <c r="CK52" s="12">
        <v>7.4478720348365546E-6</v>
      </c>
      <c r="CL52" s="12">
        <v>2.7262232036470004E-6</v>
      </c>
      <c r="CM52" s="12">
        <v>9.0818010295414593E-6</v>
      </c>
      <c r="CN52" s="12">
        <v>9.7948556819598599E-6</v>
      </c>
      <c r="CO52" s="12">
        <v>1.6567578412755361E-5</v>
      </c>
      <c r="CP52" s="12">
        <v>6.1075615785850693E-6</v>
      </c>
      <c r="CQ52" s="12">
        <v>8.5993376950763905E-6</v>
      </c>
      <c r="CR52" s="12">
        <v>1.3028421459082045E-5</v>
      </c>
      <c r="CS52" s="12">
        <v>4.0416507696232073E-6</v>
      </c>
      <c r="CT52" s="12">
        <v>1.9457704808063282E-5</v>
      </c>
      <c r="CU52" s="12">
        <v>1.3079075012773907E-5</v>
      </c>
      <c r="CV52" s="12">
        <v>1.5703029172776572E-5</v>
      </c>
      <c r="CW52" s="12">
        <v>6.7863309842027393E-6</v>
      </c>
      <c r="CX52" s="12">
        <v>6.4538452641630782E-6</v>
      </c>
      <c r="CY52" s="12">
        <v>6.8144642245355429E-6</v>
      </c>
      <c r="CZ52" s="12">
        <v>6.1140470654835798E-5</v>
      </c>
      <c r="DA52" s="12">
        <v>5.4606915346017645E-6</v>
      </c>
      <c r="DB52" s="12">
        <v>7.856521893797613E-4</v>
      </c>
      <c r="DC52" s="12">
        <v>7.508917219530845E-6</v>
      </c>
      <c r="DD52" s="12">
        <v>1.2753949420456381E-5</v>
      </c>
      <c r="DE52" s="12">
        <v>4.8969094895904977E-6</v>
      </c>
      <c r="DF52" s="12">
        <v>9.7001144765870575E-6</v>
      </c>
      <c r="DG52" s="12">
        <v>1.2823330275775352E-5</v>
      </c>
      <c r="DH52" s="12">
        <v>9.177809175452216E-6</v>
      </c>
      <c r="DI52" s="12">
        <v>8.9879666916855306E-6</v>
      </c>
      <c r="DJ52" s="12">
        <v>5.8868253158886953E-5</v>
      </c>
      <c r="DK52" s="12">
        <v>3.7154550139472018E-6</v>
      </c>
    </row>
    <row r="53" spans="2:115">
      <c r="B53" s="13">
        <v>329</v>
      </c>
      <c r="C53" s="14" t="s">
        <v>688</v>
      </c>
      <c r="D53" s="12">
        <v>0.10028693750821338</v>
      </c>
      <c r="E53" s="12">
        <v>0.27951992814318344</v>
      </c>
      <c r="F53" s="12">
        <v>6.257191265606353E-2</v>
      </c>
      <c r="G53" s="12">
        <v>9.3240384978288921E-5</v>
      </c>
      <c r="H53" s="12">
        <v>6.0456929781381584E-2</v>
      </c>
      <c r="I53" s="12">
        <v>5.866907923061649E-2</v>
      </c>
      <c r="J53" s="12">
        <v>1.5975437500342058E-4</v>
      </c>
      <c r="K53" s="12">
        <v>7.2000708307536933E-5</v>
      </c>
      <c r="L53" s="12">
        <v>2.6666947665262376E-4</v>
      </c>
      <c r="M53" s="12">
        <v>6.0758780558048688E-5</v>
      </c>
      <c r="N53" s="12">
        <v>3.3144990620168767E-5</v>
      </c>
      <c r="O53" s="12">
        <v>5.919552784619515E-5</v>
      </c>
      <c r="P53" s="12">
        <v>2.5047413556510069E-4</v>
      </c>
      <c r="Q53" s="12">
        <v>4.149660246225044E-5</v>
      </c>
      <c r="R53" s="12">
        <v>3.4877637575342373E-5</v>
      </c>
      <c r="S53" s="12">
        <v>7.9422170047919796E-5</v>
      </c>
      <c r="T53" s="12">
        <v>0</v>
      </c>
      <c r="U53" s="12">
        <v>6.5188531806898499E-5</v>
      </c>
      <c r="V53" s="12">
        <v>4.3882170513943288E-5</v>
      </c>
      <c r="W53" s="12">
        <v>6.7645027995950048E-5</v>
      </c>
      <c r="X53" s="12">
        <v>1.0292875005559585E-4</v>
      </c>
      <c r="Y53" s="12">
        <v>4.1222973211705139E-5</v>
      </c>
      <c r="Z53" s="12">
        <v>4.8482800068835294E-5</v>
      </c>
      <c r="AA53" s="12">
        <v>4.9632221696411299E-5</v>
      </c>
      <c r="AB53" s="12">
        <v>6.2892960555168439E-5</v>
      </c>
      <c r="AC53" s="12">
        <v>3.685870343211615E-5</v>
      </c>
      <c r="AD53" s="12">
        <v>0</v>
      </c>
      <c r="AE53" s="12">
        <v>5.696885421894293E-5</v>
      </c>
      <c r="AF53" s="12">
        <v>1.1715191973235301E-4</v>
      </c>
      <c r="AG53" s="12">
        <v>6.4627346289717174E-5</v>
      </c>
      <c r="AH53" s="12">
        <v>4.6197003265839718E-5</v>
      </c>
      <c r="AI53" s="12">
        <v>2.8420538042184789E-5</v>
      </c>
      <c r="AJ53" s="12">
        <v>1.1489794924416303E-5</v>
      </c>
      <c r="AK53" s="12">
        <v>8.7509950783829508E-5</v>
      </c>
      <c r="AL53" s="12">
        <v>5.0507710950799123E-5</v>
      </c>
      <c r="AM53" s="12">
        <v>1.5173018646322847E-4</v>
      </c>
      <c r="AN53" s="12">
        <v>5.938600156699676E-5</v>
      </c>
      <c r="AO53" s="12">
        <v>5.3865790591918768E-5</v>
      </c>
      <c r="AP53" s="12">
        <v>8.200947934290667E-5</v>
      </c>
      <c r="AQ53" s="12">
        <v>6.0782951111472433E-5</v>
      </c>
      <c r="AR53" s="12">
        <v>1.2299778682425472E-4</v>
      </c>
      <c r="AS53" s="12">
        <v>1.3012750696359928E-5</v>
      </c>
      <c r="AT53" s="12">
        <v>2.2169807196595068E-5</v>
      </c>
      <c r="AU53" s="12">
        <v>5.6999071874689903E-5</v>
      </c>
      <c r="AV53" s="12">
        <v>4.6694291770686188E-5</v>
      </c>
      <c r="AW53" s="12">
        <v>1.8006414299007346E-5</v>
      </c>
      <c r="AX53" s="12">
        <v>4.5751364258754354E-5</v>
      </c>
      <c r="AY53" s="12">
        <v>5.9706628256842811E-5</v>
      </c>
      <c r="AZ53" s="12">
        <v>2.4280747293789397E-4</v>
      </c>
      <c r="BA53" s="12">
        <v>6.5120259688803577E-4</v>
      </c>
      <c r="BB53" s="12">
        <v>7.4679671833709834E-4</v>
      </c>
      <c r="BC53" s="12">
        <v>5.1309857990701696E-3</v>
      </c>
      <c r="BD53" s="12">
        <v>2.0206912397484927E-2</v>
      </c>
      <c r="BE53" s="12">
        <v>1.0191683301426189</v>
      </c>
      <c r="BF53" s="12">
        <v>5.4856069806742506E-3</v>
      </c>
      <c r="BG53" s="12">
        <v>3.5938596225334632E-3</v>
      </c>
      <c r="BH53" s="12">
        <v>1.5990267367641101E-2</v>
      </c>
      <c r="BI53" s="12">
        <v>2.6799278983733838E-3</v>
      </c>
      <c r="BJ53" s="12">
        <v>1.6343286725445029E-2</v>
      </c>
      <c r="BK53" s="12">
        <v>1.854453098737445E-2</v>
      </c>
      <c r="BL53" s="12">
        <v>4.5422641080884957E-4</v>
      </c>
      <c r="BM53" s="12">
        <v>1.0317521651942898E-3</v>
      </c>
      <c r="BN53" s="12">
        <v>1.0849731911480883E-4</v>
      </c>
      <c r="BO53" s="12">
        <v>1.0883371288252697E-4</v>
      </c>
      <c r="BP53" s="12">
        <v>4.4500098534159475E-4</v>
      </c>
      <c r="BQ53" s="12">
        <v>6.7792538046505357E-5</v>
      </c>
      <c r="BR53" s="12">
        <v>1.0727183289108796E-4</v>
      </c>
      <c r="BS53" s="12">
        <v>7.9711091547470772E-5</v>
      </c>
      <c r="BT53" s="12">
        <v>8.2982409671984622E-5</v>
      </c>
      <c r="BU53" s="12">
        <v>7.9067317350588794E-5</v>
      </c>
      <c r="BV53" s="12">
        <v>1.7453066125701962E-4</v>
      </c>
      <c r="BW53" s="12">
        <v>2.6807680955799184E-5</v>
      </c>
      <c r="BX53" s="12">
        <v>1.1822729770049826E-4</v>
      </c>
      <c r="BY53" s="12">
        <v>1.2483382151930736E-4</v>
      </c>
      <c r="BZ53" s="12">
        <v>4.7809845038669704E-5</v>
      </c>
      <c r="CA53" s="12">
        <v>4.3253311426174644E-5</v>
      </c>
      <c r="CB53" s="12">
        <v>2.3199381589615249E-5</v>
      </c>
      <c r="CC53" s="12">
        <v>1.7675641387502255E-5</v>
      </c>
      <c r="CD53" s="12">
        <v>4.1251278872266497E-6</v>
      </c>
      <c r="CE53" s="12">
        <v>3.7498431351818772E-5</v>
      </c>
      <c r="CF53" s="12">
        <v>9.5200398949961564E-5</v>
      </c>
      <c r="CG53" s="12">
        <v>7.1196483423141229E-4</v>
      </c>
      <c r="CH53" s="12">
        <v>5.9642151889840436E-5</v>
      </c>
      <c r="CI53" s="12">
        <v>5.1821242644746137E-5</v>
      </c>
      <c r="CJ53" s="12">
        <v>5.4772325665134925E-5</v>
      </c>
      <c r="CK53" s="12">
        <v>5.8942540293139532E-5</v>
      </c>
      <c r="CL53" s="12">
        <v>2.8626119554095793E-5</v>
      </c>
      <c r="CM53" s="12">
        <v>9.2226603513965292E-5</v>
      </c>
      <c r="CN53" s="12">
        <v>1.9432606066815489E-4</v>
      </c>
      <c r="CO53" s="12">
        <v>1.4567481127997616E-4</v>
      </c>
      <c r="CP53" s="12">
        <v>7.4498997098476651E-5</v>
      </c>
      <c r="CQ53" s="12">
        <v>3.6493500789300563E-4</v>
      </c>
      <c r="CR53" s="12">
        <v>1.8749893898421102E-4</v>
      </c>
      <c r="CS53" s="12">
        <v>3.1188821213555715E-5</v>
      </c>
      <c r="CT53" s="12">
        <v>3.6225289404719454E-4</v>
      </c>
      <c r="CU53" s="12">
        <v>3.9922186878120781E-5</v>
      </c>
      <c r="CV53" s="12">
        <v>8.9074333671769219E-5</v>
      </c>
      <c r="CW53" s="12">
        <v>4.6976053344316729E-5</v>
      </c>
      <c r="CX53" s="12">
        <v>4.4096842309325207E-5</v>
      </c>
      <c r="CY53" s="12">
        <v>5.1446578163969407E-5</v>
      </c>
      <c r="CZ53" s="12">
        <v>3.664006162949959E-4</v>
      </c>
      <c r="DA53" s="12">
        <v>6.2486150420236133E-5</v>
      </c>
      <c r="DB53" s="12">
        <v>5.0261523474423014E-3</v>
      </c>
      <c r="DC53" s="12">
        <v>4.5554640352399637E-5</v>
      </c>
      <c r="DD53" s="12">
        <v>8.6245285281471242E-5</v>
      </c>
      <c r="DE53" s="12">
        <v>3.0676252653410342E-5</v>
      </c>
      <c r="DF53" s="12">
        <v>6.7699078631838444E-5</v>
      </c>
      <c r="DG53" s="12">
        <v>6.7355568725098721E-5</v>
      </c>
      <c r="DH53" s="12">
        <v>4.02229364469507E-5</v>
      </c>
      <c r="DI53" s="12">
        <v>6.1177354586026516E-5</v>
      </c>
      <c r="DJ53" s="12">
        <v>3.3198324346154209E-3</v>
      </c>
      <c r="DK53" s="12">
        <v>3.073683578046255E-5</v>
      </c>
    </row>
    <row r="54" spans="2:115">
      <c r="B54" s="13">
        <v>331</v>
      </c>
      <c r="C54" s="15" t="s">
        <v>689</v>
      </c>
      <c r="D54" s="12">
        <v>0.16720094433266475</v>
      </c>
      <c r="E54" s="12">
        <v>0.1912705854791015</v>
      </c>
      <c r="F54" s="12">
        <v>1.4439788474264047E-2</v>
      </c>
      <c r="G54" s="12">
        <v>2.6142769239425614E-5</v>
      </c>
      <c r="H54" s="12">
        <v>4.7502718738935829E-2</v>
      </c>
      <c r="I54" s="12">
        <v>4.6112824375833632E-2</v>
      </c>
      <c r="J54" s="12">
        <v>1.1821412035673782E-4</v>
      </c>
      <c r="K54" s="12">
        <v>5.6662536885965773E-5</v>
      </c>
      <c r="L54" s="12">
        <v>1.968990740120929E-4</v>
      </c>
      <c r="M54" s="12">
        <v>3.9186827604182228E-5</v>
      </c>
      <c r="N54" s="12">
        <v>2.662540743239406E-5</v>
      </c>
      <c r="O54" s="12">
        <v>4.3403895564973604E-5</v>
      </c>
      <c r="P54" s="12">
        <v>2.257238637263247E-4</v>
      </c>
      <c r="Q54" s="12">
        <v>2.7869150233903304E-5</v>
      </c>
      <c r="R54" s="12">
        <v>2.2145352983636195E-5</v>
      </c>
      <c r="S54" s="12">
        <v>5.8610288801301541E-5</v>
      </c>
      <c r="T54" s="12">
        <v>0</v>
      </c>
      <c r="U54" s="12">
        <v>4.6787075792470137E-5</v>
      </c>
      <c r="V54" s="12">
        <v>2.8124033987712337E-5</v>
      </c>
      <c r="W54" s="12">
        <v>4.6643998484402913E-5</v>
      </c>
      <c r="X54" s="12">
        <v>9.3941211250858102E-5</v>
      </c>
      <c r="Y54" s="12">
        <v>3.0985020480150754E-5</v>
      </c>
      <c r="Z54" s="12">
        <v>3.3605974170799808E-5</v>
      </c>
      <c r="AA54" s="12">
        <v>2.2088342410766163E-5</v>
      </c>
      <c r="AB54" s="12">
        <v>4.4370829633762077E-5</v>
      </c>
      <c r="AC54" s="12">
        <v>2.6336863639438054E-5</v>
      </c>
      <c r="AD54" s="12">
        <v>0</v>
      </c>
      <c r="AE54" s="12">
        <v>4.2119136381267534E-5</v>
      </c>
      <c r="AF54" s="12">
        <v>8.9356883587026723E-5</v>
      </c>
      <c r="AG54" s="12">
        <v>4.9004114349416038E-5</v>
      </c>
      <c r="AH54" s="12">
        <v>2.9657896230875728E-5</v>
      </c>
      <c r="AI54" s="12">
        <v>1.8223723647994017E-5</v>
      </c>
      <c r="AJ54" s="12">
        <v>7.9827816681642702E-6</v>
      </c>
      <c r="AK54" s="12">
        <v>6.6196995432990798E-5</v>
      </c>
      <c r="AL54" s="12">
        <v>4.0192926660267153E-5</v>
      </c>
      <c r="AM54" s="12">
        <v>1.1034584044670802E-4</v>
      </c>
      <c r="AN54" s="12">
        <v>3.845494478517757E-5</v>
      </c>
      <c r="AO54" s="12">
        <v>3.5809381960061679E-5</v>
      </c>
      <c r="AP54" s="12">
        <v>6.1350054276125424E-5</v>
      </c>
      <c r="AQ54" s="12">
        <v>4.4327241284604348E-5</v>
      </c>
      <c r="AR54" s="12">
        <v>8.8368712660366665E-5</v>
      </c>
      <c r="AS54" s="12">
        <v>9.9242981145449401E-6</v>
      </c>
      <c r="AT54" s="12">
        <v>1.6890569886056191E-5</v>
      </c>
      <c r="AU54" s="12">
        <v>4.3149051650544427E-5</v>
      </c>
      <c r="AV54" s="12">
        <v>3.0739152615458789E-5</v>
      </c>
      <c r="AW54" s="12">
        <v>1.4480653088367424E-5</v>
      </c>
      <c r="AX54" s="12">
        <v>2.7127765968162307E-5</v>
      </c>
      <c r="AY54" s="12">
        <v>1.4005425329051557E-4</v>
      </c>
      <c r="AZ54" s="12">
        <v>5.1474027428741301E-5</v>
      </c>
      <c r="BA54" s="12">
        <v>2.971704741203856E-3</v>
      </c>
      <c r="BB54" s="12">
        <v>2.2845591717877414E-3</v>
      </c>
      <c r="BC54" s="12">
        <v>1.7996849265071199E-3</v>
      </c>
      <c r="BD54" s="12">
        <v>3.7580364318612912E-5</v>
      </c>
      <c r="BE54" s="12">
        <v>1.6228023732751894E-4</v>
      </c>
      <c r="BF54" s="12">
        <v>1.0118193885442974</v>
      </c>
      <c r="BG54" s="12">
        <v>2.2804525029949379E-3</v>
      </c>
      <c r="BH54" s="12">
        <v>1.2778017995863724E-3</v>
      </c>
      <c r="BI54" s="12">
        <v>5.4963951651613031E-4</v>
      </c>
      <c r="BJ54" s="12">
        <v>2.0252478608830033E-3</v>
      </c>
      <c r="BK54" s="12">
        <v>2.2511569473500268E-3</v>
      </c>
      <c r="BL54" s="12">
        <v>8.6540429989677443E-3</v>
      </c>
      <c r="BM54" s="12">
        <v>1.1070588553406667E-2</v>
      </c>
      <c r="BN54" s="12">
        <v>3.0101792213651302E-3</v>
      </c>
      <c r="BO54" s="12">
        <v>2.4725407041990156E-3</v>
      </c>
      <c r="BP54" s="12">
        <v>8.0509589451016017E-5</v>
      </c>
      <c r="BQ54" s="12">
        <v>4.7618973197165105E-5</v>
      </c>
      <c r="BR54" s="12">
        <v>3.1475692084383436E-4</v>
      </c>
      <c r="BS54" s="12">
        <v>5.8251761220459752E-4</v>
      </c>
      <c r="BT54" s="12">
        <v>2.9988161857735335E-4</v>
      </c>
      <c r="BU54" s="12">
        <v>8.803793996697176E-4</v>
      </c>
      <c r="BV54" s="12">
        <v>1.3204363505845131E-4</v>
      </c>
      <c r="BW54" s="12">
        <v>2.9653845395495079E-5</v>
      </c>
      <c r="BX54" s="12">
        <v>9.6397216799158709E-5</v>
      </c>
      <c r="BY54" s="12">
        <v>8.5524306253537995E-5</v>
      </c>
      <c r="BZ54" s="12">
        <v>2.8282520631524855E-5</v>
      </c>
      <c r="CA54" s="12">
        <v>1.9775444344886311E-5</v>
      </c>
      <c r="CB54" s="12">
        <v>1.3662641330813235E-5</v>
      </c>
      <c r="CC54" s="12">
        <v>1.3768018395877579E-5</v>
      </c>
      <c r="CD54" s="12">
        <v>5.4771062279286406E-6</v>
      </c>
      <c r="CE54" s="12">
        <v>4.8661176367523837E-5</v>
      </c>
      <c r="CF54" s="12">
        <v>6.5677807703618725E-5</v>
      </c>
      <c r="CG54" s="12">
        <v>5.3024868388718222E-4</v>
      </c>
      <c r="CH54" s="12">
        <v>5.178373363145365E-5</v>
      </c>
      <c r="CI54" s="12">
        <v>2.629009795268321E-5</v>
      </c>
      <c r="CJ54" s="12">
        <v>3.5735673353050004E-5</v>
      </c>
      <c r="CK54" s="12">
        <v>3.4984290115668416E-5</v>
      </c>
      <c r="CL54" s="12">
        <v>1.2364452004589835E-5</v>
      </c>
      <c r="CM54" s="12">
        <v>4.0659042568361052E-5</v>
      </c>
      <c r="CN54" s="12">
        <v>4.624404807138681E-5</v>
      </c>
      <c r="CO54" s="12">
        <v>5.7438290299392965E-5</v>
      </c>
      <c r="CP54" s="12">
        <v>2.7083415275282506E-5</v>
      </c>
      <c r="CQ54" s="12">
        <v>2.2080926976558171E-5</v>
      </c>
      <c r="CR54" s="12">
        <v>4.1613108122888379E-5</v>
      </c>
      <c r="CS54" s="12">
        <v>1.9063357311462607E-5</v>
      </c>
      <c r="CT54" s="12">
        <v>5.8249541497679261E-5</v>
      </c>
      <c r="CU54" s="12">
        <v>2.1770449771425954E-5</v>
      </c>
      <c r="CV54" s="12">
        <v>5.1344518268396971E-5</v>
      </c>
      <c r="CW54" s="12">
        <v>2.2933135565005912E-5</v>
      </c>
      <c r="CX54" s="12">
        <v>2.0464788772980778E-5</v>
      </c>
      <c r="CY54" s="12">
        <v>2.5695441492058119E-5</v>
      </c>
      <c r="CZ54" s="12">
        <v>2.6513303860613882E-4</v>
      </c>
      <c r="DA54" s="12">
        <v>2.0302364340445932E-5</v>
      </c>
      <c r="DB54" s="12">
        <v>3.7294022859665527E-3</v>
      </c>
      <c r="DC54" s="12">
        <v>2.4666025032276782E-5</v>
      </c>
      <c r="DD54" s="12">
        <v>5.7339537852389729E-5</v>
      </c>
      <c r="DE54" s="12">
        <v>1.9794325936503458E-5</v>
      </c>
      <c r="DF54" s="12">
        <v>4.0164821763424679E-5</v>
      </c>
      <c r="DG54" s="12">
        <v>4.257305218626887E-5</v>
      </c>
      <c r="DH54" s="12">
        <v>1.948742600985184E-5</v>
      </c>
      <c r="DI54" s="12">
        <v>3.4107555996939478E-5</v>
      </c>
      <c r="DJ54" s="12">
        <v>2.0229173480764905E-5</v>
      </c>
      <c r="DK54" s="12">
        <v>2.7055189382130313E-5</v>
      </c>
    </row>
    <row r="55" spans="2:115">
      <c r="B55" s="13">
        <v>332</v>
      </c>
      <c r="C55" s="14" t="s">
        <v>690</v>
      </c>
      <c r="D55" s="12">
        <v>4.9759036583394312E-2</v>
      </c>
      <c r="E55" s="12">
        <v>0.18670876784751536</v>
      </c>
      <c r="F55" s="12">
        <v>-3.8259669953446533E-2</v>
      </c>
      <c r="G55" s="12">
        <v>8.4336019547592376E-3</v>
      </c>
      <c r="H55" s="12">
        <v>3.8669851054099431E-2</v>
      </c>
      <c r="I55" s="12">
        <v>3.8127945128440116E-2</v>
      </c>
      <c r="J55" s="12">
        <v>9.3320023024080791E-6</v>
      </c>
      <c r="K55" s="12">
        <v>4.1533105601536152E-6</v>
      </c>
      <c r="L55" s="12">
        <v>1.5542490966530243E-5</v>
      </c>
      <c r="M55" s="12">
        <v>3.1466688311740915E-6</v>
      </c>
      <c r="N55" s="12">
        <v>1.8555075544025557E-6</v>
      </c>
      <c r="O55" s="12">
        <v>3.3816144402231163E-6</v>
      </c>
      <c r="P55" s="12">
        <v>1.4152790653085949E-5</v>
      </c>
      <c r="Q55" s="12">
        <v>2.2334626740377948E-6</v>
      </c>
      <c r="R55" s="12">
        <v>1.7570421314775116E-6</v>
      </c>
      <c r="S55" s="12">
        <v>4.6434509010602615E-6</v>
      </c>
      <c r="T55" s="12">
        <v>0</v>
      </c>
      <c r="U55" s="12">
        <v>3.625924196363378E-6</v>
      </c>
      <c r="V55" s="12">
        <v>2.2271352227907124E-6</v>
      </c>
      <c r="W55" s="12">
        <v>3.7044906890259487E-6</v>
      </c>
      <c r="X55" s="12">
        <v>4.7271296137428095E-6</v>
      </c>
      <c r="Y55" s="12">
        <v>2.3271822884330478E-6</v>
      </c>
      <c r="Z55" s="12">
        <v>2.4883392989050407E-6</v>
      </c>
      <c r="AA55" s="12">
        <v>1.7643664579913119E-6</v>
      </c>
      <c r="AB55" s="12">
        <v>3.5059236778498968E-6</v>
      </c>
      <c r="AC55" s="12">
        <v>2.0537587332899591E-6</v>
      </c>
      <c r="AD55" s="12">
        <v>0</v>
      </c>
      <c r="AE55" s="12">
        <v>3.2630955695883788E-6</v>
      </c>
      <c r="AF55" s="12">
        <v>6.569876335027165E-6</v>
      </c>
      <c r="AG55" s="12">
        <v>3.5518900220407303E-6</v>
      </c>
      <c r="AH55" s="12">
        <v>2.3472858435422721E-6</v>
      </c>
      <c r="AI55" s="12">
        <v>1.4229231537559081E-6</v>
      </c>
      <c r="AJ55" s="12">
        <v>6.4592499948921932E-7</v>
      </c>
      <c r="AK55" s="12">
        <v>5.1696991561925608E-6</v>
      </c>
      <c r="AL55" s="12">
        <v>3.2453179046324577E-6</v>
      </c>
      <c r="AM55" s="12">
        <v>8.6953794610847843E-6</v>
      </c>
      <c r="AN55" s="12">
        <v>3.0493750461714804E-6</v>
      </c>
      <c r="AO55" s="12">
        <v>2.6892418285025575E-6</v>
      </c>
      <c r="AP55" s="12">
        <v>4.6480691107320952E-6</v>
      </c>
      <c r="AQ55" s="12">
        <v>3.1993669535748682E-6</v>
      </c>
      <c r="AR55" s="12">
        <v>6.8343538992976752E-6</v>
      </c>
      <c r="AS55" s="12">
        <v>7.4815210270283945E-7</v>
      </c>
      <c r="AT55" s="12">
        <v>1.2835075720668205E-6</v>
      </c>
      <c r="AU55" s="12">
        <v>3.2416549424839422E-6</v>
      </c>
      <c r="AV55" s="12">
        <v>2.345326547277123E-6</v>
      </c>
      <c r="AW55" s="12">
        <v>1.0429543449042659E-6</v>
      </c>
      <c r="AX55" s="12">
        <v>1.9872800310119454E-6</v>
      </c>
      <c r="AY55" s="12">
        <v>3.0909874806784175E-6</v>
      </c>
      <c r="AZ55" s="12">
        <v>3.1283472709163418E-6</v>
      </c>
      <c r="BA55" s="12">
        <v>2.8827644732887924E-6</v>
      </c>
      <c r="BB55" s="12">
        <v>3.1740644768287537E-6</v>
      </c>
      <c r="BC55" s="12">
        <v>2.8115542733620964E-6</v>
      </c>
      <c r="BD55" s="12">
        <v>2.622511950378206E-6</v>
      </c>
      <c r="BE55" s="12">
        <v>2.9784849119402798E-6</v>
      </c>
      <c r="BF55" s="12">
        <v>2.3236722019958293E-6</v>
      </c>
      <c r="BG55" s="12">
        <v>1.0036136293017479</v>
      </c>
      <c r="BH55" s="12">
        <v>2.0882675185684719E-6</v>
      </c>
      <c r="BI55" s="12">
        <v>1.8696752674536499E-6</v>
      </c>
      <c r="BJ55" s="12">
        <v>1.2778788500317411E-6</v>
      </c>
      <c r="BK55" s="12">
        <v>2.0118141480158802E-6</v>
      </c>
      <c r="BL55" s="12">
        <v>2.0542117802003171E-6</v>
      </c>
      <c r="BM55" s="12">
        <v>4.1268312682246716E-6</v>
      </c>
      <c r="BN55" s="12">
        <v>2.7489871229512764E-6</v>
      </c>
      <c r="BO55" s="12">
        <v>3.2040290400391036E-5</v>
      </c>
      <c r="BP55" s="12">
        <v>3.2325505650299014E-6</v>
      </c>
      <c r="BQ55" s="12">
        <v>4.4389879377551307E-6</v>
      </c>
      <c r="BR55" s="12">
        <v>1.7070960296647071E-4</v>
      </c>
      <c r="BS55" s="12">
        <v>3.0799459217447965E-6</v>
      </c>
      <c r="BT55" s="12">
        <v>3.6563168624915527E-6</v>
      </c>
      <c r="BU55" s="12">
        <v>3.4645701681158161E-6</v>
      </c>
      <c r="BV55" s="12">
        <v>1.0241793692463241E-5</v>
      </c>
      <c r="BW55" s="12">
        <v>1.491301841843071E-6</v>
      </c>
      <c r="BX55" s="12">
        <v>6.5524711194423311E-6</v>
      </c>
      <c r="BY55" s="12">
        <v>6.8122355282099243E-6</v>
      </c>
      <c r="BZ55" s="12">
        <v>2.2044839318131254E-6</v>
      </c>
      <c r="CA55" s="12">
        <v>1.5830409609022621E-6</v>
      </c>
      <c r="CB55" s="12">
        <v>1.0103457962775945E-6</v>
      </c>
      <c r="CC55" s="12">
        <v>8.3036981650864213E-7</v>
      </c>
      <c r="CD55" s="12">
        <v>1.7021731596830332E-7</v>
      </c>
      <c r="CE55" s="12">
        <v>1.4693530121959715E-6</v>
      </c>
      <c r="CF55" s="12">
        <v>6.8617341153639667E-6</v>
      </c>
      <c r="CG55" s="12">
        <v>4.2115044073130161E-5</v>
      </c>
      <c r="CH55" s="12">
        <v>3.2673810036361176E-6</v>
      </c>
      <c r="CI55" s="12">
        <v>2.0711986501339876E-6</v>
      </c>
      <c r="CJ55" s="12">
        <v>2.5880670282082097E-6</v>
      </c>
      <c r="CK55" s="12">
        <v>2.6135118924772277E-6</v>
      </c>
      <c r="CL55" s="12">
        <v>1.0014125960171226E-6</v>
      </c>
      <c r="CM55" s="12">
        <v>3.2028858799585347E-6</v>
      </c>
      <c r="CN55" s="12">
        <v>3.9339834182523664E-6</v>
      </c>
      <c r="CO55" s="12">
        <v>4.66078059780969E-6</v>
      </c>
      <c r="CP55" s="12">
        <v>2.2323446032482327E-6</v>
      </c>
      <c r="CQ55" s="12">
        <v>2.7406890567515394E-5</v>
      </c>
      <c r="CR55" s="12">
        <v>1.9978506272878425E-5</v>
      </c>
      <c r="CS55" s="12">
        <v>1.3508603649302114E-6</v>
      </c>
      <c r="CT55" s="12">
        <v>4.6944294891403585E-6</v>
      </c>
      <c r="CU55" s="12">
        <v>1.4665897696060956E-6</v>
      </c>
      <c r="CV55" s="12">
        <v>3.9477683632104075E-6</v>
      </c>
      <c r="CW55" s="12">
        <v>1.747029834522156E-6</v>
      </c>
      <c r="CX55" s="12">
        <v>1.5948166832651798E-6</v>
      </c>
      <c r="CY55" s="12">
        <v>2.1264904201464561E-6</v>
      </c>
      <c r="CZ55" s="12">
        <v>2.6397909201801352E-5</v>
      </c>
      <c r="DA55" s="12">
        <v>2.6904480373244172E-6</v>
      </c>
      <c r="DB55" s="12">
        <v>2.9666314720299601E-4</v>
      </c>
      <c r="DC55" s="12">
        <v>3.2711305571323016E-6</v>
      </c>
      <c r="DD55" s="12">
        <v>4.5456479866146253E-6</v>
      </c>
      <c r="DE55" s="12">
        <v>1.546717526621536E-6</v>
      </c>
      <c r="DF55" s="12">
        <v>3.1704027284904197E-6</v>
      </c>
      <c r="DG55" s="12">
        <v>1.1214755920760184E-5</v>
      </c>
      <c r="DH55" s="12">
        <v>1.4070677519638482E-6</v>
      </c>
      <c r="DI55" s="12">
        <v>2.9770619408954356E-6</v>
      </c>
      <c r="DJ55" s="12">
        <v>1.1585809804504856E-6</v>
      </c>
      <c r="DK55" s="12">
        <v>2.1499118797901008E-6</v>
      </c>
    </row>
    <row r="56" spans="2:115">
      <c r="B56" s="13">
        <v>333</v>
      </c>
      <c r="C56" s="14" t="s">
        <v>691</v>
      </c>
      <c r="D56" s="12">
        <v>4.4860746263797213E-2</v>
      </c>
      <c r="E56" s="12">
        <v>0.2532649295777642</v>
      </c>
      <c r="F56" s="12">
        <v>-2.6593538349960612E-2</v>
      </c>
      <c r="G56" s="12">
        <v>3.5732503413194637E-7</v>
      </c>
      <c r="H56" s="12">
        <v>4.4474963983391562E-2</v>
      </c>
      <c r="I56" s="12">
        <v>4.4136586379928379E-2</v>
      </c>
      <c r="J56" s="12">
        <v>2.9912418641395712E-6</v>
      </c>
      <c r="K56" s="12">
        <v>1.3329116971641731E-6</v>
      </c>
      <c r="L56" s="12">
        <v>4.999233955179792E-6</v>
      </c>
      <c r="M56" s="12">
        <v>1.0044801016943489E-6</v>
      </c>
      <c r="N56" s="12">
        <v>6.3620250390929635E-7</v>
      </c>
      <c r="O56" s="12">
        <v>1.1030542203751405E-6</v>
      </c>
      <c r="P56" s="12">
        <v>4.5897820813540532E-6</v>
      </c>
      <c r="Q56" s="12">
        <v>7.5666633213046038E-7</v>
      </c>
      <c r="R56" s="12">
        <v>5.7986740082411706E-7</v>
      </c>
      <c r="S56" s="12">
        <v>1.5292114622161198E-6</v>
      </c>
      <c r="T56" s="12">
        <v>0</v>
      </c>
      <c r="U56" s="12">
        <v>1.1853875826684669E-6</v>
      </c>
      <c r="V56" s="12">
        <v>7.8387273249086279E-7</v>
      </c>
      <c r="W56" s="12">
        <v>1.2132962679713549E-6</v>
      </c>
      <c r="X56" s="12">
        <v>1.6455109344267049E-6</v>
      </c>
      <c r="Y56" s="12">
        <v>7.6957662105417084E-7</v>
      </c>
      <c r="Z56" s="12">
        <v>8.5608186112599975E-7</v>
      </c>
      <c r="AA56" s="12">
        <v>6.1442977673867362E-7</v>
      </c>
      <c r="AB56" s="12">
        <v>1.1371955552112074E-6</v>
      </c>
      <c r="AC56" s="12">
        <v>6.7042840455267818E-7</v>
      </c>
      <c r="AD56" s="12">
        <v>0</v>
      </c>
      <c r="AE56" s="12">
        <v>1.0629475027456913E-6</v>
      </c>
      <c r="AF56" s="12">
        <v>2.2006627186322627E-6</v>
      </c>
      <c r="AG56" s="12">
        <v>1.2066137181864229E-6</v>
      </c>
      <c r="AH56" s="12">
        <v>7.8597200481930983E-7</v>
      </c>
      <c r="AI56" s="12">
        <v>4.9074458924385039E-7</v>
      </c>
      <c r="AJ56" s="12">
        <v>2.1049374815031155E-7</v>
      </c>
      <c r="AK56" s="12">
        <v>1.6954352086014645E-6</v>
      </c>
      <c r="AL56" s="12">
        <v>1.0654795573351543E-6</v>
      </c>
      <c r="AM56" s="12">
        <v>2.8787371584107974E-6</v>
      </c>
      <c r="AN56" s="12">
        <v>1.0152136196575745E-6</v>
      </c>
      <c r="AO56" s="12">
        <v>9.7778983669243944E-7</v>
      </c>
      <c r="AP56" s="12">
        <v>1.5828890745639006E-6</v>
      </c>
      <c r="AQ56" s="12">
        <v>1.1756992809656304E-6</v>
      </c>
      <c r="AR56" s="12">
        <v>2.3292865825250034E-6</v>
      </c>
      <c r="AS56" s="12">
        <v>2.4715051298109348E-7</v>
      </c>
      <c r="AT56" s="12">
        <v>4.2176046133938087E-7</v>
      </c>
      <c r="AU56" s="12">
        <v>1.1299259798915912E-6</v>
      </c>
      <c r="AV56" s="12">
        <v>8.247991739660632E-7</v>
      </c>
      <c r="AW56" s="12">
        <v>3.3386098371882897E-7</v>
      </c>
      <c r="AX56" s="12">
        <v>6.6071024580249572E-7</v>
      </c>
      <c r="AY56" s="12">
        <v>1.0687069112375392E-6</v>
      </c>
      <c r="AZ56" s="12">
        <v>1.0784074832468409E-6</v>
      </c>
      <c r="BA56" s="12">
        <v>7.96720440795018E-5</v>
      </c>
      <c r="BB56" s="12">
        <v>1.2133237489742225E-4</v>
      </c>
      <c r="BC56" s="12">
        <v>2.0064361565317844E-4</v>
      </c>
      <c r="BD56" s="12">
        <v>3.3653013984834377E-6</v>
      </c>
      <c r="BE56" s="12">
        <v>1.1061754597680462E-6</v>
      </c>
      <c r="BF56" s="12">
        <v>2.6557291797293746E-4</v>
      </c>
      <c r="BG56" s="12">
        <v>1.5061748395732528E-6</v>
      </c>
      <c r="BH56" s="12">
        <v>1.0016798082482996</v>
      </c>
      <c r="BI56" s="12">
        <v>7.8791998765271722E-7</v>
      </c>
      <c r="BJ56" s="12">
        <v>1.7324331883146205E-5</v>
      </c>
      <c r="BK56" s="12">
        <v>1.2006593856115736E-5</v>
      </c>
      <c r="BL56" s="12">
        <v>3.7723948369368773E-6</v>
      </c>
      <c r="BM56" s="12">
        <v>4.5228491242683528E-6</v>
      </c>
      <c r="BN56" s="12">
        <v>1.7070648498310564E-5</v>
      </c>
      <c r="BO56" s="12">
        <v>4.5534699747403833E-6</v>
      </c>
      <c r="BP56" s="12">
        <v>1.0932643440857244E-6</v>
      </c>
      <c r="BQ56" s="12">
        <v>1.2636808537537812E-6</v>
      </c>
      <c r="BR56" s="12">
        <v>6.9481417955434916E-6</v>
      </c>
      <c r="BS56" s="12">
        <v>3.1430977409251318E-6</v>
      </c>
      <c r="BT56" s="12">
        <v>2.0564301854258187E-5</v>
      </c>
      <c r="BU56" s="12">
        <v>4.7021339464814198E-5</v>
      </c>
      <c r="BV56" s="12">
        <v>3.3787699418748595E-6</v>
      </c>
      <c r="BW56" s="12">
        <v>5.7706744094506875E-7</v>
      </c>
      <c r="BX56" s="12">
        <v>2.4429029262650321E-6</v>
      </c>
      <c r="BY56" s="12">
        <v>2.2845330859839778E-6</v>
      </c>
      <c r="BZ56" s="12">
        <v>8.1742824821458889E-7</v>
      </c>
      <c r="CA56" s="12">
        <v>6.6005444644923172E-7</v>
      </c>
      <c r="CB56" s="12">
        <v>4.2711084931917819E-7</v>
      </c>
      <c r="CC56" s="12">
        <v>3.6560448581471129E-7</v>
      </c>
      <c r="CD56" s="12">
        <v>8.0605207963388271E-8</v>
      </c>
      <c r="CE56" s="12">
        <v>1.2561305123514844E-6</v>
      </c>
      <c r="CF56" s="12">
        <v>1.6942380862386826E-6</v>
      </c>
      <c r="CG56" s="12">
        <v>1.3334536704287014E-5</v>
      </c>
      <c r="CH56" s="12">
        <v>1.0353140110489832E-6</v>
      </c>
      <c r="CI56" s="12">
        <v>7.5868029446029869E-7</v>
      </c>
      <c r="CJ56" s="12">
        <v>1.0499682037625343E-6</v>
      </c>
      <c r="CK56" s="12">
        <v>1.0209886394349576E-6</v>
      </c>
      <c r="CL56" s="12">
        <v>3.2199504864919081E-7</v>
      </c>
      <c r="CM56" s="12">
        <v>1.2623024800644193E-6</v>
      </c>
      <c r="CN56" s="12">
        <v>1.2727620495828544E-6</v>
      </c>
      <c r="CO56" s="12">
        <v>2.0722449062712647E-6</v>
      </c>
      <c r="CP56" s="12">
        <v>9.738745481345405E-7</v>
      </c>
      <c r="CQ56" s="12">
        <v>6.5425454378727254E-7</v>
      </c>
      <c r="CR56" s="12">
        <v>3.0038881995132724E-5</v>
      </c>
      <c r="CS56" s="12">
        <v>4.7662259900570757E-7</v>
      </c>
      <c r="CT56" s="12">
        <v>1.7144237461654745E-6</v>
      </c>
      <c r="CU56" s="12">
        <v>4.1024593173789844E-6</v>
      </c>
      <c r="CV56" s="12">
        <v>1.6128748214989508E-6</v>
      </c>
      <c r="CW56" s="12">
        <v>6.6701838579125489E-7</v>
      </c>
      <c r="CX56" s="12">
        <v>6.3153578277857808E-7</v>
      </c>
      <c r="CY56" s="12">
        <v>7.5282949947407807E-7</v>
      </c>
      <c r="CZ56" s="12">
        <v>6.8739309189921128E-6</v>
      </c>
      <c r="DA56" s="12">
        <v>6.2960731527282988E-7</v>
      </c>
      <c r="DB56" s="12">
        <v>9.4549120677456396E-5</v>
      </c>
      <c r="DC56" s="12">
        <v>4.1058332794870861E-6</v>
      </c>
      <c r="DD56" s="12">
        <v>1.52796278783089E-6</v>
      </c>
      <c r="DE56" s="12">
        <v>5.3702043474941633E-7</v>
      </c>
      <c r="DF56" s="12">
        <v>1.0942214137261634E-6</v>
      </c>
      <c r="DG56" s="12">
        <v>1.1778572661871451E-6</v>
      </c>
      <c r="DH56" s="12">
        <v>7.0908052258184703E-7</v>
      </c>
      <c r="DI56" s="12">
        <v>8.3426403770631768E-7</v>
      </c>
      <c r="DJ56" s="12">
        <v>8.9183209756879908E-7</v>
      </c>
      <c r="DK56" s="12">
        <v>2.0031290760132429E-6</v>
      </c>
    </row>
    <row r="57" spans="2:115">
      <c r="B57" s="13">
        <v>339</v>
      </c>
      <c r="C57" s="14" t="s">
        <v>692</v>
      </c>
      <c r="D57" s="12">
        <v>3.3075128253959085E-2</v>
      </c>
      <c r="E57" s="12">
        <v>0.21998792315371196</v>
      </c>
      <c r="F57" s="12">
        <v>3.2239914604405381E-2</v>
      </c>
      <c r="G57" s="12">
        <v>2.1162410154694149E-3</v>
      </c>
      <c r="H57" s="12">
        <v>5.0059565894726668E-2</v>
      </c>
      <c r="I57" s="12">
        <v>4.9522322565844976E-2</v>
      </c>
      <c r="J57" s="12">
        <v>7.2276516119849555E-6</v>
      </c>
      <c r="K57" s="12">
        <v>5.3217043355735806E-6</v>
      </c>
      <c r="L57" s="12">
        <v>1.0519242276402854E-5</v>
      </c>
      <c r="M57" s="12">
        <v>2.3843969794832752E-6</v>
      </c>
      <c r="N57" s="12">
        <v>2.0070982518781884E-6</v>
      </c>
      <c r="O57" s="12">
        <v>2.7631040342588167E-6</v>
      </c>
      <c r="P57" s="12">
        <v>2.6544087186227414E-5</v>
      </c>
      <c r="Q57" s="12">
        <v>2.1184819981728136E-6</v>
      </c>
      <c r="R57" s="12">
        <v>1.9008763917170715E-6</v>
      </c>
      <c r="S57" s="12">
        <v>3.7585659999916773E-6</v>
      </c>
      <c r="T57" s="12">
        <v>0</v>
      </c>
      <c r="U57" s="12">
        <v>3.0695870923239291E-6</v>
      </c>
      <c r="V57" s="12">
        <v>2.4368787745057009E-6</v>
      </c>
      <c r="W57" s="12">
        <v>3.0898197943613202E-6</v>
      </c>
      <c r="X57" s="12">
        <v>1.5957646252397397E-5</v>
      </c>
      <c r="Y57" s="12">
        <v>2.6935295080384265E-6</v>
      </c>
      <c r="Z57" s="12">
        <v>2.9634367337261317E-6</v>
      </c>
      <c r="AA57" s="12">
        <v>8.9809674382833655E-6</v>
      </c>
      <c r="AB57" s="12">
        <v>2.6769011525353325E-6</v>
      </c>
      <c r="AC57" s="12">
        <v>1.8555765396464263E-6</v>
      </c>
      <c r="AD57" s="12">
        <v>0</v>
      </c>
      <c r="AE57" s="12">
        <v>2.6337203960373022E-6</v>
      </c>
      <c r="AF57" s="12">
        <v>6.2588361911945921E-6</v>
      </c>
      <c r="AG57" s="12">
        <v>4.3083281367540672E-6</v>
      </c>
      <c r="AH57" s="12">
        <v>2.4203308571227083E-6</v>
      </c>
      <c r="AI57" s="12">
        <v>1.6289572759479602E-6</v>
      </c>
      <c r="AJ57" s="12">
        <v>5.2376994481102155E-7</v>
      </c>
      <c r="AK57" s="12">
        <v>4.4094064063782674E-6</v>
      </c>
      <c r="AL57" s="12">
        <v>3.6002170310501252E-6</v>
      </c>
      <c r="AM57" s="12">
        <v>6.3977388041817626E-6</v>
      </c>
      <c r="AN57" s="12">
        <v>2.8260108568442552E-6</v>
      </c>
      <c r="AO57" s="12">
        <v>2.826573281402802E-6</v>
      </c>
      <c r="AP57" s="12">
        <v>4.010455648549018E-6</v>
      </c>
      <c r="AQ57" s="12">
        <v>2.9421718682731516E-6</v>
      </c>
      <c r="AR57" s="12">
        <v>8.3833194917305527E-6</v>
      </c>
      <c r="AS57" s="12">
        <v>7.380608501157975E-7</v>
      </c>
      <c r="AT57" s="12">
        <v>1.1470840502970972E-6</v>
      </c>
      <c r="AU57" s="12">
        <v>2.9528762938162154E-6</v>
      </c>
      <c r="AV57" s="12">
        <v>2.5108266257114434E-6</v>
      </c>
      <c r="AW57" s="12">
        <v>1.3524955295776692E-6</v>
      </c>
      <c r="AX57" s="12">
        <v>1.9690840869184488E-6</v>
      </c>
      <c r="AY57" s="12">
        <v>2.948082242042698E-6</v>
      </c>
      <c r="AZ57" s="12">
        <v>1.0670332692640924E-5</v>
      </c>
      <c r="BA57" s="12">
        <v>3.242161426916559E-5</v>
      </c>
      <c r="BB57" s="12">
        <v>5.1594590178059778E-5</v>
      </c>
      <c r="BC57" s="12">
        <v>1.1173848752573324E-4</v>
      </c>
      <c r="BD57" s="12">
        <v>4.100569208036896E-4</v>
      </c>
      <c r="BE57" s="12">
        <v>1.794918742905668E-4</v>
      </c>
      <c r="BF57" s="12">
        <v>5.1733979343107661E-4</v>
      </c>
      <c r="BG57" s="12">
        <v>2.9739068883066831E-4</v>
      </c>
      <c r="BH57" s="12">
        <v>1.5318021335834788E-4</v>
      </c>
      <c r="BI57" s="12">
        <v>1.0023649865751587</v>
      </c>
      <c r="BJ57" s="12">
        <v>3.0823196650661575E-4</v>
      </c>
      <c r="BK57" s="12">
        <v>8.8181216241814224E-5</v>
      </c>
      <c r="BL57" s="12">
        <v>4.8968506394221698E-4</v>
      </c>
      <c r="BM57" s="12">
        <v>8.1462929274102127E-5</v>
      </c>
      <c r="BN57" s="12">
        <v>6.5113750600796197E-5</v>
      </c>
      <c r="BO57" s="12">
        <v>1.0532690014943519E-3</v>
      </c>
      <c r="BP57" s="12">
        <v>7.7442509038148216E-5</v>
      </c>
      <c r="BQ57" s="12">
        <v>3.0544563142534186E-6</v>
      </c>
      <c r="BR57" s="12">
        <v>1.3269492932436525E-4</v>
      </c>
      <c r="BS57" s="12">
        <v>1.2522531903640059E-4</v>
      </c>
      <c r="BT57" s="12">
        <v>3.7911599714254673E-5</v>
      </c>
      <c r="BU57" s="12">
        <v>6.7953552205598188E-5</v>
      </c>
      <c r="BV57" s="12">
        <v>7.5587303060747682E-6</v>
      </c>
      <c r="BW57" s="12">
        <v>3.898589627115432E-6</v>
      </c>
      <c r="BX57" s="12">
        <v>1.5395331664455056E-5</v>
      </c>
      <c r="BY57" s="12">
        <v>5.1750972067728049E-6</v>
      </c>
      <c r="BZ57" s="12">
        <v>8.3485080120844124E-6</v>
      </c>
      <c r="CA57" s="12">
        <v>1.8831696281825739E-6</v>
      </c>
      <c r="CB57" s="12">
        <v>3.2915936951398719E-6</v>
      </c>
      <c r="CC57" s="12">
        <v>2.8456041707491054E-6</v>
      </c>
      <c r="CD57" s="12">
        <v>9.6836287616404945E-7</v>
      </c>
      <c r="CE57" s="12">
        <v>1.7180651141113066E-5</v>
      </c>
      <c r="CF57" s="12">
        <v>4.2408596631748448E-6</v>
      </c>
      <c r="CG57" s="12">
        <v>3.2082393375334404E-5</v>
      </c>
      <c r="CH57" s="12">
        <v>1.2661326901201915E-5</v>
      </c>
      <c r="CI57" s="12">
        <v>4.1431737708199219E-6</v>
      </c>
      <c r="CJ57" s="12">
        <v>4.7726224579459091E-6</v>
      </c>
      <c r="CK57" s="12">
        <v>1.5594860099216333E-5</v>
      </c>
      <c r="CL57" s="12">
        <v>8.8254871423445133E-7</v>
      </c>
      <c r="CM57" s="12">
        <v>3.0782436997428024E-6</v>
      </c>
      <c r="CN57" s="12">
        <v>2.1450761821057945E-5</v>
      </c>
      <c r="CO57" s="12">
        <v>4.78826624859918E-6</v>
      </c>
      <c r="CP57" s="12">
        <v>2.6256039680088387E-6</v>
      </c>
      <c r="CQ57" s="12">
        <v>2.320667863246871E-5</v>
      </c>
      <c r="CR57" s="12">
        <v>1.2559507570884511E-5</v>
      </c>
      <c r="CS57" s="12">
        <v>1.1254594027996446E-5</v>
      </c>
      <c r="CT57" s="12">
        <v>2.2702520969341215E-5</v>
      </c>
      <c r="CU57" s="12">
        <v>2.7884098967647938E-6</v>
      </c>
      <c r="CV57" s="12">
        <v>5.1084967054122413E-6</v>
      </c>
      <c r="CW57" s="12">
        <v>1.8110166498383712E-6</v>
      </c>
      <c r="CX57" s="12">
        <v>1.8298083775251668E-6</v>
      </c>
      <c r="CY57" s="12">
        <v>2.127856891123702E-6</v>
      </c>
      <c r="CZ57" s="12">
        <v>1.5562855425322009E-5</v>
      </c>
      <c r="DA57" s="12">
        <v>4.6578298652182854E-6</v>
      </c>
      <c r="DB57" s="12">
        <v>1.7896441213535594E-4</v>
      </c>
      <c r="DC57" s="12">
        <v>5.9459239753184661E-6</v>
      </c>
      <c r="DD57" s="12">
        <v>6.683583233189435E-6</v>
      </c>
      <c r="DE57" s="12">
        <v>2.9400501792931579E-6</v>
      </c>
      <c r="DF57" s="12">
        <v>3.4309708959001362E-6</v>
      </c>
      <c r="DG57" s="12">
        <v>1.6644310523185844E-5</v>
      </c>
      <c r="DH57" s="12">
        <v>1.53890190682313E-6</v>
      </c>
      <c r="DI57" s="12">
        <v>4.8475669068709438E-6</v>
      </c>
      <c r="DJ57" s="12">
        <v>4.7347446001913369E-6</v>
      </c>
      <c r="DK57" s="12">
        <v>1.0464870039759066E-5</v>
      </c>
    </row>
    <row r="58" spans="2:115">
      <c r="B58" s="13">
        <v>341</v>
      </c>
      <c r="C58" s="14" t="s">
        <v>693</v>
      </c>
      <c r="D58" s="12">
        <v>0.19659922320620027</v>
      </c>
      <c r="E58" s="12">
        <v>0.15568898763594277</v>
      </c>
      <c r="F58" s="12">
        <v>9.6018372190840903E-2</v>
      </c>
      <c r="G58" s="12">
        <v>7.7048176897090547E-3</v>
      </c>
      <c r="H58" s="12">
        <v>2.0971014347506624E-2</v>
      </c>
      <c r="I58" s="12">
        <v>2.0796846294789437E-2</v>
      </c>
      <c r="J58" s="12">
        <v>1.1908020484210789E-5</v>
      </c>
      <c r="K58" s="12">
        <v>7.7199737027181064E-6</v>
      </c>
      <c r="L58" s="12">
        <v>1.7994939013234002E-5</v>
      </c>
      <c r="M58" s="12">
        <v>1.5630995165726309E-5</v>
      </c>
      <c r="N58" s="12">
        <v>2.2144289270085885E-5</v>
      </c>
      <c r="O58" s="12">
        <v>4.8935533509659687E-6</v>
      </c>
      <c r="P58" s="12">
        <v>1.9564706439747209E-5</v>
      </c>
      <c r="Q58" s="12">
        <v>1.0010248511761453E-5</v>
      </c>
      <c r="R58" s="12">
        <v>8.1339300560215603E-6</v>
      </c>
      <c r="S58" s="12">
        <v>9.5333611310079543E-6</v>
      </c>
      <c r="T58" s="12">
        <v>0</v>
      </c>
      <c r="U58" s="12">
        <v>7.5215344548904855E-6</v>
      </c>
      <c r="V58" s="12">
        <v>1.0144355490087171E-5</v>
      </c>
      <c r="W58" s="12">
        <v>7.8754367753696004E-6</v>
      </c>
      <c r="X58" s="12">
        <v>1.4976128082590055E-5</v>
      </c>
      <c r="Y58" s="12">
        <v>8.6296670777662925E-6</v>
      </c>
      <c r="Z58" s="12">
        <v>9.5275752602054111E-6</v>
      </c>
      <c r="AA58" s="12">
        <v>6.9905406554109143E-6</v>
      </c>
      <c r="AB58" s="12">
        <v>7.0040646229310173E-6</v>
      </c>
      <c r="AC58" s="12">
        <v>4.7965994481638488E-6</v>
      </c>
      <c r="AD58" s="12">
        <v>0</v>
      </c>
      <c r="AE58" s="12">
        <v>6.7249501566667098E-6</v>
      </c>
      <c r="AF58" s="12">
        <v>1.5951500368760142E-5</v>
      </c>
      <c r="AG58" s="12">
        <v>1.116870420102827E-5</v>
      </c>
      <c r="AH58" s="12">
        <v>2.899685774552216E-5</v>
      </c>
      <c r="AI58" s="12">
        <v>7.547550367519772E-6</v>
      </c>
      <c r="AJ58" s="12">
        <v>1.954399436832146E-5</v>
      </c>
      <c r="AK58" s="12">
        <v>9.1828270947630969E-6</v>
      </c>
      <c r="AL58" s="12">
        <v>8.2380702598299938E-6</v>
      </c>
      <c r="AM58" s="12">
        <v>1.4687133230774729E-5</v>
      </c>
      <c r="AN58" s="12">
        <v>1.3590151618656944E-5</v>
      </c>
      <c r="AO58" s="12">
        <v>1.9797625398478081E-5</v>
      </c>
      <c r="AP58" s="12">
        <v>1.5428014122234468E-5</v>
      </c>
      <c r="AQ58" s="12">
        <v>7.5430655722369328E-6</v>
      </c>
      <c r="AR58" s="12">
        <v>1.3111092078269257E-5</v>
      </c>
      <c r="AS58" s="12">
        <v>1.7030583880423109E-6</v>
      </c>
      <c r="AT58" s="12">
        <v>2.4465147113704536E-6</v>
      </c>
      <c r="AU58" s="12">
        <v>7.3296313143846385E-6</v>
      </c>
      <c r="AV58" s="12">
        <v>7.7119675479890983E-6</v>
      </c>
      <c r="AW58" s="12">
        <v>2.7159851518632032E-6</v>
      </c>
      <c r="AX58" s="12">
        <v>5.2039498081081692E-6</v>
      </c>
      <c r="AY58" s="12">
        <v>2.072187830768989E-5</v>
      </c>
      <c r="AZ58" s="12">
        <v>8.4188361755229719E-6</v>
      </c>
      <c r="BA58" s="12">
        <v>1.4219842848477347E-4</v>
      </c>
      <c r="BB58" s="12">
        <v>2.8564184927032715E-5</v>
      </c>
      <c r="BC58" s="12">
        <v>1.2021679892592987E-5</v>
      </c>
      <c r="BD58" s="12">
        <v>2.220579306528327E-5</v>
      </c>
      <c r="BE58" s="12">
        <v>1.2148381636359136E-5</v>
      </c>
      <c r="BF58" s="12">
        <v>1.7238863585646715E-5</v>
      </c>
      <c r="BG58" s="12">
        <v>7.9015404559459786E-6</v>
      </c>
      <c r="BH58" s="12">
        <v>1.8704683411163085E-5</v>
      </c>
      <c r="BI58" s="12">
        <v>1.2945255611627958E-5</v>
      </c>
      <c r="BJ58" s="12">
        <v>1.0027509123494969</v>
      </c>
      <c r="BK58" s="12">
        <v>1.0810842441738058E-5</v>
      </c>
      <c r="BL58" s="12">
        <v>3.1750891129071271E-3</v>
      </c>
      <c r="BM58" s="12">
        <v>1.4818271053924856E-5</v>
      </c>
      <c r="BN58" s="12">
        <v>9.3723339501725649E-6</v>
      </c>
      <c r="BO58" s="12">
        <v>1.2890122991912929E-4</v>
      </c>
      <c r="BP58" s="12">
        <v>1.4474924919647264E-5</v>
      </c>
      <c r="BQ58" s="12">
        <v>2.7767090568900673E-5</v>
      </c>
      <c r="BR58" s="12">
        <v>2.4548502584902397E-4</v>
      </c>
      <c r="BS58" s="12">
        <v>7.6053060310562275E-5</v>
      </c>
      <c r="BT58" s="12">
        <v>5.4970471091272434E-4</v>
      </c>
      <c r="BU58" s="12">
        <v>8.560723610848127E-4</v>
      </c>
      <c r="BV58" s="12">
        <v>1.7292087737129349E-5</v>
      </c>
      <c r="BW58" s="12">
        <v>9.6232365998002216E-6</v>
      </c>
      <c r="BX58" s="12">
        <v>1.9594326661540071E-5</v>
      </c>
      <c r="BY58" s="12">
        <v>2.1968322405620058E-5</v>
      </c>
      <c r="BZ58" s="12">
        <v>4.885366421503695E-5</v>
      </c>
      <c r="CA58" s="12">
        <v>3.0977822369487664E-5</v>
      </c>
      <c r="CB58" s="12">
        <v>5.5196107559316839E-5</v>
      </c>
      <c r="CC58" s="12">
        <v>2.8142735124318101E-5</v>
      </c>
      <c r="CD58" s="12">
        <v>3.2164727464051033E-6</v>
      </c>
      <c r="CE58" s="12">
        <v>2.7204514331834019E-5</v>
      </c>
      <c r="CF58" s="12">
        <v>3.1188880474868186E-5</v>
      </c>
      <c r="CG58" s="12">
        <v>4.1972466859452692E-5</v>
      </c>
      <c r="CH58" s="12">
        <v>1.3933503675462764E-5</v>
      </c>
      <c r="CI58" s="12">
        <v>2.9998823597602491E-5</v>
      </c>
      <c r="CJ58" s="12">
        <v>1.9234911431959503E-5</v>
      </c>
      <c r="CK58" s="12">
        <v>1.6524018646820443E-5</v>
      </c>
      <c r="CL58" s="12">
        <v>3.0429296622906656E-6</v>
      </c>
      <c r="CM58" s="12">
        <v>1.6712012136984392E-5</v>
      </c>
      <c r="CN58" s="12">
        <v>6.9313607616832261E-5</v>
      </c>
      <c r="CO58" s="12">
        <v>7.2476487370607307E-5</v>
      </c>
      <c r="CP58" s="12">
        <v>2.1447358403205924E-5</v>
      </c>
      <c r="CQ58" s="12">
        <v>4.9658674069056382E-5</v>
      </c>
      <c r="CR58" s="12">
        <v>2.707125260537779E-4</v>
      </c>
      <c r="CS58" s="12">
        <v>1.0066113466007401E-5</v>
      </c>
      <c r="CT58" s="12">
        <v>5.9929223099349529E-5</v>
      </c>
      <c r="CU58" s="12">
        <v>1.3616210746911367E-5</v>
      </c>
      <c r="CV58" s="12">
        <v>1.3214107212475062E-5</v>
      </c>
      <c r="CW58" s="12">
        <v>8.5415769748696388E-6</v>
      </c>
      <c r="CX58" s="12">
        <v>7.2800286825219445E-6</v>
      </c>
      <c r="CY58" s="12">
        <v>1.8209244050908576E-5</v>
      </c>
      <c r="CZ58" s="12">
        <v>4.0045414975664834E-5</v>
      </c>
      <c r="DA58" s="12">
        <v>6.1670979205729885E-5</v>
      </c>
      <c r="DB58" s="12">
        <v>2.3472546433881374E-4</v>
      </c>
      <c r="DC58" s="12">
        <v>1.4127764070203622E-4</v>
      </c>
      <c r="DD58" s="12">
        <v>1.3657643235240142E-5</v>
      </c>
      <c r="DE58" s="12">
        <v>2.7194914762161524E-5</v>
      </c>
      <c r="DF58" s="12">
        <v>1.2420260302357856E-5</v>
      </c>
      <c r="DG58" s="12">
        <v>5.8743061807852473E-5</v>
      </c>
      <c r="DH58" s="12">
        <v>1.9623673255286795E-5</v>
      </c>
      <c r="DI58" s="12">
        <v>1.3502908798457247E-5</v>
      </c>
      <c r="DJ58" s="12">
        <v>1.1505982536186603E-5</v>
      </c>
      <c r="DK58" s="12">
        <v>2.1361829509223504E-5</v>
      </c>
    </row>
    <row r="59" spans="2:115">
      <c r="B59" s="13">
        <v>342</v>
      </c>
      <c r="C59" s="14" t="s">
        <v>694</v>
      </c>
      <c r="D59" s="12">
        <v>5.753724141101868E-2</v>
      </c>
      <c r="E59" s="12">
        <v>5.3086492680205141E-2</v>
      </c>
      <c r="F59" s="12">
        <v>-8.5281157610927028E-2</v>
      </c>
      <c r="G59" s="12">
        <v>3.1880295003878303E-3</v>
      </c>
      <c r="H59" s="12">
        <v>1.1828913658645773E-2</v>
      </c>
      <c r="I59" s="12">
        <v>1.1776340709051791E-2</v>
      </c>
      <c r="J59" s="12">
        <v>3.1080250793126239E-6</v>
      </c>
      <c r="K59" s="12">
        <v>1.4788078251062646E-6</v>
      </c>
      <c r="L59" s="12">
        <v>4.0666839579540307E-6</v>
      </c>
      <c r="M59" s="12">
        <v>1.4556990153807953E-6</v>
      </c>
      <c r="N59" s="12">
        <v>7.087443324439652E-7</v>
      </c>
      <c r="O59" s="12">
        <v>1.8476995251681953E-6</v>
      </c>
      <c r="P59" s="12">
        <v>6.3190109693587823E-6</v>
      </c>
      <c r="Q59" s="12">
        <v>8.3424881581770807E-7</v>
      </c>
      <c r="R59" s="12">
        <v>6.3111610164599576E-7</v>
      </c>
      <c r="S59" s="12">
        <v>1.6144296065302227E-6</v>
      </c>
      <c r="T59" s="12">
        <v>0</v>
      </c>
      <c r="U59" s="12">
        <v>1.2996738006607188E-6</v>
      </c>
      <c r="V59" s="12">
        <v>8.6669577956552063E-7</v>
      </c>
      <c r="W59" s="12">
        <v>1.5686452410687393E-6</v>
      </c>
      <c r="X59" s="12">
        <v>1.9851797218180988E-6</v>
      </c>
      <c r="Y59" s="12">
        <v>8.4237899792515894E-7</v>
      </c>
      <c r="Z59" s="12">
        <v>1.0589574081504845E-6</v>
      </c>
      <c r="AA59" s="12">
        <v>1.0095720892063642E-6</v>
      </c>
      <c r="AB59" s="12">
        <v>1.0320289083259223E-6</v>
      </c>
      <c r="AC59" s="12">
        <v>6.8228641664250962E-7</v>
      </c>
      <c r="AD59" s="12">
        <v>0</v>
      </c>
      <c r="AE59" s="12">
        <v>9.2962480819105956E-7</v>
      </c>
      <c r="AF59" s="12">
        <v>1.8703996858481243E-6</v>
      </c>
      <c r="AG59" s="12">
        <v>1.2629399673469119E-6</v>
      </c>
      <c r="AH59" s="12">
        <v>7.20025599644807E-7</v>
      </c>
      <c r="AI59" s="12">
        <v>5.3823729256228943E-7</v>
      </c>
      <c r="AJ59" s="12">
        <v>1.7368783302722903E-7</v>
      </c>
      <c r="AK59" s="12">
        <v>2.8675371136730688E-6</v>
      </c>
      <c r="AL59" s="12">
        <v>9.5843282483908784E-7</v>
      </c>
      <c r="AM59" s="12">
        <v>2.782455664929856E-6</v>
      </c>
      <c r="AN59" s="12">
        <v>1.1485276874419192E-6</v>
      </c>
      <c r="AO59" s="12">
        <v>9.9475015678271331E-7</v>
      </c>
      <c r="AP59" s="12">
        <v>1.6900370656468513E-6</v>
      </c>
      <c r="AQ59" s="12">
        <v>9.8064898161774694E-7</v>
      </c>
      <c r="AR59" s="12">
        <v>2.6228192735502437E-6</v>
      </c>
      <c r="AS59" s="12">
        <v>2.7828856240416628E-7</v>
      </c>
      <c r="AT59" s="12">
        <v>4.210612362633044E-7</v>
      </c>
      <c r="AU59" s="12">
        <v>1.0896058080407834E-6</v>
      </c>
      <c r="AV59" s="12">
        <v>1.1825190561293368E-6</v>
      </c>
      <c r="AW59" s="12">
        <v>5.0002272561115072E-7</v>
      </c>
      <c r="AX59" s="12">
        <v>7.2301706166632795E-7</v>
      </c>
      <c r="AY59" s="12">
        <v>1.0528368675227687E-6</v>
      </c>
      <c r="AZ59" s="12">
        <v>1.1424140106806385E-6</v>
      </c>
      <c r="BA59" s="12">
        <v>1.1809431467292448E-6</v>
      </c>
      <c r="BB59" s="12">
        <v>5.7781368021012968E-6</v>
      </c>
      <c r="BC59" s="12">
        <v>9.8108169076441027E-7</v>
      </c>
      <c r="BD59" s="12">
        <v>1.09225700494315E-6</v>
      </c>
      <c r="BE59" s="12">
        <v>9.6773515126270028E-7</v>
      </c>
      <c r="BF59" s="12">
        <v>1.3052583710752973E-6</v>
      </c>
      <c r="BG59" s="12">
        <v>8.0505341311026836E-7</v>
      </c>
      <c r="BH59" s="12">
        <v>7.5389344929228137E-7</v>
      </c>
      <c r="BI59" s="12">
        <v>1.1539073351863688E-6</v>
      </c>
      <c r="BJ59" s="12">
        <v>5.9968521569146404E-6</v>
      </c>
      <c r="BK59" s="12">
        <v>1.0043426505416235</v>
      </c>
      <c r="BL59" s="12">
        <v>8.1939202751542064E-7</v>
      </c>
      <c r="BM59" s="12">
        <v>1.510208562952718E-6</v>
      </c>
      <c r="BN59" s="12">
        <v>1.7826099581854187E-6</v>
      </c>
      <c r="BO59" s="12">
        <v>6.0903785317162772E-7</v>
      </c>
      <c r="BP59" s="12">
        <v>1.6400730361174917E-6</v>
      </c>
      <c r="BQ59" s="12">
        <v>4.4874028681755004E-6</v>
      </c>
      <c r="BR59" s="12">
        <v>2.0785203335373713E-6</v>
      </c>
      <c r="BS59" s="12">
        <v>1.777162114536328E-6</v>
      </c>
      <c r="BT59" s="12">
        <v>3.4507844102512863E-6</v>
      </c>
      <c r="BU59" s="12">
        <v>4.1600827332295122E-6</v>
      </c>
      <c r="BV59" s="12">
        <v>2.7568550330831567E-6</v>
      </c>
      <c r="BW59" s="12">
        <v>7.1594850216270907E-7</v>
      </c>
      <c r="BX59" s="12">
        <v>1.8044011630640506E-6</v>
      </c>
      <c r="BY59" s="12">
        <v>2.2166254217080724E-6</v>
      </c>
      <c r="BZ59" s="12">
        <v>1.2753095687387468E-6</v>
      </c>
      <c r="CA59" s="12">
        <v>7.5588926770734765E-7</v>
      </c>
      <c r="CB59" s="12">
        <v>4.430470460866228E-7</v>
      </c>
      <c r="CC59" s="12">
        <v>3.4252720112218831E-7</v>
      </c>
      <c r="CD59" s="12">
        <v>8.2918986423186506E-8</v>
      </c>
      <c r="CE59" s="12">
        <v>5.3704839987004548E-7</v>
      </c>
      <c r="CF59" s="12">
        <v>1.5069357154412059E-6</v>
      </c>
      <c r="CG59" s="12">
        <v>2.1020159578802258E-5</v>
      </c>
      <c r="CH59" s="12">
        <v>4.58816556959998E-6</v>
      </c>
      <c r="CI59" s="12">
        <v>8.6612661520691802E-7</v>
      </c>
      <c r="CJ59" s="12">
        <v>1.035564579456014E-6</v>
      </c>
      <c r="CK59" s="12">
        <v>1.0156824601673614E-6</v>
      </c>
      <c r="CL59" s="12">
        <v>4.6590301698642968E-7</v>
      </c>
      <c r="CM59" s="12">
        <v>4.1122786283067559E-6</v>
      </c>
      <c r="CN59" s="12">
        <v>8.7764694579226131E-6</v>
      </c>
      <c r="CO59" s="12">
        <v>1.5553111796919297E-6</v>
      </c>
      <c r="CP59" s="12">
        <v>2.9031789665149331E-6</v>
      </c>
      <c r="CQ59" s="12">
        <v>8.6538520914797256E-7</v>
      </c>
      <c r="CR59" s="12">
        <v>1.1753969000406207E-6</v>
      </c>
      <c r="CS59" s="12">
        <v>5.5987479713638001E-7</v>
      </c>
      <c r="CT59" s="12">
        <v>1.4220121545818438E-6</v>
      </c>
      <c r="CU59" s="12">
        <v>9.3907590479606399E-7</v>
      </c>
      <c r="CV59" s="12">
        <v>1.6976224477869983E-6</v>
      </c>
      <c r="CW59" s="12">
        <v>7.2813700071218449E-7</v>
      </c>
      <c r="CX59" s="12">
        <v>1.4711592711238878E-6</v>
      </c>
      <c r="CY59" s="12">
        <v>8.1451122150491151E-7</v>
      </c>
      <c r="CZ59" s="12">
        <v>1.2533458099292882E-4</v>
      </c>
      <c r="DA59" s="12">
        <v>1.6640748724971437E-6</v>
      </c>
      <c r="DB59" s="12">
        <v>7.0954579280236435E-5</v>
      </c>
      <c r="DC59" s="12">
        <v>1.18660461886455E-6</v>
      </c>
      <c r="DD59" s="12">
        <v>2.4262149898935615E-6</v>
      </c>
      <c r="DE59" s="12">
        <v>6.5490934430385886E-7</v>
      </c>
      <c r="DF59" s="12">
        <v>1.2651504314803109E-6</v>
      </c>
      <c r="DG59" s="12">
        <v>1.3831406091535725E-6</v>
      </c>
      <c r="DH59" s="12">
        <v>6.45485488517092E-7</v>
      </c>
      <c r="DI59" s="12">
        <v>1.140843144301495E-6</v>
      </c>
      <c r="DJ59" s="12">
        <v>5.0348884536251264E-7</v>
      </c>
      <c r="DK59" s="12">
        <v>5.781070844792272E-7</v>
      </c>
    </row>
    <row r="60" spans="2:115">
      <c r="B60" s="13">
        <v>352</v>
      </c>
      <c r="C60" s="14" t="s">
        <v>695</v>
      </c>
      <c r="D60" s="12">
        <v>8.4713396024199583E-2</v>
      </c>
      <c r="E60" s="12">
        <v>8.7811270051081608E-2</v>
      </c>
      <c r="F60" s="12">
        <v>1.0332268934541885E-2</v>
      </c>
      <c r="G60" s="12">
        <v>2.3234672672695061E-2</v>
      </c>
      <c r="H60" s="12">
        <v>1.3335664224261872E-2</v>
      </c>
      <c r="I60" s="12">
        <v>1.3335664224261872E-2</v>
      </c>
      <c r="J60" s="12">
        <v>9.3855067648643748E-6</v>
      </c>
      <c r="K60" s="12">
        <v>4.1200306819854197E-6</v>
      </c>
      <c r="L60" s="12">
        <v>1.5686820512151873E-5</v>
      </c>
      <c r="M60" s="12">
        <v>3.107491092630955E-6</v>
      </c>
      <c r="N60" s="12">
        <v>1.8290880710833442E-6</v>
      </c>
      <c r="O60" s="12">
        <v>3.3647044988168771E-6</v>
      </c>
      <c r="P60" s="12">
        <v>1.4149797174117121E-5</v>
      </c>
      <c r="Q60" s="12">
        <v>2.1933663565043856E-6</v>
      </c>
      <c r="R60" s="12">
        <v>1.7228030437311887E-6</v>
      </c>
      <c r="S60" s="12">
        <v>4.617668710610538E-6</v>
      </c>
      <c r="T60" s="12">
        <v>0</v>
      </c>
      <c r="U60" s="12">
        <v>3.623164389295926E-6</v>
      </c>
      <c r="V60" s="12">
        <v>2.1791311035721168E-6</v>
      </c>
      <c r="W60" s="12">
        <v>3.6689255745555185E-6</v>
      </c>
      <c r="X60" s="12">
        <v>4.6452085524856638E-6</v>
      </c>
      <c r="Y60" s="12">
        <v>2.2743578016770672E-6</v>
      </c>
      <c r="Z60" s="12">
        <v>2.424595566610476E-6</v>
      </c>
      <c r="AA60" s="12">
        <v>1.7045810358594281E-6</v>
      </c>
      <c r="AB60" s="12">
        <v>3.4787064059645589E-6</v>
      </c>
      <c r="AC60" s="12">
        <v>2.0407034098922495E-6</v>
      </c>
      <c r="AD60" s="12">
        <v>0</v>
      </c>
      <c r="AE60" s="12">
        <v>3.2714820877653479E-6</v>
      </c>
      <c r="AF60" s="12">
        <v>6.57287067288974E-6</v>
      </c>
      <c r="AG60" s="12">
        <v>3.5046532323390701E-6</v>
      </c>
      <c r="AH60" s="12">
        <v>2.3118160417473136E-6</v>
      </c>
      <c r="AI60" s="12">
        <v>1.379771795642318E-6</v>
      </c>
      <c r="AJ60" s="12">
        <v>6.2689385401998874E-7</v>
      </c>
      <c r="AK60" s="12">
        <v>5.0603284785885132E-6</v>
      </c>
      <c r="AL60" s="12">
        <v>2.8703414381630958E-6</v>
      </c>
      <c r="AM60" s="12">
        <v>8.6953721181044871E-6</v>
      </c>
      <c r="AN60" s="12">
        <v>3.0174364708535128E-6</v>
      </c>
      <c r="AO60" s="12">
        <v>2.6411316602013093E-6</v>
      </c>
      <c r="AP60" s="12">
        <v>4.5893267971256598E-6</v>
      </c>
      <c r="AQ60" s="12">
        <v>3.1752131894492972E-6</v>
      </c>
      <c r="AR60" s="12">
        <v>6.8023188893757628E-6</v>
      </c>
      <c r="AS60" s="12">
        <v>7.3766183516750372E-7</v>
      </c>
      <c r="AT60" s="12">
        <v>1.2843100712706509E-6</v>
      </c>
      <c r="AU60" s="12">
        <v>3.2094286053304865E-6</v>
      </c>
      <c r="AV60" s="12">
        <v>2.2901285377204604E-6</v>
      </c>
      <c r="AW60" s="12">
        <v>1.0124799656690098E-6</v>
      </c>
      <c r="AX60" s="12">
        <v>1.9634610362182368E-6</v>
      </c>
      <c r="AY60" s="12">
        <v>3.0780162353660492E-6</v>
      </c>
      <c r="AZ60" s="12">
        <v>3.1063589448880359E-6</v>
      </c>
      <c r="BA60" s="12">
        <v>2.850350157475184E-6</v>
      </c>
      <c r="BB60" s="12">
        <v>3.1336246812381442E-6</v>
      </c>
      <c r="BC60" s="12">
        <v>2.7896972860320795E-6</v>
      </c>
      <c r="BD60" s="12">
        <v>2.5869878148005537E-6</v>
      </c>
      <c r="BE60" s="12">
        <v>2.9587968706153921E-6</v>
      </c>
      <c r="BF60" s="12">
        <v>2.2649229706715216E-6</v>
      </c>
      <c r="BG60" s="12">
        <v>1.9145825580858052E-6</v>
      </c>
      <c r="BH60" s="12">
        <v>2.064072534926729E-6</v>
      </c>
      <c r="BI60" s="12">
        <v>1.7991886852048797E-6</v>
      </c>
      <c r="BJ60" s="12">
        <v>1.238647557359187E-6</v>
      </c>
      <c r="BK60" s="12">
        <v>1.96357025172101E-6</v>
      </c>
      <c r="BL60" s="12">
        <v>1.0004378940027026</v>
      </c>
      <c r="BM60" s="12">
        <v>4.0852635326668444E-6</v>
      </c>
      <c r="BN60" s="12">
        <v>2.6842258335187853E-6</v>
      </c>
      <c r="BO60" s="12">
        <v>8.1348343365147058E-7</v>
      </c>
      <c r="BP60" s="12">
        <v>3.17757788492171E-6</v>
      </c>
      <c r="BQ60" s="12">
        <v>3.7849140072851956E-6</v>
      </c>
      <c r="BR60" s="12">
        <v>2.1665526993057075E-6</v>
      </c>
      <c r="BS60" s="12">
        <v>3.0154270489284576E-6</v>
      </c>
      <c r="BT60" s="12">
        <v>3.4791877488422956E-6</v>
      </c>
      <c r="BU60" s="12">
        <v>3.2639368225491693E-6</v>
      </c>
      <c r="BV60" s="12">
        <v>1.0301251313286335E-5</v>
      </c>
      <c r="BW60" s="12">
        <v>1.4324035487345726E-6</v>
      </c>
      <c r="BX60" s="12">
        <v>6.5076700561955149E-6</v>
      </c>
      <c r="BY60" s="12">
        <v>6.7545089943404553E-6</v>
      </c>
      <c r="BZ60" s="12">
        <v>2.1370140639052545E-6</v>
      </c>
      <c r="CA60" s="12">
        <v>1.4854611442995908E-6</v>
      </c>
      <c r="CB60" s="12">
        <v>9.5748352525741691E-7</v>
      </c>
      <c r="CC60" s="12">
        <v>7.8634119837521806E-7</v>
      </c>
      <c r="CD60" s="12">
        <v>1.6188952486343243E-7</v>
      </c>
      <c r="CE60" s="12">
        <v>1.3489167152089798E-6</v>
      </c>
      <c r="CF60" s="12">
        <v>5.2587281898695283E-6</v>
      </c>
      <c r="CG60" s="12">
        <v>4.2140377075258136E-5</v>
      </c>
      <c r="CH60" s="12">
        <v>2.9273732299354622E-6</v>
      </c>
      <c r="CI60" s="12">
        <v>2.0211806622136778E-6</v>
      </c>
      <c r="CJ60" s="12">
        <v>2.4875555979958663E-6</v>
      </c>
      <c r="CK60" s="12">
        <v>2.5316661497781787E-6</v>
      </c>
      <c r="CL60" s="12">
        <v>9.4165995108328791E-7</v>
      </c>
      <c r="CM60" s="12">
        <v>3.0710895976598336E-6</v>
      </c>
      <c r="CN60" s="12">
        <v>3.020021121126873E-6</v>
      </c>
      <c r="CO60" s="12">
        <v>4.5650866556133384E-6</v>
      </c>
      <c r="CP60" s="12">
        <v>1.9825111904733413E-6</v>
      </c>
      <c r="CQ60" s="12">
        <v>1.6745323932318599E-6</v>
      </c>
      <c r="CR60" s="12">
        <v>1.688512012169566E-5</v>
      </c>
      <c r="CS60" s="12">
        <v>1.3252941643549956E-6</v>
      </c>
      <c r="CT60" s="12">
        <v>4.5356789770015551E-6</v>
      </c>
      <c r="CU60" s="12">
        <v>1.3972606346197639E-6</v>
      </c>
      <c r="CV60" s="12">
        <v>3.8653048746679344E-6</v>
      </c>
      <c r="CW60" s="12">
        <v>1.6912891356761704E-6</v>
      </c>
      <c r="CX60" s="12">
        <v>1.5137055466952743E-6</v>
      </c>
      <c r="CY60" s="12">
        <v>2.0045768096371969E-6</v>
      </c>
      <c r="CZ60" s="12">
        <v>2.1228610224763218E-5</v>
      </c>
      <c r="DA60" s="12">
        <v>1.5092705037004468E-6</v>
      </c>
      <c r="DB60" s="12">
        <v>3.0057452571553947E-4</v>
      </c>
      <c r="DC60" s="12">
        <v>1.8933222635509906E-6</v>
      </c>
      <c r="DD60" s="12">
        <v>4.4568900495021629E-6</v>
      </c>
      <c r="DE60" s="12">
        <v>1.4982983863157571E-6</v>
      </c>
      <c r="DF60" s="12">
        <v>3.1115201940568134E-6</v>
      </c>
      <c r="DG60" s="12">
        <v>3.2009678543864592E-6</v>
      </c>
      <c r="DH60" s="12">
        <v>1.3626250851227166E-6</v>
      </c>
      <c r="DI60" s="12">
        <v>2.3687569417242641E-6</v>
      </c>
      <c r="DJ60" s="12">
        <v>1.0855467434935115E-6</v>
      </c>
      <c r="DK60" s="12">
        <v>1.9176389989621662E-6</v>
      </c>
    </row>
    <row r="61" spans="2:115">
      <c r="B61" s="13">
        <v>353</v>
      </c>
      <c r="C61" s="11" t="s">
        <v>696</v>
      </c>
      <c r="D61" s="12">
        <v>0.49266457013084164</v>
      </c>
      <c r="E61" s="12">
        <v>0.19844947668722218</v>
      </c>
      <c r="F61" s="12">
        <v>-4.2900676172134999E-2</v>
      </c>
      <c r="G61" s="12">
        <v>2.9577721121789332E-5</v>
      </c>
      <c r="H61" s="12">
        <v>3.8959969055004345E-2</v>
      </c>
      <c r="I61" s="12">
        <v>3.8664531877878973E-2</v>
      </c>
      <c r="J61" s="12">
        <v>2.6010170675204681E-3</v>
      </c>
      <c r="K61" s="12">
        <v>1.1412762491733851E-3</v>
      </c>
      <c r="L61" s="12">
        <v>4.3419343743239143E-3</v>
      </c>
      <c r="M61" s="12">
        <v>8.6210857720394642E-4</v>
      </c>
      <c r="N61" s="12">
        <v>5.0452464596113279E-4</v>
      </c>
      <c r="O61" s="12">
        <v>9.3483367309958392E-4</v>
      </c>
      <c r="P61" s="12">
        <v>3.9322326790732576E-3</v>
      </c>
      <c r="Q61" s="12">
        <v>6.0699957042014308E-4</v>
      </c>
      <c r="R61" s="12">
        <v>4.7677371527515204E-4</v>
      </c>
      <c r="S61" s="12">
        <v>1.2762747650692881E-3</v>
      </c>
      <c r="T61" s="12">
        <v>0</v>
      </c>
      <c r="U61" s="12">
        <v>1.0039308461542934E-3</v>
      </c>
      <c r="V61" s="12">
        <v>6.0350667275856605E-4</v>
      </c>
      <c r="W61" s="12">
        <v>1.0157005579129836E-3</v>
      </c>
      <c r="X61" s="12">
        <v>1.2868374272176758E-3</v>
      </c>
      <c r="Y61" s="12">
        <v>6.2962236590921562E-4</v>
      </c>
      <c r="Z61" s="12">
        <v>6.7093783175943653E-4</v>
      </c>
      <c r="AA61" s="12">
        <v>4.7246058412443894E-4</v>
      </c>
      <c r="AB61" s="12">
        <v>9.6293762731235806E-4</v>
      </c>
      <c r="AC61" s="12">
        <v>5.6488207837681725E-4</v>
      </c>
      <c r="AD61" s="12">
        <v>0</v>
      </c>
      <c r="AE61" s="12">
        <v>9.0557719743879553E-4</v>
      </c>
      <c r="AF61" s="12">
        <v>1.818404375613979E-3</v>
      </c>
      <c r="AG61" s="12">
        <v>9.6835433840874053E-4</v>
      </c>
      <c r="AH61" s="12">
        <v>6.3990152283379125E-4</v>
      </c>
      <c r="AI61" s="12">
        <v>3.8202310116295946E-4</v>
      </c>
      <c r="AJ61" s="12">
        <v>1.7347475624620188E-4</v>
      </c>
      <c r="AK61" s="12">
        <v>1.3939216860458785E-3</v>
      </c>
      <c r="AL61" s="12">
        <v>7.9427441757276031E-4</v>
      </c>
      <c r="AM61" s="12">
        <v>2.4043203177022774E-3</v>
      </c>
      <c r="AN61" s="12">
        <v>8.3638121701624273E-4</v>
      </c>
      <c r="AO61" s="12">
        <v>7.2959255573235612E-4</v>
      </c>
      <c r="AP61" s="12">
        <v>1.2709685041831207E-3</v>
      </c>
      <c r="AQ61" s="12">
        <v>8.7900660113675647E-4</v>
      </c>
      <c r="AR61" s="12">
        <v>1.8816800390392778E-3</v>
      </c>
      <c r="AS61" s="12">
        <v>2.0374484357109772E-4</v>
      </c>
      <c r="AT61" s="12">
        <v>3.5538036946556901E-4</v>
      </c>
      <c r="AU61" s="12">
        <v>8.8575669679050401E-4</v>
      </c>
      <c r="AV61" s="12">
        <v>6.3099885848063198E-4</v>
      </c>
      <c r="AW61" s="12">
        <v>2.8065318803597612E-4</v>
      </c>
      <c r="AX61" s="12">
        <v>5.4292484550631857E-4</v>
      </c>
      <c r="AY61" s="12">
        <v>8.5186928479692693E-4</v>
      </c>
      <c r="AZ61" s="12">
        <v>8.5898449015912274E-4</v>
      </c>
      <c r="BA61" s="12">
        <v>7.8783852414990925E-4</v>
      </c>
      <c r="BB61" s="12">
        <v>9.929943579720412E-4</v>
      </c>
      <c r="BC61" s="12">
        <v>7.7243191451828257E-4</v>
      </c>
      <c r="BD61" s="12">
        <v>7.1616684626390158E-4</v>
      </c>
      <c r="BE61" s="12">
        <v>8.1878915385769687E-4</v>
      </c>
      <c r="BF61" s="12">
        <v>6.2678342772106766E-4</v>
      </c>
      <c r="BG61" s="12">
        <v>5.3002140671713251E-4</v>
      </c>
      <c r="BH61" s="12">
        <v>5.7139641323748259E-4</v>
      </c>
      <c r="BI61" s="12">
        <v>4.9699840713340025E-4</v>
      </c>
      <c r="BJ61" s="12">
        <v>3.4231247658045267E-4</v>
      </c>
      <c r="BK61" s="12">
        <v>5.4362689487762476E-4</v>
      </c>
      <c r="BL61" s="12">
        <v>0.32921057176760787</v>
      </c>
      <c r="BM61" s="12">
        <v>1.1786988802333973</v>
      </c>
      <c r="BN61" s="12">
        <v>7.4177246118729649E-4</v>
      </c>
      <c r="BO61" s="12">
        <v>1.842015642377666E-2</v>
      </c>
      <c r="BP61" s="12">
        <v>8.8303799564649335E-4</v>
      </c>
      <c r="BQ61" s="12">
        <v>1.048139074411328E-3</v>
      </c>
      <c r="BR61" s="12">
        <v>5.9911733989016639E-4</v>
      </c>
      <c r="BS61" s="12">
        <v>8.3337166620433005E-4</v>
      </c>
      <c r="BT61" s="12">
        <v>9.6277579014620847E-4</v>
      </c>
      <c r="BU61" s="12">
        <v>9.0133765980083408E-4</v>
      </c>
      <c r="BV61" s="12">
        <v>2.8501568939605874E-3</v>
      </c>
      <c r="BW61" s="12">
        <v>3.9649756830467095E-4</v>
      </c>
      <c r="BX61" s="12">
        <v>1.8002134961465526E-3</v>
      </c>
      <c r="BY61" s="12">
        <v>1.8691207546202924E-3</v>
      </c>
      <c r="BZ61" s="12">
        <v>5.9368140931802759E-4</v>
      </c>
      <c r="CA61" s="12">
        <v>4.1008892853429304E-4</v>
      </c>
      <c r="CB61" s="12">
        <v>2.6335981023004089E-4</v>
      </c>
      <c r="CC61" s="12">
        <v>2.1635964682905482E-4</v>
      </c>
      <c r="CD61" s="12">
        <v>4.4768608855696047E-5</v>
      </c>
      <c r="CE61" s="12">
        <v>4.1956803971883726E-4</v>
      </c>
      <c r="CF61" s="12">
        <v>1.4550870242153286E-3</v>
      </c>
      <c r="CG61" s="12">
        <v>1.1740046914960549E-2</v>
      </c>
      <c r="CH61" s="12">
        <v>9.021225641891251E-4</v>
      </c>
      <c r="CI61" s="12">
        <v>5.5869766858767625E-4</v>
      </c>
      <c r="CJ61" s="12">
        <v>6.884715098592855E-4</v>
      </c>
      <c r="CK61" s="12">
        <v>7.0050378340976718E-4</v>
      </c>
      <c r="CL61" s="12">
        <v>2.6117911296201962E-4</v>
      </c>
      <c r="CM61" s="12">
        <v>8.492275597757682E-4</v>
      </c>
      <c r="CN61" s="12">
        <v>8.3449851265482227E-4</v>
      </c>
      <c r="CO61" s="12">
        <v>1.2641153959433726E-3</v>
      </c>
      <c r="CP61" s="12">
        <v>5.4654937123948925E-4</v>
      </c>
      <c r="CQ61" s="12">
        <v>4.6397711380144398E-4</v>
      </c>
      <c r="CR61" s="12">
        <v>8.297171272882432E-4</v>
      </c>
      <c r="CS61" s="12">
        <v>3.6741341917520933E-4</v>
      </c>
      <c r="CT61" s="12">
        <v>1.2557787835408539E-3</v>
      </c>
      <c r="CU61" s="12">
        <v>3.8683395715575846E-4</v>
      </c>
      <c r="CV61" s="12">
        <v>1.0674848231631887E-3</v>
      </c>
      <c r="CW61" s="12">
        <v>4.6781820587957993E-4</v>
      </c>
      <c r="CX61" s="12">
        <v>4.186916341546233E-4</v>
      </c>
      <c r="CY61" s="12">
        <v>5.5421796222939552E-4</v>
      </c>
      <c r="CZ61" s="12">
        <v>5.8744706802010506E-3</v>
      </c>
      <c r="DA61" s="12">
        <v>4.1814585479104673E-4</v>
      </c>
      <c r="DB61" s="12">
        <v>8.3172408714697069E-2</v>
      </c>
      <c r="DC61" s="12">
        <v>5.2342174976921204E-4</v>
      </c>
      <c r="DD61" s="12">
        <v>1.2346125118130361E-3</v>
      </c>
      <c r="DE61" s="12">
        <v>4.1496362549426605E-4</v>
      </c>
      <c r="DF61" s="12">
        <v>8.6100730705688242E-4</v>
      </c>
      <c r="DG61" s="12">
        <v>8.884028153261621E-4</v>
      </c>
      <c r="DH61" s="12">
        <v>3.7778109656465129E-4</v>
      </c>
      <c r="DI61" s="12">
        <v>6.5716620233567278E-4</v>
      </c>
      <c r="DJ61" s="12">
        <v>3.0080693058098649E-4</v>
      </c>
      <c r="DK61" s="12">
        <v>3.2780699393897028E-4</v>
      </c>
    </row>
    <row r="62" spans="2:115">
      <c r="B62" s="13">
        <v>354</v>
      </c>
      <c r="C62" s="11" t="s">
        <v>697</v>
      </c>
      <c r="D62" s="12">
        <v>0.12738533244349837</v>
      </c>
      <c r="E62" s="12">
        <v>0.2003347741691463</v>
      </c>
      <c r="F62" s="12">
        <v>0.10814636264592382</v>
      </c>
      <c r="G62" s="12">
        <v>1.2162474419519036E-4</v>
      </c>
      <c r="H62" s="12">
        <v>4.3187959736674907E-2</v>
      </c>
      <c r="I62" s="12">
        <v>4.1838335994903816E-2</v>
      </c>
      <c r="J62" s="12">
        <v>8.9444173062133925E-8</v>
      </c>
      <c r="K62" s="12">
        <v>6.041351310616627E-8</v>
      </c>
      <c r="L62" s="12">
        <v>3.0873483411475503E-8</v>
      </c>
      <c r="M62" s="12">
        <v>3.9507067532729807E-8</v>
      </c>
      <c r="N62" s="12">
        <v>1.1098042121504327E-3</v>
      </c>
      <c r="O62" s="12">
        <v>4.0229590713925239E-8</v>
      </c>
      <c r="P62" s="12">
        <v>2.3766881175607337E-5</v>
      </c>
      <c r="Q62" s="12">
        <v>9.2392472630318842E-8</v>
      </c>
      <c r="R62" s="12">
        <v>3.4726699992262997E-8</v>
      </c>
      <c r="S62" s="12">
        <v>1.9330390629096286E-7</v>
      </c>
      <c r="T62" s="12">
        <v>0</v>
      </c>
      <c r="U62" s="12">
        <v>3.5782387213096771E-8</v>
      </c>
      <c r="V62" s="12">
        <v>4.9278430545188876E-8</v>
      </c>
      <c r="W62" s="12">
        <v>7.7079076145375745E-8</v>
      </c>
      <c r="X62" s="12">
        <v>1.1235790440424515E-7</v>
      </c>
      <c r="Y62" s="12">
        <v>4.7567538806285333E-8</v>
      </c>
      <c r="Z62" s="12">
        <v>6.9491480442301326E-8</v>
      </c>
      <c r="AA62" s="12">
        <v>3.8406604673331637E-8</v>
      </c>
      <c r="AB62" s="12">
        <v>3.8415559124833082E-8</v>
      </c>
      <c r="AC62" s="12">
        <v>1.8899608726287615E-7</v>
      </c>
      <c r="AD62" s="12">
        <v>0</v>
      </c>
      <c r="AE62" s="12">
        <v>2.177899691721078E-8</v>
      </c>
      <c r="AF62" s="12">
        <v>8.7221608800550419E-8</v>
      </c>
      <c r="AG62" s="12">
        <v>1.3451378412313939E-7</v>
      </c>
      <c r="AH62" s="12">
        <v>3.437851668631426E-8</v>
      </c>
      <c r="AI62" s="12">
        <v>3.3821714968915686E-8</v>
      </c>
      <c r="AJ62" s="12">
        <v>-2.8122568119588351E-8</v>
      </c>
      <c r="AK62" s="12">
        <v>3.9852358371532803E-7</v>
      </c>
      <c r="AL62" s="12">
        <v>3.7286775730500483E-8</v>
      </c>
      <c r="AM62" s="12">
        <v>1.2080785640408031E-7</v>
      </c>
      <c r="AN62" s="12">
        <v>5.4639214534838797E-8</v>
      </c>
      <c r="AO62" s="12">
        <v>2.0894617271606798E-7</v>
      </c>
      <c r="AP62" s="12">
        <v>2.1070960751970889E-7</v>
      </c>
      <c r="AQ62" s="12">
        <v>1.5637194605910994E-7</v>
      </c>
      <c r="AR62" s="12">
        <v>2.2983073246452369E-7</v>
      </c>
      <c r="AS62" s="12">
        <v>5.1902802080738957E-8</v>
      </c>
      <c r="AT62" s="12">
        <v>2.2268112081321996E-8</v>
      </c>
      <c r="AU62" s="12">
        <v>1.4943091662439931E-7</v>
      </c>
      <c r="AV62" s="12">
        <v>1.8052647639405264E-7</v>
      </c>
      <c r="AW62" s="12">
        <v>7.8605544764425658E-7</v>
      </c>
      <c r="AX62" s="12">
        <v>7.3997198528511502E-8</v>
      </c>
      <c r="AY62" s="12">
        <v>7.0741127510018028E-8</v>
      </c>
      <c r="AZ62" s="12">
        <v>9.3776257949706004E-8</v>
      </c>
      <c r="BA62" s="12">
        <v>1.132366636826884E-7</v>
      </c>
      <c r="BB62" s="12">
        <v>1.0313252063543883E-7</v>
      </c>
      <c r="BC62" s="12">
        <v>4.8230453123924922E-8</v>
      </c>
      <c r="BD62" s="12">
        <v>4.6201445729674876E-8</v>
      </c>
      <c r="BE62" s="12">
        <v>6.1945550388352456E-8</v>
      </c>
      <c r="BF62" s="12">
        <v>7.9103145836361179E-8</v>
      </c>
      <c r="BG62" s="12">
        <v>8.7119884714290554E-8</v>
      </c>
      <c r="BH62" s="12">
        <v>4.1862257590919414E-8</v>
      </c>
      <c r="BI62" s="12">
        <v>9.0950239756648891E-8</v>
      </c>
      <c r="BJ62" s="12">
        <v>9.0165682385521473E-8</v>
      </c>
      <c r="BK62" s="12">
        <v>3.895968057784367E-8</v>
      </c>
      <c r="BL62" s="12">
        <v>3.406184505176103E-8</v>
      </c>
      <c r="BM62" s="12">
        <v>5.2190287659641329E-8</v>
      </c>
      <c r="BN62" s="12">
        <v>1.0197247805191272</v>
      </c>
      <c r="BO62" s="12">
        <v>4.5420989865240311E-8</v>
      </c>
      <c r="BP62" s="12">
        <v>9.6016054780376631E-8</v>
      </c>
      <c r="BQ62" s="12">
        <v>2.8400610186239718E-7</v>
      </c>
      <c r="BR62" s="12">
        <v>1.3212974093775091E-7</v>
      </c>
      <c r="BS62" s="12">
        <v>1.371221282952843E-7</v>
      </c>
      <c r="BT62" s="12">
        <v>1.5226911735357598E-7</v>
      </c>
      <c r="BU62" s="12">
        <v>2.0249541852952569E-7</v>
      </c>
      <c r="BV62" s="12">
        <v>7.3336601606147972E-8</v>
      </c>
      <c r="BW62" s="12">
        <v>5.6776700119306625E-8</v>
      </c>
      <c r="BX62" s="12">
        <v>8.9187174782339865E-8</v>
      </c>
      <c r="BY62" s="12">
        <v>1.2384269746090394E-7</v>
      </c>
      <c r="BZ62" s="12">
        <v>6.2923560205482299E-8</v>
      </c>
      <c r="CA62" s="12">
        <v>1.0665136612411527E-7</v>
      </c>
      <c r="CB62" s="12">
        <v>9.1735667397293993E-8</v>
      </c>
      <c r="CC62" s="12">
        <v>7.3776595964914337E-8</v>
      </c>
      <c r="CD62" s="12">
        <v>9.5697885701580626E-9</v>
      </c>
      <c r="CE62" s="12">
        <v>1.8500901979586581E-7</v>
      </c>
      <c r="CF62" s="12">
        <v>3.2381497104402012E-8</v>
      </c>
      <c r="CG62" s="12">
        <v>1.8866284876773542E-7</v>
      </c>
      <c r="CH62" s="12">
        <v>6.8457002722659534E-4</v>
      </c>
      <c r="CI62" s="12">
        <v>6.5241520955852053E-8</v>
      </c>
      <c r="CJ62" s="12">
        <v>6.3769889338027757E-8</v>
      </c>
      <c r="CK62" s="12">
        <v>7.766812056445229E-8</v>
      </c>
      <c r="CL62" s="12">
        <v>3.9918838398999558E-8</v>
      </c>
      <c r="CM62" s="12">
        <v>2.6069282698311204E-7</v>
      </c>
      <c r="CN62" s="12">
        <v>1.8960948501977232E-7</v>
      </c>
      <c r="CO62" s="12">
        <v>1.3766111294090695E-7</v>
      </c>
      <c r="CP62" s="12">
        <v>3.1426955031779033E-7</v>
      </c>
      <c r="CQ62" s="12">
        <v>1.4637080713250507E-7</v>
      </c>
      <c r="CR62" s="12">
        <v>1.4079378338825114E-4</v>
      </c>
      <c r="CS62" s="12">
        <v>2.4857405257350524E-5</v>
      </c>
      <c r="CT62" s="12">
        <v>1.2237390553345318E-5</v>
      </c>
      <c r="CU62" s="12">
        <v>4.036908844372677E-8</v>
      </c>
      <c r="CV62" s="12">
        <v>1.5213299145250832E-7</v>
      </c>
      <c r="CW62" s="12">
        <v>4.7642711677998022E-8</v>
      </c>
      <c r="CX62" s="12">
        <v>6.6219904221479676E-8</v>
      </c>
      <c r="CY62" s="12">
        <v>9.0228123943534579E-8</v>
      </c>
      <c r="CZ62" s="12">
        <v>1.5679652639800512E-6</v>
      </c>
      <c r="DA62" s="12">
        <v>8.5671831702878538E-8</v>
      </c>
      <c r="DB62" s="12">
        <v>5.8287644089675528E-8</v>
      </c>
      <c r="DC62" s="12">
        <v>3.413479057957839E-7</v>
      </c>
      <c r="DD62" s="12">
        <v>2.2028854179216316E-7</v>
      </c>
      <c r="DE62" s="12">
        <v>9.9225921923093577E-8</v>
      </c>
      <c r="DF62" s="12">
        <v>1.1279124403862013E-7</v>
      </c>
      <c r="DG62" s="12">
        <v>1.9085343280307736E-6</v>
      </c>
      <c r="DH62" s="12">
        <v>4.6998555450820796E-8</v>
      </c>
      <c r="DI62" s="12">
        <v>8.7711537799523755E-8</v>
      </c>
      <c r="DJ62" s="12">
        <v>3.528191792549226E-8</v>
      </c>
      <c r="DK62" s="12">
        <v>7.5412588015645797E-6</v>
      </c>
    </row>
    <row r="63" spans="2:115">
      <c r="B63" s="13">
        <v>359</v>
      </c>
      <c r="C63" s="14" t="s">
        <v>698</v>
      </c>
      <c r="D63" s="12">
        <v>3.3389686179288836E-2</v>
      </c>
      <c r="E63" s="12">
        <v>0.14591170223454353</v>
      </c>
      <c r="F63" s="12">
        <v>-2.9728539328387378E-2</v>
      </c>
      <c r="G63" s="12">
        <v>7.4452683696949135E-4</v>
      </c>
      <c r="H63" s="12">
        <v>2.72034550150188E-2</v>
      </c>
      <c r="I63" s="12">
        <v>2.6903485834977241E-2</v>
      </c>
      <c r="J63" s="12">
        <v>6.586398528197805E-6</v>
      </c>
      <c r="K63" s="12">
        <v>3.4061561710976981E-6</v>
      </c>
      <c r="L63" s="12">
        <v>9.9011755018708948E-6</v>
      </c>
      <c r="M63" s="12">
        <v>4.3827508978844505E-6</v>
      </c>
      <c r="N63" s="12">
        <v>2.3903708197582954E-6</v>
      </c>
      <c r="O63" s="12">
        <v>3.6322152176083587E-6</v>
      </c>
      <c r="P63" s="12">
        <v>1.5090142194345887E-5</v>
      </c>
      <c r="Q63" s="12">
        <v>2.6113162385174166E-6</v>
      </c>
      <c r="R63" s="12">
        <v>2.115759652315316E-6</v>
      </c>
      <c r="S63" s="12">
        <v>4.4395468140900178E-6</v>
      </c>
      <c r="T63" s="12">
        <v>0</v>
      </c>
      <c r="U63" s="12">
        <v>4.2614802233129394E-6</v>
      </c>
      <c r="V63" s="12">
        <v>3.6637475004059805E-6</v>
      </c>
      <c r="W63" s="12">
        <v>3.6080560101174641E-6</v>
      </c>
      <c r="X63" s="12">
        <v>8.6170024676580552E-6</v>
      </c>
      <c r="Y63" s="12">
        <v>4.1855874427938157E-6</v>
      </c>
      <c r="Z63" s="12">
        <v>5.9088456677396324E-6</v>
      </c>
      <c r="AA63" s="12">
        <v>3.4979088991218827E-6</v>
      </c>
      <c r="AB63" s="12">
        <v>3.7773296837193415E-6</v>
      </c>
      <c r="AC63" s="12">
        <v>2.3909374382608717E-6</v>
      </c>
      <c r="AD63" s="12">
        <v>0</v>
      </c>
      <c r="AE63" s="12">
        <v>3.3079077776060214E-6</v>
      </c>
      <c r="AF63" s="12">
        <v>8.7453426611396431E-6</v>
      </c>
      <c r="AG63" s="12">
        <v>5.2517229725629296E-6</v>
      </c>
      <c r="AH63" s="12">
        <v>3.4185845619727974E-6</v>
      </c>
      <c r="AI63" s="12">
        <v>2.8165104334705045E-6</v>
      </c>
      <c r="AJ63" s="12">
        <v>8.4414428338823036E-7</v>
      </c>
      <c r="AK63" s="12">
        <v>4.9964429041681639E-6</v>
      </c>
      <c r="AL63" s="12">
        <v>4.9367686130276415E-6</v>
      </c>
      <c r="AM63" s="12">
        <v>7.6310868518031545E-6</v>
      </c>
      <c r="AN63" s="12">
        <v>3.3452649384688091E-6</v>
      </c>
      <c r="AO63" s="12">
        <v>4.3453556554564395E-6</v>
      </c>
      <c r="AP63" s="12">
        <v>4.9261735329697194E-6</v>
      </c>
      <c r="AQ63" s="12">
        <v>3.8031790331563885E-6</v>
      </c>
      <c r="AR63" s="12">
        <v>8.0682061801266078E-6</v>
      </c>
      <c r="AS63" s="12">
        <v>1.024617075294686E-6</v>
      </c>
      <c r="AT63" s="12">
        <v>1.3993273658808301E-6</v>
      </c>
      <c r="AU63" s="12">
        <v>3.8748284523992465E-6</v>
      </c>
      <c r="AV63" s="12">
        <v>2.7215535671696477E-6</v>
      </c>
      <c r="AW63" s="12">
        <v>1.6044036793606634E-6</v>
      </c>
      <c r="AX63" s="12">
        <v>2.446241471768135E-6</v>
      </c>
      <c r="AY63" s="12">
        <v>4.5985077267508155E-6</v>
      </c>
      <c r="AZ63" s="12">
        <v>3.7122789800392312E-6</v>
      </c>
      <c r="BA63" s="12">
        <v>3.5214365970359963E-6</v>
      </c>
      <c r="BB63" s="12">
        <v>4.8493906366197639E-6</v>
      </c>
      <c r="BC63" s="12">
        <v>4.4502465662986976E-6</v>
      </c>
      <c r="BD63" s="12">
        <v>3.2379143429698147E-6</v>
      </c>
      <c r="BE63" s="12">
        <v>4.1771462187999362E-6</v>
      </c>
      <c r="BF63" s="12">
        <v>3.949278193151034E-6</v>
      </c>
      <c r="BG63" s="12">
        <v>2.8733559231887263E-6</v>
      </c>
      <c r="BH63" s="12">
        <v>3.5239370634719584E-6</v>
      </c>
      <c r="BI63" s="12">
        <v>2.4879339685643017E-6</v>
      </c>
      <c r="BJ63" s="12">
        <v>6.3392497133961823E-6</v>
      </c>
      <c r="BK63" s="12">
        <v>4.7095994259568039E-6</v>
      </c>
      <c r="BL63" s="12">
        <v>2.5744180613393778E-6</v>
      </c>
      <c r="BM63" s="12">
        <v>4.3621554236564117E-6</v>
      </c>
      <c r="BN63" s="12">
        <v>3.832949030653294E-6</v>
      </c>
      <c r="BO63" s="12">
        <v>1.0145641609839253</v>
      </c>
      <c r="BP63" s="12">
        <v>5.2207140403402497E-6</v>
      </c>
      <c r="BQ63" s="12">
        <v>6.9193508531907879E-6</v>
      </c>
      <c r="BR63" s="12">
        <v>4.1762304163170937E-6</v>
      </c>
      <c r="BS63" s="12">
        <v>4.1671544319659861E-6</v>
      </c>
      <c r="BT63" s="12">
        <v>3.8611275887534399E-6</v>
      </c>
      <c r="BU63" s="12">
        <v>4.0863911918328853E-6</v>
      </c>
      <c r="BV63" s="12">
        <v>7.5806469648331488E-6</v>
      </c>
      <c r="BW63" s="12">
        <v>2.3584931356776718E-6</v>
      </c>
      <c r="BX63" s="12">
        <v>6.9770162779910429E-6</v>
      </c>
      <c r="BY63" s="12">
        <v>2.7068854146815464E-5</v>
      </c>
      <c r="BZ63" s="12">
        <v>7.004082096254435E-6</v>
      </c>
      <c r="CA63" s="12">
        <v>1.1990924554155335E-5</v>
      </c>
      <c r="CB63" s="12">
        <v>2.8626359017199708E-6</v>
      </c>
      <c r="CC63" s="12">
        <v>1.7008792777571651E-6</v>
      </c>
      <c r="CD63" s="12">
        <v>8.1206348080754036E-7</v>
      </c>
      <c r="CE63" s="12">
        <v>2.6285341175347789E-3</v>
      </c>
      <c r="CF63" s="12">
        <v>4.8891149939374596E-6</v>
      </c>
      <c r="CG63" s="12">
        <v>2.872225282241574E-5</v>
      </c>
      <c r="CH63" s="12">
        <v>5.1629004937354351E-3</v>
      </c>
      <c r="CI63" s="12">
        <v>7.2339964676575488E-6</v>
      </c>
      <c r="CJ63" s="12">
        <v>3.5375010892793621E-6</v>
      </c>
      <c r="CK63" s="12">
        <v>3.9340039291554073E-5</v>
      </c>
      <c r="CL63" s="12">
        <v>1.6717021423596688E-6</v>
      </c>
      <c r="CM63" s="12">
        <v>4.5088921962418391E-6</v>
      </c>
      <c r="CN63" s="12">
        <v>5.5028233812125943E-6</v>
      </c>
      <c r="CO63" s="12">
        <v>4.0013647723980581E-6</v>
      </c>
      <c r="CP63" s="12">
        <v>3.9527411632848663E-6</v>
      </c>
      <c r="CQ63" s="12">
        <v>3.0860747344367721E-6</v>
      </c>
      <c r="CR63" s="12">
        <v>2.0706563806994338E-4</v>
      </c>
      <c r="CS63" s="12">
        <v>3.3528193545263764E-6</v>
      </c>
      <c r="CT63" s="12">
        <v>1.420951585816894E-5</v>
      </c>
      <c r="CU63" s="12">
        <v>3.4242559072297249E-6</v>
      </c>
      <c r="CV63" s="12">
        <v>8.8308637844576777E-6</v>
      </c>
      <c r="CW63" s="12">
        <v>2.3899028452268801E-6</v>
      </c>
      <c r="CX63" s="12">
        <v>2.1012702287205876E-6</v>
      </c>
      <c r="CY63" s="12">
        <v>5.7203654638758838E-6</v>
      </c>
      <c r="CZ63" s="12">
        <v>1.3989642722046225E-5</v>
      </c>
      <c r="DA63" s="12">
        <v>2.3870244741849812E-6</v>
      </c>
      <c r="DB63" s="12">
        <v>1.7395963896999124E-4</v>
      </c>
      <c r="DC63" s="12">
        <v>3.4887647835956808E-6</v>
      </c>
      <c r="DD63" s="12">
        <v>5.7825975302507307E-6</v>
      </c>
      <c r="DE63" s="12">
        <v>3.2404461407454098E-6</v>
      </c>
      <c r="DF63" s="12">
        <v>4.0247325239875601E-6</v>
      </c>
      <c r="DG63" s="12">
        <v>4.49327479897179E-6</v>
      </c>
      <c r="DH63" s="12">
        <v>1.7933361727394316E-6</v>
      </c>
      <c r="DI63" s="12">
        <v>1.2860269464295489E-5</v>
      </c>
      <c r="DJ63" s="12">
        <v>3.3183539979223187E-6</v>
      </c>
      <c r="DK63" s="12">
        <v>1.3335196103151736E-5</v>
      </c>
    </row>
    <row r="64" spans="2:115">
      <c r="B64" s="13">
        <v>391</v>
      </c>
      <c r="C64" s="11" t="s">
        <v>699</v>
      </c>
      <c r="D64" s="12">
        <v>0.17406579017237778</v>
      </c>
      <c r="E64" s="12">
        <v>0.22384823374471244</v>
      </c>
      <c r="F64" s="12">
        <v>2.4066727144007941E-2</v>
      </c>
      <c r="G64" s="12">
        <v>7.0450092949265863E-3</v>
      </c>
      <c r="H64" s="12">
        <v>7.274404859191759E-2</v>
      </c>
      <c r="I64" s="12">
        <v>6.1878832115053642E-2</v>
      </c>
      <c r="J64" s="12">
        <v>5.8304203281038652E-5</v>
      </c>
      <c r="K64" s="12">
        <v>4.8428734099292366E-5</v>
      </c>
      <c r="L64" s="12">
        <v>9.3450357075514889E-5</v>
      </c>
      <c r="M64" s="12">
        <v>1.2373044733483604E-4</v>
      </c>
      <c r="N64" s="12">
        <v>9.3935716300733694E-4</v>
      </c>
      <c r="O64" s="12">
        <v>8.9911545430951693E-5</v>
      </c>
      <c r="P64" s="12">
        <v>3.8859769248163277E-4</v>
      </c>
      <c r="Q64" s="12">
        <v>1.2544455747870374E-4</v>
      </c>
      <c r="R64" s="12">
        <v>2.9737725108820978E-4</v>
      </c>
      <c r="S64" s="12">
        <v>5.8102737561493353E-5</v>
      </c>
      <c r="T64" s="12">
        <v>0</v>
      </c>
      <c r="U64" s="12">
        <v>2.026456362803797E-4</v>
      </c>
      <c r="V64" s="12">
        <v>1.5898630836773454E-3</v>
      </c>
      <c r="W64" s="12">
        <v>6.3535490190908049E-4</v>
      </c>
      <c r="X64" s="12">
        <v>1.580379915102066E-3</v>
      </c>
      <c r="Y64" s="12">
        <v>2.378550596830119E-4</v>
      </c>
      <c r="Z64" s="12">
        <v>1.5208518718538643E-4</v>
      </c>
      <c r="AA64" s="12">
        <v>7.1952779599112701E-5</v>
      </c>
      <c r="AB64" s="12">
        <v>5.168108144662626E-5</v>
      </c>
      <c r="AC64" s="12">
        <v>2.9254281302955649E-5</v>
      </c>
      <c r="AD64" s="12">
        <v>0</v>
      </c>
      <c r="AE64" s="12">
        <v>2.3955404831297231E-4</v>
      </c>
      <c r="AF64" s="12">
        <v>1.2206883989320487E-4</v>
      </c>
      <c r="AG64" s="12">
        <v>4.4763290766952103E-4</v>
      </c>
      <c r="AH64" s="12">
        <v>8.5369759279033447E-5</v>
      </c>
      <c r="AI64" s="12">
        <v>1.1530323037184747E-4</v>
      </c>
      <c r="AJ64" s="12">
        <v>6.9805453392785253E-6</v>
      </c>
      <c r="AK64" s="12">
        <v>1.1026653147327255E-4</v>
      </c>
      <c r="AL64" s="12">
        <v>7.4806330015452237E-5</v>
      </c>
      <c r="AM64" s="12">
        <v>1.1757146751338726E-4</v>
      </c>
      <c r="AN64" s="12">
        <v>3.9980660769436114E-4</v>
      </c>
      <c r="AO64" s="12">
        <v>5.7341112543442881E-4</v>
      </c>
      <c r="AP64" s="12">
        <v>9.8386196418605166E-5</v>
      </c>
      <c r="AQ64" s="12">
        <v>8.2343664428597742E-4</v>
      </c>
      <c r="AR64" s="12">
        <v>5.3966052482551841E-4</v>
      </c>
      <c r="AS64" s="12">
        <v>1.0255835304401676E-5</v>
      </c>
      <c r="AT64" s="12">
        <v>2.5902245046955128E-4</v>
      </c>
      <c r="AU64" s="12">
        <v>5.5684663707330486E-4</v>
      </c>
      <c r="AV64" s="12">
        <v>1.1212852897088942E-4</v>
      </c>
      <c r="AW64" s="12">
        <v>2.2068833360559518E-5</v>
      </c>
      <c r="AX64" s="12">
        <v>1.6368156700781209E-4</v>
      </c>
      <c r="AY64" s="12">
        <v>6.4259027210661942E-5</v>
      </c>
      <c r="AZ64" s="12">
        <v>6.603608705608214E-5</v>
      </c>
      <c r="BA64" s="12">
        <v>7.4488666603084115E-5</v>
      </c>
      <c r="BB64" s="12">
        <v>2.3927206903938693E-4</v>
      </c>
      <c r="BC64" s="12">
        <v>3.3652645263508601E-4</v>
      </c>
      <c r="BD64" s="12">
        <v>1.1450558359760503E-4</v>
      </c>
      <c r="BE64" s="12">
        <v>2.2434014415961828E-4</v>
      </c>
      <c r="BF64" s="12">
        <v>8.4248569921075963E-4</v>
      </c>
      <c r="BG64" s="12">
        <v>9.8119009227997259E-5</v>
      </c>
      <c r="BH64" s="12">
        <v>7.6260423811541091E-4</v>
      </c>
      <c r="BI64" s="12">
        <v>1.7679191010951974E-4</v>
      </c>
      <c r="BJ64" s="12">
        <v>3.9134163343831923E-4</v>
      </c>
      <c r="BK64" s="12">
        <v>2.8201373164313471E-4</v>
      </c>
      <c r="BL64" s="12">
        <v>1.4628370551550619E-4</v>
      </c>
      <c r="BM64" s="12">
        <v>1.3449268100062511E-4</v>
      </c>
      <c r="BN64" s="12">
        <v>8.9015619201415321E-5</v>
      </c>
      <c r="BO64" s="12">
        <v>7.1341946345098646E-5</v>
      </c>
      <c r="BP64" s="12">
        <v>1.0072983910737454</v>
      </c>
      <c r="BQ64" s="12">
        <v>1.0401461625020452E-4</v>
      </c>
      <c r="BR64" s="12">
        <v>3.1460574809106834E-4</v>
      </c>
      <c r="BS64" s="12">
        <v>7.5132298549030591E-4</v>
      </c>
      <c r="BT64" s="12">
        <v>5.4464157252790725E-4</v>
      </c>
      <c r="BU64" s="12">
        <v>7.5639346072310524E-4</v>
      </c>
      <c r="BV64" s="12">
        <v>5.7389746265958109E-5</v>
      </c>
      <c r="BW64" s="12">
        <v>5.5607254672970922E-5</v>
      </c>
      <c r="BX64" s="12">
        <v>2.5497605378784123E-4</v>
      </c>
      <c r="BY64" s="12">
        <v>1.702622790376494E-4</v>
      </c>
      <c r="BZ64" s="12">
        <v>1.4552142086391793E-4</v>
      </c>
      <c r="CA64" s="12">
        <v>1.7640838360498626E-4</v>
      </c>
      <c r="CB64" s="12">
        <v>7.6298484740467635E-5</v>
      </c>
      <c r="CC64" s="12">
        <v>5.8210547290260196E-5</v>
      </c>
      <c r="CD64" s="12">
        <v>1.7546287230683876E-5</v>
      </c>
      <c r="CE64" s="12">
        <v>1.1661391441688175E-4</v>
      </c>
      <c r="CF64" s="12">
        <v>1.1141710508964416E-4</v>
      </c>
      <c r="CG64" s="12">
        <v>2.2473170375877067E-4</v>
      </c>
      <c r="CH64" s="12">
        <v>1.4612581774643913E-4</v>
      </c>
      <c r="CI64" s="12">
        <v>1.5858540110069082E-4</v>
      </c>
      <c r="CJ64" s="12">
        <v>1.5249711047938009E-4</v>
      </c>
      <c r="CK64" s="12">
        <v>1.8270129953547895E-4</v>
      </c>
      <c r="CL64" s="12">
        <v>9.365013874127777E-5</v>
      </c>
      <c r="CM64" s="12">
        <v>4.3947112027385227E-4</v>
      </c>
      <c r="CN64" s="12">
        <v>3.9290771347841156E-4</v>
      </c>
      <c r="CO64" s="12">
        <v>2.4738776267505089E-3</v>
      </c>
      <c r="CP64" s="12">
        <v>2.9893892804715426E-4</v>
      </c>
      <c r="CQ64" s="12">
        <v>1.2072769039614792E-3</v>
      </c>
      <c r="CR64" s="12">
        <v>2.7143726849426531E-4</v>
      </c>
      <c r="CS64" s="12">
        <v>2.6442070116341327E-4</v>
      </c>
      <c r="CT64" s="12">
        <v>2.0562186452152726E-3</v>
      </c>
      <c r="CU64" s="12">
        <v>1.268251458179502E-4</v>
      </c>
      <c r="CV64" s="12">
        <v>2.1465297171996669E-4</v>
      </c>
      <c r="CW64" s="12">
        <v>5.2735021141849664E-4</v>
      </c>
      <c r="CX64" s="12">
        <v>5.3858282340093144E-4</v>
      </c>
      <c r="CY64" s="12">
        <v>8.4523361493700662E-4</v>
      </c>
      <c r="CZ64" s="12">
        <v>1.409627480677023E-3</v>
      </c>
      <c r="DA64" s="12">
        <v>5.0193301390612254E-4</v>
      </c>
      <c r="DB64" s="12">
        <v>2.3897787239880367E-4</v>
      </c>
      <c r="DC64" s="12">
        <v>7.2210116057344544E-4</v>
      </c>
      <c r="DD64" s="12">
        <v>5.599448506206961E-4</v>
      </c>
      <c r="DE64" s="12">
        <v>4.2843427025836506E-4</v>
      </c>
      <c r="DF64" s="12">
        <v>8.6828079403614351E-4</v>
      </c>
      <c r="DG64" s="12">
        <v>1.2236568526385705E-3</v>
      </c>
      <c r="DH64" s="12">
        <v>9.9413962323712272E-5</v>
      </c>
      <c r="DI64" s="12">
        <v>1.4747863488209334E-3</v>
      </c>
      <c r="DJ64" s="12">
        <v>2.266810773931436E-2</v>
      </c>
      <c r="DK64" s="12">
        <v>1.2773003687677783E-4</v>
      </c>
    </row>
    <row r="65" spans="2:115">
      <c r="B65" s="13">
        <v>392</v>
      </c>
      <c r="C65" s="11" t="s">
        <v>700</v>
      </c>
      <c r="D65" s="12">
        <v>0.69048186160132108</v>
      </c>
      <c r="E65" s="12">
        <v>0.27450860381172748</v>
      </c>
      <c r="F65" s="12">
        <v>-0.15704245338890954</v>
      </c>
      <c r="G65" s="12">
        <v>2.3385468020818633E-4</v>
      </c>
      <c r="H65" s="12">
        <v>6.6964264487236524E-2</v>
      </c>
      <c r="I65" s="12">
        <v>5.9435737710564963E-2</v>
      </c>
      <c r="J65" s="12">
        <v>4.2896474907010298E-4</v>
      </c>
      <c r="K65" s="12">
        <v>1.6454894412464881E-3</v>
      </c>
      <c r="L65" s="12">
        <v>2.0939301421296026E-4</v>
      </c>
      <c r="M65" s="12">
        <v>3.186756615616388E-3</v>
      </c>
      <c r="N65" s="12">
        <v>2.1182127788491338E-4</v>
      </c>
      <c r="O65" s="12">
        <v>4.0202637888354848E-5</v>
      </c>
      <c r="P65" s="12">
        <v>9.6004988334677036E-5</v>
      </c>
      <c r="Q65" s="12">
        <v>1.2708772402680808E-4</v>
      </c>
      <c r="R65" s="12">
        <v>2.8785969417952025E-4</v>
      </c>
      <c r="S65" s="12">
        <v>1.6790972759049435E-3</v>
      </c>
      <c r="T65" s="12">
        <v>0</v>
      </c>
      <c r="U65" s="12">
        <v>1.5572763910275272E-4</v>
      </c>
      <c r="V65" s="12">
        <v>7.0110233236783041E-5</v>
      </c>
      <c r="W65" s="12">
        <v>2.6678919416648155E-3</v>
      </c>
      <c r="X65" s="12">
        <v>2.4237919628089175E-4</v>
      </c>
      <c r="Y65" s="12">
        <v>2.4137758153910668E-2</v>
      </c>
      <c r="Z65" s="12">
        <v>2.4162389400753806E-3</v>
      </c>
      <c r="AA65" s="12">
        <v>8.9934440295481031E-4</v>
      </c>
      <c r="AB65" s="12">
        <v>1.8697977761657995E-2</v>
      </c>
      <c r="AC65" s="12">
        <v>1.0662564014842559E-2</v>
      </c>
      <c r="AD65" s="12">
        <v>0</v>
      </c>
      <c r="AE65" s="12">
        <v>1.6307484116959536E-3</v>
      </c>
      <c r="AF65" s="12">
        <v>3.8235007838967165E-4</v>
      </c>
      <c r="AG65" s="12">
        <v>4.3115065827394354E-3</v>
      </c>
      <c r="AH65" s="12">
        <v>2.1746748397714476E-4</v>
      </c>
      <c r="AI65" s="12">
        <v>1.9128111637228294E-4</v>
      </c>
      <c r="AJ65" s="12">
        <v>4.5644316381946581E-4</v>
      </c>
      <c r="AK65" s="12">
        <v>6.5315071954178056E-5</v>
      </c>
      <c r="AL65" s="12">
        <v>3.4221934667490162E-3</v>
      </c>
      <c r="AM65" s="12">
        <v>1.5744372711521418E-4</v>
      </c>
      <c r="AN65" s="12">
        <v>1.0391858968149796E-4</v>
      </c>
      <c r="AO65" s="12">
        <v>5.9007972180114398E-3</v>
      </c>
      <c r="AP65" s="12">
        <v>3.5246347986170557E-3</v>
      </c>
      <c r="AQ65" s="12">
        <v>6.9844719330088194E-3</v>
      </c>
      <c r="AR65" s="12">
        <v>8.1056681281537813E-4</v>
      </c>
      <c r="AS65" s="12">
        <v>5.4497664684929623E-3</v>
      </c>
      <c r="AT65" s="12">
        <v>1.9327558057291895E-3</v>
      </c>
      <c r="AU65" s="12">
        <v>5.5027696821696621E-3</v>
      </c>
      <c r="AV65" s="12">
        <v>2.5134513483098491E-4</v>
      </c>
      <c r="AW65" s="12">
        <v>3.7708749250249377E-2</v>
      </c>
      <c r="AX65" s="12">
        <v>1.9733109649207145E-2</v>
      </c>
      <c r="AY65" s="12">
        <v>3.0536251701572564E-4</v>
      </c>
      <c r="AZ65" s="12">
        <v>4.059436743736469E-4</v>
      </c>
      <c r="BA65" s="12">
        <v>2.0806805508366148E-4</v>
      </c>
      <c r="BB65" s="12">
        <v>1.4393227460238341E-4</v>
      </c>
      <c r="BC65" s="12">
        <v>1.853764739905694E-4</v>
      </c>
      <c r="BD65" s="12">
        <v>3.3922907933804007E-4</v>
      </c>
      <c r="BE65" s="12">
        <v>2.5996466350777472E-4</v>
      </c>
      <c r="BF65" s="12">
        <v>3.5607554243054869E-4</v>
      </c>
      <c r="BG65" s="12">
        <v>2.2874712249835926E-4</v>
      </c>
      <c r="BH65" s="12">
        <v>1.2724860985776056E-4</v>
      </c>
      <c r="BI65" s="12">
        <v>5.0121225444200253E-4</v>
      </c>
      <c r="BJ65" s="12">
        <v>2.1465768013697104E-4</v>
      </c>
      <c r="BK65" s="12">
        <v>1.4555143053188746E-4</v>
      </c>
      <c r="BL65" s="12">
        <v>1.967491260551775E-4</v>
      </c>
      <c r="BM65" s="12">
        <v>3.9193603233151199E-4</v>
      </c>
      <c r="BN65" s="12">
        <v>1.2798070467327349E-4</v>
      </c>
      <c r="BO65" s="12">
        <v>1.844468124046611E-4</v>
      </c>
      <c r="BP65" s="12">
        <v>4.0537491756024064E-4</v>
      </c>
      <c r="BQ65" s="12">
        <v>1.0001530580602036</v>
      </c>
      <c r="BR65" s="12">
        <v>1.8070529583920404E-4</v>
      </c>
      <c r="BS65" s="12">
        <v>1.8175416805782193E-4</v>
      </c>
      <c r="BT65" s="12">
        <v>2.653862321799576E-4</v>
      </c>
      <c r="BU65" s="12">
        <v>2.3472902801230903E-4</v>
      </c>
      <c r="BV65" s="12">
        <v>3.7205736244764229E-3</v>
      </c>
      <c r="BW65" s="12">
        <v>3.1704202450740593E-3</v>
      </c>
      <c r="BX65" s="12">
        <v>1.629065159331338E-4</v>
      </c>
      <c r="BY65" s="12">
        <v>2.368534554205524E-4</v>
      </c>
      <c r="BZ65" s="12">
        <v>6.3438409735307205E-5</v>
      </c>
      <c r="CA65" s="12">
        <v>4.2166367717711236E-5</v>
      </c>
      <c r="CB65" s="12">
        <v>3.8466046513906653E-5</v>
      </c>
      <c r="CC65" s="12">
        <v>2.3976836156869044E-5</v>
      </c>
      <c r="CD65" s="12">
        <v>5.5608126436562316E-6</v>
      </c>
      <c r="CE65" s="12">
        <v>1.0535350892793569E-4</v>
      </c>
      <c r="CF65" s="12">
        <v>2.4609274070465056E-4</v>
      </c>
      <c r="CG65" s="12">
        <v>5.1069583099150292E-5</v>
      </c>
      <c r="CH65" s="12">
        <v>6.5693689836475265E-5</v>
      </c>
      <c r="CI65" s="12">
        <v>3.6825583416314188E-5</v>
      </c>
      <c r="CJ65" s="12">
        <v>1.5326256785166414E-4</v>
      </c>
      <c r="CK65" s="12">
        <v>2.9100338369303456E-4</v>
      </c>
      <c r="CL65" s="12">
        <v>2.4091020014749075E-5</v>
      </c>
      <c r="CM65" s="12">
        <v>5.2929293543820328E-5</v>
      </c>
      <c r="CN65" s="12">
        <v>4.2918418320256945E-5</v>
      </c>
      <c r="CO65" s="12">
        <v>6.6047037846287641E-5</v>
      </c>
      <c r="CP65" s="12">
        <v>3.3843773410065173E-5</v>
      </c>
      <c r="CQ65" s="12">
        <v>2.6567255116368864E-4</v>
      </c>
      <c r="CR65" s="12">
        <v>4.3115971951903465E-5</v>
      </c>
      <c r="CS65" s="12">
        <v>5.4339260910250357E-5</v>
      </c>
      <c r="CT65" s="12">
        <v>1.2268454082276631E-4</v>
      </c>
      <c r="CU65" s="12">
        <v>6.2780008158759413E-5</v>
      </c>
      <c r="CV65" s="12">
        <v>1.5228959733050963E-4</v>
      </c>
      <c r="CW65" s="12">
        <v>6.7891852327618807E-5</v>
      </c>
      <c r="CX65" s="12">
        <v>7.7632034196464865E-5</v>
      </c>
      <c r="CY65" s="12">
        <v>5.4295460773467607E-5</v>
      </c>
      <c r="CZ65" s="12">
        <v>2.4988456343848169E-5</v>
      </c>
      <c r="DA65" s="12">
        <v>4.9238147020990717E-5</v>
      </c>
      <c r="DB65" s="12">
        <v>7.1071414458920469E-5</v>
      </c>
      <c r="DC65" s="12">
        <v>6.451902954224602E-5</v>
      </c>
      <c r="DD65" s="12">
        <v>1.8098421250486389E-4</v>
      </c>
      <c r="DE65" s="12">
        <v>1.5345321650391401E-4</v>
      </c>
      <c r="DF65" s="12">
        <v>9.5859840468267443E-5</v>
      </c>
      <c r="DG65" s="12">
        <v>9.3563195275936966E-5</v>
      </c>
      <c r="DH65" s="12">
        <v>5.1251987655517125E-5</v>
      </c>
      <c r="DI65" s="12">
        <v>7.4817275277311212E-5</v>
      </c>
      <c r="DJ65" s="12">
        <v>1.3692415422880918E-3</v>
      </c>
      <c r="DK65" s="12">
        <v>4.4473725801449926E-5</v>
      </c>
    </row>
    <row r="66" spans="2:115">
      <c r="B66" s="13">
        <v>411</v>
      </c>
      <c r="C66" s="11" t="s">
        <v>701</v>
      </c>
      <c r="D66" s="12">
        <v>1</v>
      </c>
      <c r="E66" s="12">
        <v>0.36759200716969043</v>
      </c>
      <c r="F66" s="12">
        <v>4.2354339810367847E-2</v>
      </c>
      <c r="G66" s="12">
        <v>0</v>
      </c>
      <c r="H66" s="12">
        <v>8.0266059187932087E-2</v>
      </c>
      <c r="I66" s="12">
        <v>6.5345109865031267E-2</v>
      </c>
      <c r="J66" s="12">
        <v>0</v>
      </c>
      <c r="K66" s="12">
        <v>0</v>
      </c>
      <c r="L66" s="12">
        <v>0</v>
      </c>
      <c r="M66" s="12">
        <v>0</v>
      </c>
      <c r="N66" s="12">
        <v>0</v>
      </c>
      <c r="O66" s="12">
        <v>0</v>
      </c>
      <c r="P66" s="12">
        <v>0</v>
      </c>
      <c r="Q66" s="12">
        <v>0</v>
      </c>
      <c r="R66" s="12">
        <v>0</v>
      </c>
      <c r="S66" s="12">
        <v>0</v>
      </c>
      <c r="T66" s="12">
        <v>0</v>
      </c>
      <c r="U66" s="12">
        <v>0</v>
      </c>
      <c r="V66" s="12">
        <v>0</v>
      </c>
      <c r="W66" s="12">
        <v>0</v>
      </c>
      <c r="X66" s="12">
        <v>0</v>
      </c>
      <c r="Y66" s="12">
        <v>0</v>
      </c>
      <c r="Z66" s="12">
        <v>0</v>
      </c>
      <c r="AA66" s="12">
        <v>0</v>
      </c>
      <c r="AB66" s="12">
        <v>0</v>
      </c>
      <c r="AC66" s="12">
        <v>0</v>
      </c>
      <c r="AD66" s="12">
        <v>0</v>
      </c>
      <c r="AE66" s="12">
        <v>0</v>
      </c>
      <c r="AF66" s="12">
        <v>0</v>
      </c>
      <c r="AG66" s="12">
        <v>0</v>
      </c>
      <c r="AH66" s="12">
        <v>0</v>
      </c>
      <c r="AI66" s="12">
        <v>0</v>
      </c>
      <c r="AJ66" s="12">
        <v>0</v>
      </c>
      <c r="AK66" s="12">
        <v>0</v>
      </c>
      <c r="AL66" s="12">
        <v>0</v>
      </c>
      <c r="AM66" s="12">
        <v>0</v>
      </c>
      <c r="AN66" s="12">
        <v>0</v>
      </c>
      <c r="AO66" s="12">
        <v>0</v>
      </c>
      <c r="AP66" s="12">
        <v>0</v>
      </c>
      <c r="AQ66" s="12">
        <v>0</v>
      </c>
      <c r="AR66" s="12">
        <v>0</v>
      </c>
      <c r="AS66" s="12">
        <v>0</v>
      </c>
      <c r="AT66" s="12">
        <v>0</v>
      </c>
      <c r="AU66" s="12">
        <v>0</v>
      </c>
      <c r="AV66" s="12">
        <v>0</v>
      </c>
      <c r="AW66" s="12">
        <v>0</v>
      </c>
      <c r="AX66" s="12">
        <v>0</v>
      </c>
      <c r="AY66" s="12">
        <v>0</v>
      </c>
      <c r="AZ66" s="12">
        <v>0</v>
      </c>
      <c r="BA66" s="12">
        <v>0</v>
      </c>
      <c r="BB66" s="12">
        <v>0</v>
      </c>
      <c r="BC66" s="12">
        <v>0</v>
      </c>
      <c r="BD66" s="12">
        <v>0</v>
      </c>
      <c r="BE66" s="12">
        <v>0</v>
      </c>
      <c r="BF66" s="12">
        <v>0</v>
      </c>
      <c r="BG66" s="12">
        <v>0</v>
      </c>
      <c r="BH66" s="12">
        <v>0</v>
      </c>
      <c r="BI66" s="12">
        <v>0</v>
      </c>
      <c r="BJ66" s="12">
        <v>0</v>
      </c>
      <c r="BK66" s="12">
        <v>0</v>
      </c>
      <c r="BL66" s="12">
        <v>0</v>
      </c>
      <c r="BM66" s="12">
        <v>0</v>
      </c>
      <c r="BN66" s="12">
        <v>0</v>
      </c>
      <c r="BO66" s="12">
        <v>0</v>
      </c>
      <c r="BP66" s="12">
        <v>0</v>
      </c>
      <c r="BQ66" s="12">
        <v>0</v>
      </c>
      <c r="BR66" s="12">
        <v>1</v>
      </c>
      <c r="BS66" s="12">
        <v>0</v>
      </c>
      <c r="BT66" s="12">
        <v>0</v>
      </c>
      <c r="BU66" s="12">
        <v>0</v>
      </c>
      <c r="BV66" s="12">
        <v>0</v>
      </c>
      <c r="BW66" s="12">
        <v>0</v>
      </c>
      <c r="BX66" s="12">
        <v>0</v>
      </c>
      <c r="BY66" s="12">
        <v>0</v>
      </c>
      <c r="BZ66" s="12">
        <v>0</v>
      </c>
      <c r="CA66" s="12">
        <v>0</v>
      </c>
      <c r="CB66" s="12">
        <v>0</v>
      </c>
      <c r="CC66" s="12">
        <v>0</v>
      </c>
      <c r="CD66" s="12">
        <v>0</v>
      </c>
      <c r="CE66" s="12">
        <v>0</v>
      </c>
      <c r="CF66" s="12">
        <v>0</v>
      </c>
      <c r="CG66" s="12">
        <v>0</v>
      </c>
      <c r="CH66" s="12">
        <v>0</v>
      </c>
      <c r="CI66" s="12">
        <v>0</v>
      </c>
      <c r="CJ66" s="12">
        <v>0</v>
      </c>
      <c r="CK66" s="12">
        <v>0</v>
      </c>
      <c r="CL66" s="12">
        <v>0</v>
      </c>
      <c r="CM66" s="12">
        <v>0</v>
      </c>
      <c r="CN66" s="12">
        <v>0</v>
      </c>
      <c r="CO66" s="12">
        <v>0</v>
      </c>
      <c r="CP66" s="12">
        <v>0</v>
      </c>
      <c r="CQ66" s="12">
        <v>0</v>
      </c>
      <c r="CR66" s="12">
        <v>0</v>
      </c>
      <c r="CS66" s="12">
        <v>0</v>
      </c>
      <c r="CT66" s="12">
        <v>0</v>
      </c>
      <c r="CU66" s="12">
        <v>0</v>
      </c>
      <c r="CV66" s="12">
        <v>0</v>
      </c>
      <c r="CW66" s="12">
        <v>0</v>
      </c>
      <c r="CX66" s="12">
        <v>0</v>
      </c>
      <c r="CY66" s="12">
        <v>0</v>
      </c>
      <c r="CZ66" s="12">
        <v>0</v>
      </c>
      <c r="DA66" s="12">
        <v>0</v>
      </c>
      <c r="DB66" s="12">
        <v>0</v>
      </c>
      <c r="DC66" s="12">
        <v>0</v>
      </c>
      <c r="DD66" s="12">
        <v>0</v>
      </c>
      <c r="DE66" s="12">
        <v>0</v>
      </c>
      <c r="DF66" s="12">
        <v>0</v>
      </c>
      <c r="DG66" s="12">
        <v>0</v>
      </c>
      <c r="DH66" s="12">
        <v>0</v>
      </c>
      <c r="DI66" s="12">
        <v>0</v>
      </c>
      <c r="DJ66" s="12">
        <v>0</v>
      </c>
      <c r="DK66" s="12">
        <v>0</v>
      </c>
    </row>
    <row r="67" spans="2:115">
      <c r="B67" s="16">
        <v>412</v>
      </c>
      <c r="C67" s="14" t="s">
        <v>702</v>
      </c>
      <c r="D67" s="12">
        <v>1</v>
      </c>
      <c r="E67" s="12">
        <v>0.38307985463663125</v>
      </c>
      <c r="F67" s="12">
        <v>4.3418639096292656E-2</v>
      </c>
      <c r="G67" s="12">
        <v>0</v>
      </c>
      <c r="H67" s="12">
        <v>7.9367976153636596E-2</v>
      </c>
      <c r="I67" s="12">
        <v>5.9806340868636051E-2</v>
      </c>
      <c r="J67" s="12">
        <v>2.7645604554082208E-3</v>
      </c>
      <c r="K67" s="12">
        <v>2.438092278480655E-3</v>
      </c>
      <c r="L67" s="12">
        <v>3.8811014064322282E-3</v>
      </c>
      <c r="M67" s="12">
        <v>7.3596867902381779E-4</v>
      </c>
      <c r="N67" s="12">
        <v>9.4490357210260572E-4</v>
      </c>
      <c r="O67" s="12">
        <v>2.1736906906813383E-3</v>
      </c>
      <c r="P67" s="12">
        <v>3.4256264860813021E-3</v>
      </c>
      <c r="Q67" s="12">
        <v>9.159339955202878E-4</v>
      </c>
      <c r="R67" s="12">
        <v>7.4533849134069633E-4</v>
      </c>
      <c r="S67" s="12">
        <v>2.175325739555077E-3</v>
      </c>
      <c r="T67" s="12">
        <v>0</v>
      </c>
      <c r="U67" s="12">
        <v>3.1221193946248888E-3</v>
      </c>
      <c r="V67" s="12">
        <v>1.6273737547152424E-3</v>
      </c>
      <c r="W67" s="12">
        <v>1.357410310309972E-3</v>
      </c>
      <c r="X67" s="12">
        <v>4.5022326096259748E-3</v>
      </c>
      <c r="Y67" s="12">
        <v>4.8086168565775744E-3</v>
      </c>
      <c r="Z67" s="12">
        <v>6.1617352877880007E-3</v>
      </c>
      <c r="AA67" s="12">
        <v>1.4720011601101182E-3</v>
      </c>
      <c r="AB67" s="12">
        <v>2.0266812376356995E-3</v>
      </c>
      <c r="AC67" s="12">
        <v>1.0181050543188021E-3</v>
      </c>
      <c r="AD67" s="12">
        <v>0</v>
      </c>
      <c r="AE67" s="12">
        <v>2.628287017736894E-3</v>
      </c>
      <c r="AF67" s="12">
        <v>1.4073790436344786E-2</v>
      </c>
      <c r="AG67" s="12">
        <v>9.7942811043534549E-3</v>
      </c>
      <c r="AH67" s="12">
        <v>1.3342929324898262E-3</v>
      </c>
      <c r="AI67" s="12">
        <v>1.7128577311005743E-3</v>
      </c>
      <c r="AJ67" s="12">
        <v>2.4580846242386279E-4</v>
      </c>
      <c r="AK67" s="12">
        <v>5.5566618947859E-3</v>
      </c>
      <c r="AL67" s="12">
        <v>3.2853833962128284E-3</v>
      </c>
      <c r="AM67" s="12">
        <v>4.1215590231347271E-3</v>
      </c>
      <c r="AN67" s="12">
        <v>1.417307555076446E-3</v>
      </c>
      <c r="AO67" s="12">
        <v>3.7947222184180145E-3</v>
      </c>
      <c r="AP67" s="12">
        <v>3.8444664644839009E-3</v>
      </c>
      <c r="AQ67" s="12">
        <v>3.0321251092113532E-3</v>
      </c>
      <c r="AR67" s="12">
        <v>4.7469998724413284E-3</v>
      </c>
      <c r="AS67" s="12">
        <v>1.3061629655128533E-3</v>
      </c>
      <c r="AT67" s="12">
        <v>1.6807268294015147E-3</v>
      </c>
      <c r="AU67" s="12">
        <v>3.8300988145354331E-3</v>
      </c>
      <c r="AV67" s="12">
        <v>3.6963185057175933E-3</v>
      </c>
      <c r="AW67" s="12">
        <v>6.8842403323550125E-4</v>
      </c>
      <c r="AX67" s="12">
        <v>1.7054102854496709E-3</v>
      </c>
      <c r="AY67" s="12">
        <v>4.2105649843337811E-3</v>
      </c>
      <c r="AZ67" s="12">
        <v>2.9145291474683417E-3</v>
      </c>
      <c r="BA67" s="12">
        <v>2.0505271632146366E-3</v>
      </c>
      <c r="BB67" s="12">
        <v>2.2203125940717379E-3</v>
      </c>
      <c r="BC67" s="12">
        <v>1.1437618985040889E-3</v>
      </c>
      <c r="BD67" s="12">
        <v>1.3079492370552683E-3</v>
      </c>
      <c r="BE67" s="12">
        <v>2.8414136792659938E-3</v>
      </c>
      <c r="BF67" s="12">
        <v>1.6633477546843837E-3</v>
      </c>
      <c r="BG67" s="12">
        <v>1.5047803746223295E-3</v>
      </c>
      <c r="BH67" s="12">
        <v>1.0122872993577499E-3</v>
      </c>
      <c r="BI67" s="12">
        <v>1.7172565195076759E-3</v>
      </c>
      <c r="BJ67" s="12">
        <v>1.424587045001149E-3</v>
      </c>
      <c r="BK67" s="12">
        <v>1.4980590116720595E-3</v>
      </c>
      <c r="BL67" s="12">
        <v>7.7909882687210755E-4</v>
      </c>
      <c r="BM67" s="12">
        <v>1.4747006966134382E-3</v>
      </c>
      <c r="BN67" s="12">
        <v>3.7139559257309087E-3</v>
      </c>
      <c r="BO67" s="12">
        <v>8.0019245035919603E-4</v>
      </c>
      <c r="BP67" s="12">
        <v>1.7855042858116173E-3</v>
      </c>
      <c r="BQ67" s="12">
        <v>8.2351553886632974E-4</v>
      </c>
      <c r="BR67" s="12">
        <v>1.0434682763258271E-3</v>
      </c>
      <c r="BS67" s="12">
        <v>1.0013639101655007</v>
      </c>
      <c r="BT67" s="12">
        <v>9.6980326116918641E-4</v>
      </c>
      <c r="BU67" s="12">
        <v>9.3572760829336915E-4</v>
      </c>
      <c r="BV67" s="12">
        <v>7.65487845417793E-3</v>
      </c>
      <c r="BW67" s="12">
        <v>2.1590814447969297E-2</v>
      </c>
      <c r="BX67" s="12">
        <v>2.1764134027629611E-2</v>
      </c>
      <c r="BY67" s="12">
        <v>2.3742179867591944E-3</v>
      </c>
      <c r="BZ67" s="12">
        <v>2.2936289148604229E-3</v>
      </c>
      <c r="CA67" s="12">
        <v>1.9856683755395707E-3</v>
      </c>
      <c r="CB67" s="12">
        <v>2.943237547033014E-3</v>
      </c>
      <c r="CC67" s="12">
        <v>7.1669643784495838E-3</v>
      </c>
      <c r="CD67" s="12">
        <v>6.3253077512672555E-3</v>
      </c>
      <c r="CE67" s="12">
        <v>8.7932563665741575E-3</v>
      </c>
      <c r="CF67" s="12">
        <v>5.8025049627592751E-4</v>
      </c>
      <c r="CG67" s="12">
        <v>8.4246853567332657E-3</v>
      </c>
      <c r="CH67" s="12">
        <v>1.3568704389515882E-3</v>
      </c>
      <c r="CI67" s="12">
        <v>1.7291089969359826E-3</v>
      </c>
      <c r="CJ67" s="12">
        <v>5.6726423023602084E-3</v>
      </c>
      <c r="CK67" s="12">
        <v>5.7373213600780074E-3</v>
      </c>
      <c r="CL67" s="12">
        <v>9.7046770474147994E-4</v>
      </c>
      <c r="CM67" s="12">
        <v>3.509786637648866E-3</v>
      </c>
      <c r="CN67" s="12">
        <v>1.5482524120913485E-2</v>
      </c>
      <c r="CO67" s="12">
        <v>8.447911994169992E-4</v>
      </c>
      <c r="CP67" s="12">
        <v>4.2020954341609427E-3</v>
      </c>
      <c r="CQ67" s="12">
        <v>1.2203739050899679E-3</v>
      </c>
      <c r="CR67" s="12">
        <v>3.7706440738851051E-3</v>
      </c>
      <c r="CS67" s="12">
        <v>4.3991104974601862E-3</v>
      </c>
      <c r="CT67" s="12">
        <v>2.6017844850968704E-3</v>
      </c>
      <c r="CU67" s="12">
        <v>1.596814416991635E-3</v>
      </c>
      <c r="CV67" s="12">
        <v>2.3300144531413565E-3</v>
      </c>
      <c r="CW67" s="12">
        <v>2.3679388992595566E-3</v>
      </c>
      <c r="CX67" s="12">
        <v>1.759924283592563E-3</v>
      </c>
      <c r="CY67" s="12">
        <v>1.0581378693314961E-3</v>
      </c>
      <c r="CZ67" s="12">
        <v>1.5860429903608103E-3</v>
      </c>
      <c r="DA67" s="12">
        <v>2.4243287956013612E-3</v>
      </c>
      <c r="DB67" s="12">
        <v>8.9617429571678571E-4</v>
      </c>
      <c r="DC67" s="12">
        <v>1.2081740501309365E-3</v>
      </c>
      <c r="DD67" s="12">
        <v>3.0670052222946786E-3</v>
      </c>
      <c r="DE67" s="12">
        <v>1.7977368022295116E-3</v>
      </c>
      <c r="DF67" s="12">
        <v>2.3902055617163421E-3</v>
      </c>
      <c r="DG67" s="12">
        <v>3.202599087216494E-3</v>
      </c>
      <c r="DH67" s="12">
        <v>8.4996362642333044E-4</v>
      </c>
      <c r="DI67" s="12">
        <v>2.1884084487068809E-3</v>
      </c>
      <c r="DJ67" s="12">
        <v>1.5841078507486434E-3</v>
      </c>
      <c r="DK67" s="12">
        <v>6.3844120102518843E-3</v>
      </c>
    </row>
    <row r="68" spans="2:115">
      <c r="B68" s="13">
        <v>413</v>
      </c>
      <c r="C68" s="11" t="s">
        <v>703</v>
      </c>
      <c r="D68" s="12">
        <v>1</v>
      </c>
      <c r="E68" s="12">
        <v>0.36727335361107888</v>
      </c>
      <c r="F68" s="12">
        <v>1.9976137805497615E-2</v>
      </c>
      <c r="G68" s="12">
        <v>0</v>
      </c>
      <c r="H68" s="12">
        <v>0.10062188632977827</v>
      </c>
      <c r="I68" s="12">
        <v>7.912363382846295E-2</v>
      </c>
      <c r="J68" s="12">
        <v>0</v>
      </c>
      <c r="K68" s="12">
        <v>0</v>
      </c>
      <c r="L68" s="12">
        <v>0</v>
      </c>
      <c r="M68" s="12">
        <v>0</v>
      </c>
      <c r="N68" s="12">
        <v>0</v>
      </c>
      <c r="O68" s="12">
        <v>0</v>
      </c>
      <c r="P68" s="12">
        <v>0</v>
      </c>
      <c r="Q68" s="12">
        <v>0</v>
      </c>
      <c r="R68" s="12">
        <v>0</v>
      </c>
      <c r="S68" s="12">
        <v>0</v>
      </c>
      <c r="T68" s="12">
        <v>0</v>
      </c>
      <c r="U68" s="12">
        <v>0</v>
      </c>
      <c r="V68" s="12">
        <v>0</v>
      </c>
      <c r="W68" s="12">
        <v>0</v>
      </c>
      <c r="X68" s="12">
        <v>0</v>
      </c>
      <c r="Y68" s="12">
        <v>0</v>
      </c>
      <c r="Z68" s="12">
        <v>0</v>
      </c>
      <c r="AA68" s="12">
        <v>0</v>
      </c>
      <c r="AB68" s="12">
        <v>0</v>
      </c>
      <c r="AC68" s="12">
        <v>0</v>
      </c>
      <c r="AD68" s="12">
        <v>0</v>
      </c>
      <c r="AE68" s="12">
        <v>0</v>
      </c>
      <c r="AF68" s="12">
        <v>0</v>
      </c>
      <c r="AG68" s="12">
        <v>0</v>
      </c>
      <c r="AH68" s="12">
        <v>0</v>
      </c>
      <c r="AI68" s="12">
        <v>0</v>
      </c>
      <c r="AJ68" s="12">
        <v>0</v>
      </c>
      <c r="AK68" s="12">
        <v>0</v>
      </c>
      <c r="AL68" s="12">
        <v>0</v>
      </c>
      <c r="AM68" s="12">
        <v>0</v>
      </c>
      <c r="AN68" s="12">
        <v>0</v>
      </c>
      <c r="AO68" s="12">
        <v>0</v>
      </c>
      <c r="AP68" s="12">
        <v>0</v>
      </c>
      <c r="AQ68" s="12">
        <v>0</v>
      </c>
      <c r="AR68" s="12">
        <v>0</v>
      </c>
      <c r="AS68" s="12">
        <v>0</v>
      </c>
      <c r="AT68" s="12">
        <v>0</v>
      </c>
      <c r="AU68" s="12">
        <v>0</v>
      </c>
      <c r="AV68" s="12">
        <v>0</v>
      </c>
      <c r="AW68" s="12">
        <v>0</v>
      </c>
      <c r="AX68" s="12">
        <v>0</v>
      </c>
      <c r="AY68" s="12">
        <v>0</v>
      </c>
      <c r="AZ68" s="12">
        <v>0</v>
      </c>
      <c r="BA68" s="12">
        <v>0</v>
      </c>
      <c r="BB68" s="12">
        <v>0</v>
      </c>
      <c r="BC68" s="12">
        <v>0</v>
      </c>
      <c r="BD68" s="12">
        <v>0</v>
      </c>
      <c r="BE68" s="12">
        <v>0</v>
      </c>
      <c r="BF68" s="12">
        <v>0</v>
      </c>
      <c r="BG68" s="12">
        <v>0</v>
      </c>
      <c r="BH68" s="12">
        <v>0</v>
      </c>
      <c r="BI68" s="12">
        <v>0</v>
      </c>
      <c r="BJ68" s="12">
        <v>0</v>
      </c>
      <c r="BK68" s="12">
        <v>0</v>
      </c>
      <c r="BL68" s="12">
        <v>0</v>
      </c>
      <c r="BM68" s="12">
        <v>0</v>
      </c>
      <c r="BN68" s="12">
        <v>0</v>
      </c>
      <c r="BO68" s="12">
        <v>0</v>
      </c>
      <c r="BP68" s="12">
        <v>0</v>
      </c>
      <c r="BQ68" s="12">
        <v>0</v>
      </c>
      <c r="BR68" s="12">
        <v>0</v>
      </c>
      <c r="BS68" s="12">
        <v>0</v>
      </c>
      <c r="BT68" s="12">
        <v>1</v>
      </c>
      <c r="BU68" s="12">
        <v>0</v>
      </c>
      <c r="BV68" s="12">
        <v>0</v>
      </c>
      <c r="BW68" s="12">
        <v>0</v>
      </c>
      <c r="BX68" s="12">
        <v>0</v>
      </c>
      <c r="BY68" s="12">
        <v>0</v>
      </c>
      <c r="BZ68" s="12">
        <v>0</v>
      </c>
      <c r="CA68" s="12">
        <v>0</v>
      </c>
      <c r="CB68" s="12">
        <v>0</v>
      </c>
      <c r="CC68" s="12">
        <v>0</v>
      </c>
      <c r="CD68" s="12">
        <v>0</v>
      </c>
      <c r="CE68" s="12">
        <v>0</v>
      </c>
      <c r="CF68" s="12">
        <v>0</v>
      </c>
      <c r="CG68" s="12">
        <v>0</v>
      </c>
      <c r="CH68" s="12">
        <v>0</v>
      </c>
      <c r="CI68" s="12">
        <v>0</v>
      </c>
      <c r="CJ68" s="12">
        <v>0</v>
      </c>
      <c r="CK68" s="12">
        <v>0</v>
      </c>
      <c r="CL68" s="12">
        <v>0</v>
      </c>
      <c r="CM68" s="12">
        <v>0</v>
      </c>
      <c r="CN68" s="12">
        <v>0</v>
      </c>
      <c r="CO68" s="12">
        <v>0</v>
      </c>
      <c r="CP68" s="12">
        <v>0</v>
      </c>
      <c r="CQ68" s="12">
        <v>0</v>
      </c>
      <c r="CR68" s="12">
        <v>0</v>
      </c>
      <c r="CS68" s="12">
        <v>0</v>
      </c>
      <c r="CT68" s="12">
        <v>0</v>
      </c>
      <c r="CU68" s="12">
        <v>0</v>
      </c>
      <c r="CV68" s="12">
        <v>0</v>
      </c>
      <c r="CW68" s="12">
        <v>0</v>
      </c>
      <c r="CX68" s="12">
        <v>0</v>
      </c>
      <c r="CY68" s="12">
        <v>0</v>
      </c>
      <c r="CZ68" s="12">
        <v>0</v>
      </c>
      <c r="DA68" s="12">
        <v>0</v>
      </c>
      <c r="DB68" s="12">
        <v>0</v>
      </c>
      <c r="DC68" s="12">
        <v>0</v>
      </c>
      <c r="DD68" s="12">
        <v>0</v>
      </c>
      <c r="DE68" s="12">
        <v>0</v>
      </c>
      <c r="DF68" s="12">
        <v>0</v>
      </c>
      <c r="DG68" s="12">
        <v>0</v>
      </c>
      <c r="DH68" s="12">
        <v>0</v>
      </c>
      <c r="DI68" s="12">
        <v>0</v>
      </c>
      <c r="DJ68" s="12">
        <v>0</v>
      </c>
      <c r="DK68" s="12">
        <v>0</v>
      </c>
    </row>
    <row r="69" spans="2:115">
      <c r="B69" s="13">
        <v>419</v>
      </c>
      <c r="C69" s="11" t="s">
        <v>704</v>
      </c>
      <c r="D69" s="12">
        <v>1</v>
      </c>
      <c r="E69" s="12">
        <v>0.26126637296797289</v>
      </c>
      <c r="F69" s="12">
        <v>8.453368237083822E-2</v>
      </c>
      <c r="G69" s="12">
        <v>0</v>
      </c>
      <c r="H69" s="12">
        <v>6.8235908326905154E-2</v>
      </c>
      <c r="I69" s="12">
        <v>5.6463937907814635E-2</v>
      </c>
      <c r="J69" s="12">
        <v>0</v>
      </c>
      <c r="K69" s="12">
        <v>0</v>
      </c>
      <c r="L69" s="12">
        <v>0</v>
      </c>
      <c r="M69" s="12">
        <v>0</v>
      </c>
      <c r="N69" s="12">
        <v>0</v>
      </c>
      <c r="O69" s="12">
        <v>0</v>
      </c>
      <c r="P69" s="12">
        <v>0</v>
      </c>
      <c r="Q69" s="12">
        <v>0</v>
      </c>
      <c r="R69" s="12">
        <v>0</v>
      </c>
      <c r="S69" s="12">
        <v>0</v>
      </c>
      <c r="T69" s="12">
        <v>0</v>
      </c>
      <c r="U69" s="12">
        <v>0</v>
      </c>
      <c r="V69" s="12">
        <v>0</v>
      </c>
      <c r="W69" s="12">
        <v>0</v>
      </c>
      <c r="X69" s="12">
        <v>0</v>
      </c>
      <c r="Y69" s="12">
        <v>0</v>
      </c>
      <c r="Z69" s="12">
        <v>0</v>
      </c>
      <c r="AA69" s="12">
        <v>0</v>
      </c>
      <c r="AB69" s="12">
        <v>0</v>
      </c>
      <c r="AC69" s="12">
        <v>0</v>
      </c>
      <c r="AD69" s="12">
        <v>0</v>
      </c>
      <c r="AE69" s="12">
        <v>0</v>
      </c>
      <c r="AF69" s="12">
        <v>0</v>
      </c>
      <c r="AG69" s="12">
        <v>0</v>
      </c>
      <c r="AH69" s="12">
        <v>0</v>
      </c>
      <c r="AI69" s="12">
        <v>0</v>
      </c>
      <c r="AJ69" s="12">
        <v>0</v>
      </c>
      <c r="AK69" s="12">
        <v>0</v>
      </c>
      <c r="AL69" s="12">
        <v>0</v>
      </c>
      <c r="AM69" s="12">
        <v>0</v>
      </c>
      <c r="AN69" s="12">
        <v>0</v>
      </c>
      <c r="AO69" s="12">
        <v>0</v>
      </c>
      <c r="AP69" s="12">
        <v>0</v>
      </c>
      <c r="AQ69" s="12">
        <v>0</v>
      </c>
      <c r="AR69" s="12">
        <v>0</v>
      </c>
      <c r="AS69" s="12">
        <v>0</v>
      </c>
      <c r="AT69" s="12">
        <v>0</v>
      </c>
      <c r="AU69" s="12">
        <v>0</v>
      </c>
      <c r="AV69" s="12">
        <v>0</v>
      </c>
      <c r="AW69" s="12">
        <v>0</v>
      </c>
      <c r="AX69" s="12">
        <v>0</v>
      </c>
      <c r="AY69" s="12">
        <v>0</v>
      </c>
      <c r="AZ69" s="12">
        <v>0</v>
      </c>
      <c r="BA69" s="12">
        <v>0</v>
      </c>
      <c r="BB69" s="12">
        <v>0</v>
      </c>
      <c r="BC69" s="12">
        <v>0</v>
      </c>
      <c r="BD69" s="12">
        <v>0</v>
      </c>
      <c r="BE69" s="12">
        <v>0</v>
      </c>
      <c r="BF69" s="12">
        <v>0</v>
      </c>
      <c r="BG69" s="12">
        <v>0</v>
      </c>
      <c r="BH69" s="12">
        <v>0</v>
      </c>
      <c r="BI69" s="12">
        <v>0</v>
      </c>
      <c r="BJ69" s="12">
        <v>0</v>
      </c>
      <c r="BK69" s="12">
        <v>0</v>
      </c>
      <c r="BL69" s="12">
        <v>0</v>
      </c>
      <c r="BM69" s="12">
        <v>0</v>
      </c>
      <c r="BN69" s="12">
        <v>0</v>
      </c>
      <c r="BO69" s="12">
        <v>0</v>
      </c>
      <c r="BP69" s="12">
        <v>0</v>
      </c>
      <c r="BQ69" s="12">
        <v>0</v>
      </c>
      <c r="BR69" s="12">
        <v>0</v>
      </c>
      <c r="BS69" s="12">
        <v>0</v>
      </c>
      <c r="BT69" s="12">
        <v>0</v>
      </c>
      <c r="BU69" s="12">
        <v>1</v>
      </c>
      <c r="BV69" s="12">
        <v>0</v>
      </c>
      <c r="BW69" s="12">
        <v>0</v>
      </c>
      <c r="BX69" s="12">
        <v>0</v>
      </c>
      <c r="BY69" s="12">
        <v>0</v>
      </c>
      <c r="BZ69" s="12">
        <v>0</v>
      </c>
      <c r="CA69" s="12">
        <v>0</v>
      </c>
      <c r="CB69" s="12">
        <v>0</v>
      </c>
      <c r="CC69" s="12">
        <v>0</v>
      </c>
      <c r="CD69" s="12">
        <v>0</v>
      </c>
      <c r="CE69" s="12">
        <v>0</v>
      </c>
      <c r="CF69" s="12">
        <v>0</v>
      </c>
      <c r="CG69" s="12">
        <v>0</v>
      </c>
      <c r="CH69" s="12">
        <v>0</v>
      </c>
      <c r="CI69" s="12">
        <v>0</v>
      </c>
      <c r="CJ69" s="12">
        <v>0</v>
      </c>
      <c r="CK69" s="12">
        <v>0</v>
      </c>
      <c r="CL69" s="12">
        <v>0</v>
      </c>
      <c r="CM69" s="12">
        <v>0</v>
      </c>
      <c r="CN69" s="12">
        <v>0</v>
      </c>
      <c r="CO69" s="12">
        <v>0</v>
      </c>
      <c r="CP69" s="12">
        <v>0</v>
      </c>
      <c r="CQ69" s="12">
        <v>0</v>
      </c>
      <c r="CR69" s="12">
        <v>0</v>
      </c>
      <c r="CS69" s="12">
        <v>0</v>
      </c>
      <c r="CT69" s="12">
        <v>0</v>
      </c>
      <c r="CU69" s="12">
        <v>0</v>
      </c>
      <c r="CV69" s="12">
        <v>0</v>
      </c>
      <c r="CW69" s="12">
        <v>0</v>
      </c>
      <c r="CX69" s="12">
        <v>0</v>
      </c>
      <c r="CY69" s="12">
        <v>0</v>
      </c>
      <c r="CZ69" s="12">
        <v>0</v>
      </c>
      <c r="DA69" s="12">
        <v>0</v>
      </c>
      <c r="DB69" s="12">
        <v>0</v>
      </c>
      <c r="DC69" s="12">
        <v>0</v>
      </c>
      <c r="DD69" s="12">
        <v>0</v>
      </c>
      <c r="DE69" s="12">
        <v>0</v>
      </c>
      <c r="DF69" s="12">
        <v>0</v>
      </c>
      <c r="DG69" s="12">
        <v>0</v>
      </c>
      <c r="DH69" s="12">
        <v>0</v>
      </c>
      <c r="DI69" s="12">
        <v>0</v>
      </c>
      <c r="DJ69" s="12">
        <v>0</v>
      </c>
      <c r="DK69" s="12">
        <v>0</v>
      </c>
    </row>
    <row r="70" spans="2:115">
      <c r="B70" s="13">
        <v>461</v>
      </c>
      <c r="C70" s="11" t="s">
        <v>705</v>
      </c>
      <c r="D70" s="12">
        <v>0.52760112747217169</v>
      </c>
      <c r="E70" s="12">
        <v>8.327902697730391E-2</v>
      </c>
      <c r="F70" s="12">
        <v>6.3110194249786325E-2</v>
      </c>
      <c r="G70" s="12">
        <v>1.8598925240154728E-2</v>
      </c>
      <c r="H70" s="12">
        <v>8.7239995534870857E-3</v>
      </c>
      <c r="I70" s="12">
        <v>8.7239995534870857E-3</v>
      </c>
      <c r="J70" s="12">
        <v>9.5297282351941674E-3</v>
      </c>
      <c r="K70" s="12">
        <v>1.1619740264799897E-2</v>
      </c>
      <c r="L70" s="12">
        <v>3.1966488060897275E-2</v>
      </c>
      <c r="M70" s="12">
        <v>7.5517350946499731E-3</v>
      </c>
      <c r="N70" s="12">
        <v>2.4277175326584875E-2</v>
      </c>
      <c r="O70" s="12">
        <v>8.9292887002823066E-3</v>
      </c>
      <c r="P70" s="12">
        <v>2.1078522107592115E-2</v>
      </c>
      <c r="Q70" s="12">
        <v>8.4862924216335851E-3</v>
      </c>
      <c r="R70" s="12">
        <v>7.8806674693454003E-3</v>
      </c>
      <c r="S70" s="12">
        <v>1.0217669083126112E-2</v>
      </c>
      <c r="T70" s="12">
        <v>0</v>
      </c>
      <c r="U70" s="12">
        <v>1.2580796268780899E-2</v>
      </c>
      <c r="V70" s="12">
        <v>7.4341873278269193E-3</v>
      </c>
      <c r="W70" s="12">
        <v>5.356482513686236E-3</v>
      </c>
      <c r="X70" s="12">
        <v>8.2509035345275112E-3</v>
      </c>
      <c r="Y70" s="12">
        <v>5.4693294653417032E-2</v>
      </c>
      <c r="Z70" s="12">
        <v>1.4680293927938621E-2</v>
      </c>
      <c r="AA70" s="12">
        <v>1.607924549830804E-2</v>
      </c>
      <c r="AB70" s="12">
        <v>3.1625149467049272E-2</v>
      </c>
      <c r="AC70" s="12">
        <v>2.5527377769874675E-2</v>
      </c>
      <c r="AD70" s="12">
        <v>0</v>
      </c>
      <c r="AE70" s="12">
        <v>2.1478061064042334E-2</v>
      </c>
      <c r="AF70" s="12">
        <v>5.5096612110346686E-2</v>
      </c>
      <c r="AG70" s="12">
        <v>2.2162174393007855E-2</v>
      </c>
      <c r="AH70" s="12">
        <v>8.370377274981548E-3</v>
      </c>
      <c r="AI70" s="12">
        <v>7.8095387119452237E-3</v>
      </c>
      <c r="AJ70" s="12">
        <v>2.0028641617364082E-3</v>
      </c>
      <c r="AK70" s="12">
        <v>1.2026573428757336E-2</v>
      </c>
      <c r="AL70" s="12">
        <v>1.6493710461013986E-2</v>
      </c>
      <c r="AM70" s="12">
        <v>1.0936361198413512E-2</v>
      </c>
      <c r="AN70" s="12">
        <v>1.0817037207293064E-2</v>
      </c>
      <c r="AO70" s="12">
        <v>1.8999993883020858E-2</v>
      </c>
      <c r="AP70" s="12">
        <v>2.8840474522177834E-2</v>
      </c>
      <c r="AQ70" s="12">
        <v>2.0705434948959458E-2</v>
      </c>
      <c r="AR70" s="12">
        <v>2.3923950019191106E-2</v>
      </c>
      <c r="AS70" s="12">
        <v>1.1927468747479851E-2</v>
      </c>
      <c r="AT70" s="12">
        <v>3.4202980394840481E-2</v>
      </c>
      <c r="AU70" s="12">
        <v>5.6988344978899055E-2</v>
      </c>
      <c r="AV70" s="12">
        <v>6.4340401566355329E-3</v>
      </c>
      <c r="AW70" s="12">
        <v>4.1078875546353257E-3</v>
      </c>
      <c r="AX70" s="12">
        <v>1.0402458450598838E-2</v>
      </c>
      <c r="AY70" s="12">
        <v>6.3239477830690158E-3</v>
      </c>
      <c r="AZ70" s="12">
        <v>1.3280999423230029E-2</v>
      </c>
      <c r="BA70" s="12">
        <v>1.1203788863298069E-2</v>
      </c>
      <c r="BB70" s="12">
        <v>7.3291205664177753E-3</v>
      </c>
      <c r="BC70" s="12">
        <v>8.4016549105608383E-3</v>
      </c>
      <c r="BD70" s="12">
        <v>1.7430375819032468E-2</v>
      </c>
      <c r="BE70" s="12">
        <v>1.5556653496825598E-2</v>
      </c>
      <c r="BF70" s="12">
        <v>7.2683106106122813E-3</v>
      </c>
      <c r="BG70" s="12">
        <v>5.2587932961733058E-3</v>
      </c>
      <c r="BH70" s="12">
        <v>4.0431866193991299E-3</v>
      </c>
      <c r="BI70" s="12">
        <v>6.75933566387982E-3</v>
      </c>
      <c r="BJ70" s="12">
        <v>4.6868810213671159E-3</v>
      </c>
      <c r="BK70" s="12">
        <v>2.6841385143994393E-3</v>
      </c>
      <c r="BL70" s="12">
        <v>6.3914433838942429E-3</v>
      </c>
      <c r="BM70" s="12">
        <v>9.4728257279285185E-3</v>
      </c>
      <c r="BN70" s="12">
        <v>8.9229139233750424E-3</v>
      </c>
      <c r="BO70" s="12">
        <v>5.1734469206994827E-3</v>
      </c>
      <c r="BP70" s="12">
        <v>8.0327848443050714E-3</v>
      </c>
      <c r="BQ70" s="12">
        <v>1.8193517831689758E-2</v>
      </c>
      <c r="BR70" s="12">
        <v>3.301305550383556E-3</v>
      </c>
      <c r="BS70" s="12">
        <v>2.9550489889307147E-3</v>
      </c>
      <c r="BT70" s="12">
        <v>3.152938024189156E-3</v>
      </c>
      <c r="BU70" s="12">
        <v>4.8333048232137923E-3</v>
      </c>
      <c r="BV70" s="12">
        <v>1.0651714107067212</v>
      </c>
      <c r="BW70" s="12">
        <v>1.3542910690258307E-2</v>
      </c>
      <c r="BX70" s="12">
        <v>3.300464623184185E-2</v>
      </c>
      <c r="BY70" s="12">
        <v>5.537564619689378E-2</v>
      </c>
      <c r="BZ70" s="12">
        <v>1.0638221547354249E-2</v>
      </c>
      <c r="CA70" s="12">
        <v>4.0453419592361801E-3</v>
      </c>
      <c r="CB70" s="12">
        <v>7.8347263973140794E-3</v>
      </c>
      <c r="CC70" s="12">
        <v>4.5936444110829498E-3</v>
      </c>
      <c r="CD70" s="12">
        <v>3.8660409038518667E-4</v>
      </c>
      <c r="CE70" s="12">
        <v>2.6466475810152424E-2</v>
      </c>
      <c r="CF70" s="12">
        <v>2.4180474753507626E-3</v>
      </c>
      <c r="CG70" s="12">
        <v>4.0585069591731575E-3</v>
      </c>
      <c r="CH70" s="12">
        <v>3.1286837409582936E-3</v>
      </c>
      <c r="CI70" s="12">
        <v>2.4055378892234081E-3</v>
      </c>
      <c r="CJ70" s="12">
        <v>2.8282207467109417E-2</v>
      </c>
      <c r="CK70" s="12">
        <v>8.2497340444513453E-3</v>
      </c>
      <c r="CL70" s="12">
        <v>2.1627401730098415E-3</v>
      </c>
      <c r="CM70" s="12">
        <v>9.0594487301336041E-3</v>
      </c>
      <c r="CN70" s="12">
        <v>5.9145708763173755E-3</v>
      </c>
      <c r="CO70" s="12">
        <v>2.5284156404862547E-3</v>
      </c>
      <c r="CP70" s="12">
        <v>3.9174034664532014E-3</v>
      </c>
      <c r="CQ70" s="12">
        <v>4.6008046398026362E-3</v>
      </c>
      <c r="CR70" s="12">
        <v>6.6970115718706794E-3</v>
      </c>
      <c r="CS70" s="12">
        <v>8.9229939604741123E-3</v>
      </c>
      <c r="CT70" s="12">
        <v>7.6207973069728225E-3</v>
      </c>
      <c r="CU70" s="12">
        <v>6.4007448033976842E-3</v>
      </c>
      <c r="CV70" s="12">
        <v>1.4991854336937508E-2</v>
      </c>
      <c r="CW70" s="12">
        <v>8.1451803103133741E-3</v>
      </c>
      <c r="CX70" s="12">
        <v>9.9393479793195658E-3</v>
      </c>
      <c r="CY70" s="12">
        <v>2.8538819602534245E-3</v>
      </c>
      <c r="CZ70" s="12">
        <v>3.525888792454909E-3</v>
      </c>
      <c r="DA70" s="12">
        <v>3.9301675621940041E-3</v>
      </c>
      <c r="DB70" s="12">
        <v>3.6578042108309085E-3</v>
      </c>
      <c r="DC70" s="12">
        <v>4.2355840528491293E-3</v>
      </c>
      <c r="DD70" s="12">
        <v>2.9034092266210933E-2</v>
      </c>
      <c r="DE70" s="12">
        <v>1.3018263726106668E-2</v>
      </c>
      <c r="DF70" s="12">
        <v>1.4418970982602312E-2</v>
      </c>
      <c r="DG70" s="12">
        <v>1.8867177569412526E-2</v>
      </c>
      <c r="DH70" s="12">
        <v>5.119511986473378E-3</v>
      </c>
      <c r="DI70" s="12">
        <v>1.3287064129169466E-2</v>
      </c>
      <c r="DJ70" s="12">
        <v>6.695362554407165E-3</v>
      </c>
      <c r="DK70" s="12">
        <v>3.9096876899226626E-3</v>
      </c>
    </row>
    <row r="71" spans="2:115">
      <c r="B71" s="13">
        <v>462</v>
      </c>
      <c r="C71" s="11" t="s">
        <v>706</v>
      </c>
      <c r="D71" s="12">
        <v>0.99985159971576065</v>
      </c>
      <c r="E71" s="12">
        <v>9.0515395362181908E-2</v>
      </c>
      <c r="F71" s="12">
        <v>-2.6372864779376743E-2</v>
      </c>
      <c r="G71" s="12">
        <v>4.8338305416411242E-3</v>
      </c>
      <c r="H71" s="12">
        <v>1.1458446407205452E-2</v>
      </c>
      <c r="I71" s="12">
        <v>1.1458446407205452E-2</v>
      </c>
      <c r="J71" s="12">
        <v>4.9148348827870677E-4</v>
      </c>
      <c r="K71" s="12">
        <v>8.9713546368508953E-4</v>
      </c>
      <c r="L71" s="12">
        <v>6.4461451951556995E-4</v>
      </c>
      <c r="M71" s="12">
        <v>7.5548116371118622E-4</v>
      </c>
      <c r="N71" s="12">
        <v>6.421632138192021E-4</v>
      </c>
      <c r="O71" s="12">
        <v>4.9900791441930545E-4</v>
      </c>
      <c r="P71" s="12">
        <v>5.4939860852898869E-4</v>
      </c>
      <c r="Q71" s="12">
        <v>3.1627130631767062E-3</v>
      </c>
      <c r="R71" s="12">
        <v>3.0012033217175658E-3</v>
      </c>
      <c r="S71" s="12">
        <v>3.0498060221244624E-3</v>
      </c>
      <c r="T71" s="12">
        <v>0</v>
      </c>
      <c r="U71" s="12">
        <v>5.4726840783444605E-3</v>
      </c>
      <c r="V71" s="12">
        <v>2.3433709454257373E-3</v>
      </c>
      <c r="W71" s="12">
        <v>4.1527158732348709E-4</v>
      </c>
      <c r="X71" s="12">
        <v>9.8221498646126155E-4</v>
      </c>
      <c r="Y71" s="12">
        <v>2.3630454890649329E-3</v>
      </c>
      <c r="Z71" s="12">
        <v>1.2496274304790464E-3</v>
      </c>
      <c r="AA71" s="12">
        <v>9.9418580184077484E-4</v>
      </c>
      <c r="AB71" s="12">
        <v>1.3159046843079157E-2</v>
      </c>
      <c r="AC71" s="12">
        <v>1.082447977781138E-3</v>
      </c>
      <c r="AD71" s="12">
        <v>0</v>
      </c>
      <c r="AE71" s="12">
        <v>1.9798242614946474E-3</v>
      </c>
      <c r="AF71" s="12">
        <v>2.9583834918600832E-3</v>
      </c>
      <c r="AG71" s="12">
        <v>1.5484945351937668E-3</v>
      </c>
      <c r="AH71" s="12">
        <v>2.5063828239654819E-3</v>
      </c>
      <c r="AI71" s="12">
        <v>1.1042289056367126E-3</v>
      </c>
      <c r="AJ71" s="12">
        <v>8.1774380312128463E-5</v>
      </c>
      <c r="AK71" s="12">
        <v>1.0418364839790482E-3</v>
      </c>
      <c r="AL71" s="12">
        <v>2.5698779156765623E-3</v>
      </c>
      <c r="AM71" s="12">
        <v>2.3730228182401929E-3</v>
      </c>
      <c r="AN71" s="12">
        <v>6.8683583276237068E-4</v>
      </c>
      <c r="AO71" s="12">
        <v>1.4128014575517815E-2</v>
      </c>
      <c r="AP71" s="12">
        <v>1.3117339567031768E-3</v>
      </c>
      <c r="AQ71" s="12">
        <v>1.4484600541329195E-2</v>
      </c>
      <c r="AR71" s="12">
        <v>4.0008715972822207E-3</v>
      </c>
      <c r="AS71" s="12">
        <v>9.8933410586383324E-4</v>
      </c>
      <c r="AT71" s="12">
        <v>4.0267170424591612E-3</v>
      </c>
      <c r="AU71" s="12">
        <v>1.4944434768427755E-2</v>
      </c>
      <c r="AV71" s="12">
        <v>1.5399645917381743E-3</v>
      </c>
      <c r="AW71" s="12">
        <v>4.6056437958671981E-4</v>
      </c>
      <c r="AX71" s="12">
        <v>3.3245210879254312E-3</v>
      </c>
      <c r="AY71" s="12">
        <v>1.552339687549866E-3</v>
      </c>
      <c r="AZ71" s="12">
        <v>2.7431136058178938E-3</v>
      </c>
      <c r="BA71" s="12">
        <v>1.4263900207666742E-3</v>
      </c>
      <c r="BB71" s="12">
        <v>1.1182242572580377E-3</v>
      </c>
      <c r="BC71" s="12">
        <v>1.4085581510878324E-3</v>
      </c>
      <c r="BD71" s="12">
        <v>3.0044158601027762E-3</v>
      </c>
      <c r="BE71" s="12">
        <v>1.8098011559352215E-3</v>
      </c>
      <c r="BF71" s="12">
        <v>9.4064054273828625E-4</v>
      </c>
      <c r="BG71" s="12">
        <v>5.2961799396714646E-4</v>
      </c>
      <c r="BH71" s="12">
        <v>5.3280032579547973E-4</v>
      </c>
      <c r="BI71" s="12">
        <v>1.8569475300864774E-3</v>
      </c>
      <c r="BJ71" s="12">
        <v>4.8856856406164515E-4</v>
      </c>
      <c r="BK71" s="12">
        <v>5.1508493592207917E-4</v>
      </c>
      <c r="BL71" s="12">
        <v>2.458387245502429E-3</v>
      </c>
      <c r="BM71" s="12">
        <v>3.1914513067532483E-3</v>
      </c>
      <c r="BN71" s="12">
        <v>1.4285406039087891E-3</v>
      </c>
      <c r="BO71" s="12">
        <v>1.241470671939378E-3</v>
      </c>
      <c r="BP71" s="12">
        <v>9.5079306514791681E-4</v>
      </c>
      <c r="BQ71" s="12">
        <v>2.5314402771219272E-3</v>
      </c>
      <c r="BR71" s="12">
        <v>9.3620153035768356E-4</v>
      </c>
      <c r="BS71" s="12">
        <v>1.0803864397006555E-3</v>
      </c>
      <c r="BT71" s="12">
        <v>6.7092178664790382E-4</v>
      </c>
      <c r="BU71" s="12">
        <v>9.0588064251705634E-4</v>
      </c>
      <c r="BV71" s="12">
        <v>1.1398208747351448E-2</v>
      </c>
      <c r="BW71" s="12">
        <v>1.0071770687076993</v>
      </c>
      <c r="BX71" s="12">
        <v>1.9190773050428115E-3</v>
      </c>
      <c r="BY71" s="12">
        <v>3.3892201916380757E-3</v>
      </c>
      <c r="BZ71" s="12">
        <v>3.1880162291229664E-3</v>
      </c>
      <c r="CA71" s="12">
        <v>6.1714460658722535E-4</v>
      </c>
      <c r="CB71" s="12">
        <v>1.3900007796931494E-3</v>
      </c>
      <c r="CC71" s="12">
        <v>3.5897642004613709E-4</v>
      </c>
      <c r="CD71" s="12">
        <v>6.6918579449306746E-5</v>
      </c>
      <c r="CE71" s="12">
        <v>6.7068237213076915E-4</v>
      </c>
      <c r="CF71" s="12">
        <v>5.8169193011895848E-4</v>
      </c>
      <c r="CG71" s="12">
        <v>8.3730090746033672E-4</v>
      </c>
      <c r="CH71" s="12">
        <v>5.1298866660632952E-4</v>
      </c>
      <c r="CI71" s="12">
        <v>3.4645385373805907E-4</v>
      </c>
      <c r="CJ71" s="12">
        <v>6.9092222109800238E-4</v>
      </c>
      <c r="CK71" s="12">
        <v>7.9667499069111295E-4</v>
      </c>
      <c r="CL71" s="12">
        <v>6.5822816209593884E-4</v>
      </c>
      <c r="CM71" s="12">
        <v>1.0252874099374901E-3</v>
      </c>
      <c r="CN71" s="12">
        <v>7.209446218902067E-4</v>
      </c>
      <c r="CO71" s="12">
        <v>3.2691732400845047E-4</v>
      </c>
      <c r="CP71" s="12">
        <v>8.5473781699283932E-4</v>
      </c>
      <c r="CQ71" s="12">
        <v>4.5275899067605193E-4</v>
      </c>
      <c r="CR71" s="12">
        <v>2.0229534873830012E-3</v>
      </c>
      <c r="CS71" s="12">
        <v>2.4714811724971223E-3</v>
      </c>
      <c r="CT71" s="12">
        <v>1.1976075839692055E-3</v>
      </c>
      <c r="CU71" s="12">
        <v>1.8298906517545083E-3</v>
      </c>
      <c r="CV71" s="12">
        <v>5.7106842447754496E-3</v>
      </c>
      <c r="CW71" s="12">
        <v>4.6939205971235232E-3</v>
      </c>
      <c r="CX71" s="12">
        <v>4.0979357361705417E-3</v>
      </c>
      <c r="CY71" s="12">
        <v>1.1325169946129912E-3</v>
      </c>
      <c r="CZ71" s="12">
        <v>4.605440785490303E-4</v>
      </c>
      <c r="DA71" s="12">
        <v>3.1620899146113753E-4</v>
      </c>
      <c r="DB71" s="12">
        <v>1.7255160125342458E-3</v>
      </c>
      <c r="DC71" s="12">
        <v>1.2219375340435429E-3</v>
      </c>
      <c r="DD71" s="12">
        <v>1.6178457544248709E-2</v>
      </c>
      <c r="DE71" s="12">
        <v>1.1836987436364514E-2</v>
      </c>
      <c r="DF71" s="12">
        <v>5.5000028972476342E-3</v>
      </c>
      <c r="DG71" s="12">
        <v>1.4546109732403133E-3</v>
      </c>
      <c r="DH71" s="12">
        <v>2.2287851539759605E-3</v>
      </c>
      <c r="DI71" s="12">
        <v>2.7079389177276617E-3</v>
      </c>
      <c r="DJ71" s="12">
        <v>8.9166005538258118E-4</v>
      </c>
      <c r="DK71" s="12">
        <v>3.3745958078688568E-4</v>
      </c>
    </row>
    <row r="72" spans="2:115">
      <c r="B72" s="13">
        <v>471</v>
      </c>
      <c r="C72" s="11" t="s">
        <v>707</v>
      </c>
      <c r="D72" s="12">
        <v>0.99980146321047914</v>
      </c>
      <c r="E72" s="12">
        <v>0.13339072493402435</v>
      </c>
      <c r="F72" s="12">
        <v>8.6198247129083305E-2</v>
      </c>
      <c r="G72" s="12">
        <v>7.4947585940297757E-3</v>
      </c>
      <c r="H72" s="12">
        <v>1.7502014613617622E-2</v>
      </c>
      <c r="I72" s="12">
        <v>1.7502014613617622E-2</v>
      </c>
      <c r="J72" s="12">
        <v>2.3366421368302653E-3</v>
      </c>
      <c r="K72" s="12">
        <v>2.6310588023062587E-3</v>
      </c>
      <c r="L72" s="12">
        <v>2.2915908530434029E-3</v>
      </c>
      <c r="M72" s="12">
        <v>1.3448174761642032E-3</v>
      </c>
      <c r="N72" s="12">
        <v>3.7297010791548396E-3</v>
      </c>
      <c r="O72" s="12">
        <v>7.7095556606113632E-3</v>
      </c>
      <c r="P72" s="12">
        <v>7.5151713822698739E-3</v>
      </c>
      <c r="Q72" s="12">
        <v>3.2070354695865706E-3</v>
      </c>
      <c r="R72" s="12">
        <v>4.0368255346550528E-3</v>
      </c>
      <c r="S72" s="12">
        <v>1.1120954966674535E-3</v>
      </c>
      <c r="T72" s="12">
        <v>0</v>
      </c>
      <c r="U72" s="12">
        <v>2.1789051434535863E-3</v>
      </c>
      <c r="V72" s="12">
        <v>2.0475734153926994E-3</v>
      </c>
      <c r="W72" s="12">
        <v>1.84484168131145E-3</v>
      </c>
      <c r="X72" s="12">
        <v>2.1571994483547217E-3</v>
      </c>
      <c r="Y72" s="12">
        <v>5.2583257836336678E-3</v>
      </c>
      <c r="Z72" s="12">
        <v>2.9234895370311318E-3</v>
      </c>
      <c r="AA72" s="12">
        <v>1.3581389131870592E-3</v>
      </c>
      <c r="AB72" s="12">
        <v>2.9456672361393046E-3</v>
      </c>
      <c r="AC72" s="12">
        <v>3.6050247130504907E-3</v>
      </c>
      <c r="AD72" s="12">
        <v>0</v>
      </c>
      <c r="AE72" s="12">
        <v>2.2311064436814996E-3</v>
      </c>
      <c r="AF72" s="12">
        <v>3.6579091103000065E-3</v>
      </c>
      <c r="AG72" s="12">
        <v>7.4329477149395395E-3</v>
      </c>
      <c r="AH72" s="12">
        <v>5.6849051050143632E-3</v>
      </c>
      <c r="AI72" s="12">
        <v>1.5862587390680048E-3</v>
      </c>
      <c r="AJ72" s="12">
        <v>2.7657479506420627E-3</v>
      </c>
      <c r="AK72" s="12">
        <v>1.8462768800812694E-3</v>
      </c>
      <c r="AL72" s="12">
        <v>1.4824355517889694E-3</v>
      </c>
      <c r="AM72" s="12">
        <v>1.6910726774684347E-3</v>
      </c>
      <c r="AN72" s="12">
        <v>1.5856935237187079E-3</v>
      </c>
      <c r="AO72" s="12">
        <v>1.7412119928704047E-3</v>
      </c>
      <c r="AP72" s="12">
        <v>2.469698356164889E-3</v>
      </c>
      <c r="AQ72" s="12">
        <v>2.0348688865749905E-3</v>
      </c>
      <c r="AR72" s="12">
        <v>2.4027999064898946E-3</v>
      </c>
      <c r="AS72" s="12">
        <v>5.6901680394467081E-4</v>
      </c>
      <c r="AT72" s="12">
        <v>1.5161269553647175E-3</v>
      </c>
      <c r="AU72" s="12">
        <v>2.6069797788722091E-3</v>
      </c>
      <c r="AV72" s="12">
        <v>1.3878166475015151E-3</v>
      </c>
      <c r="AW72" s="12">
        <v>9.2385496071631704E-4</v>
      </c>
      <c r="AX72" s="12">
        <v>1.3846706499218641E-3</v>
      </c>
      <c r="AY72" s="12">
        <v>1.1261072460738274E-3</v>
      </c>
      <c r="AZ72" s="12">
        <v>1.4042222578370949E-3</v>
      </c>
      <c r="BA72" s="12">
        <v>1.4591484545408277E-3</v>
      </c>
      <c r="BB72" s="12">
        <v>1.6247061954937779E-3</v>
      </c>
      <c r="BC72" s="12">
        <v>1.1204022948888667E-3</v>
      </c>
      <c r="BD72" s="12">
        <v>1.3347222340546142E-3</v>
      </c>
      <c r="BE72" s="12">
        <v>2.0358285990040997E-3</v>
      </c>
      <c r="BF72" s="12">
        <v>1.039704843481854E-3</v>
      </c>
      <c r="BG72" s="12">
        <v>1.064536289373654E-3</v>
      </c>
      <c r="BH72" s="12">
        <v>8.7096621898348362E-4</v>
      </c>
      <c r="BI72" s="12">
        <v>1.9933997617762465E-3</v>
      </c>
      <c r="BJ72" s="12">
        <v>8.8135516800176485E-4</v>
      </c>
      <c r="BK72" s="12">
        <v>1.1435824266642308E-3</v>
      </c>
      <c r="BL72" s="12">
        <v>9.5749129403236723E-4</v>
      </c>
      <c r="BM72" s="12">
        <v>1.3281859364685073E-3</v>
      </c>
      <c r="BN72" s="12">
        <v>1.3959210357276522E-3</v>
      </c>
      <c r="BO72" s="12">
        <v>1.486693235718965E-3</v>
      </c>
      <c r="BP72" s="12">
        <v>2.4079163424634148E-3</v>
      </c>
      <c r="BQ72" s="12">
        <v>3.0083876385438206E-3</v>
      </c>
      <c r="BR72" s="12">
        <v>1.9643475175365986E-3</v>
      </c>
      <c r="BS72" s="12">
        <v>2.9489138272534199E-3</v>
      </c>
      <c r="BT72" s="12">
        <v>2.0680024410984514E-3</v>
      </c>
      <c r="BU72" s="12">
        <v>2.4580904198666406E-3</v>
      </c>
      <c r="BV72" s="12">
        <v>1.2537412166827792E-3</v>
      </c>
      <c r="BW72" s="12">
        <v>4.6869684657437774E-3</v>
      </c>
      <c r="BX72" s="12">
        <v>1.1029574358607634</v>
      </c>
      <c r="BY72" s="12">
        <v>1.3406519852408583E-2</v>
      </c>
      <c r="BZ72" s="12">
        <v>5.4438129409054622E-3</v>
      </c>
      <c r="CA72" s="12">
        <v>2.6257873038488641E-3</v>
      </c>
      <c r="CB72" s="12">
        <v>2.6882170221233085E-3</v>
      </c>
      <c r="CC72" s="12">
        <v>1.0394471265790029E-3</v>
      </c>
      <c r="CD72" s="12">
        <v>2.3791814300112114E-4</v>
      </c>
      <c r="CE72" s="12">
        <v>1.3705941735340664E-2</v>
      </c>
      <c r="CF72" s="12">
        <v>2.1925985491616029E-3</v>
      </c>
      <c r="CG72" s="12">
        <v>2.2119392852648731E-2</v>
      </c>
      <c r="CH72" s="12">
        <v>1.7570044951392791E-3</v>
      </c>
      <c r="CI72" s="12">
        <v>1.5058731199084367E-3</v>
      </c>
      <c r="CJ72" s="12">
        <v>3.1811645808879668E-3</v>
      </c>
      <c r="CK72" s="12">
        <v>6.0099940197635079E-3</v>
      </c>
      <c r="CL72" s="12">
        <v>1.1129175131568878E-3</v>
      </c>
      <c r="CM72" s="12">
        <v>8.3650576025226121E-3</v>
      </c>
      <c r="CN72" s="12">
        <v>2.3888642392686887E-3</v>
      </c>
      <c r="CO72" s="12">
        <v>1.0386881763423984E-3</v>
      </c>
      <c r="CP72" s="12">
        <v>2.9354002349517494E-3</v>
      </c>
      <c r="CQ72" s="12">
        <v>2.3291768150438675E-3</v>
      </c>
      <c r="CR72" s="12">
        <v>5.2389274639909906E-3</v>
      </c>
      <c r="CS72" s="12">
        <v>7.5206390995522926E-3</v>
      </c>
      <c r="CT72" s="12">
        <v>1.5011887870466419E-2</v>
      </c>
      <c r="CU72" s="12">
        <v>6.0973309794828574E-3</v>
      </c>
      <c r="CV72" s="12">
        <v>6.7531737119161375E-3</v>
      </c>
      <c r="CW72" s="12">
        <v>5.737250292463694E-3</v>
      </c>
      <c r="CX72" s="12">
        <v>1.3006098280570836E-2</v>
      </c>
      <c r="CY72" s="12">
        <v>3.484686691559651E-3</v>
      </c>
      <c r="CZ72" s="12">
        <v>1.4727113152306285E-3</v>
      </c>
      <c r="DA72" s="12">
        <v>1.2253636097300988E-3</v>
      </c>
      <c r="DB72" s="12">
        <v>2.1338200296452904E-3</v>
      </c>
      <c r="DC72" s="12">
        <v>2.0459095424833385E-3</v>
      </c>
      <c r="DD72" s="12">
        <v>2.0667414614802326E-2</v>
      </c>
      <c r="DE72" s="12">
        <v>1.3311249140106904E-2</v>
      </c>
      <c r="DF72" s="12">
        <v>1.9398498765761059E-2</v>
      </c>
      <c r="DG72" s="12">
        <v>8.9243788500454266E-3</v>
      </c>
      <c r="DH72" s="12">
        <v>2.9211657044168962E-3</v>
      </c>
      <c r="DI72" s="12">
        <v>9.2409140257911308E-3</v>
      </c>
      <c r="DJ72" s="12">
        <v>1.7117682502374757E-3</v>
      </c>
      <c r="DK72" s="12">
        <v>2.8980712741435207E-3</v>
      </c>
    </row>
    <row r="73" spans="2:115">
      <c r="B73" s="13">
        <v>481</v>
      </c>
      <c r="C73" s="11" t="s">
        <v>708</v>
      </c>
      <c r="D73" s="12">
        <v>0.89605782060312567</v>
      </c>
      <c r="E73" s="12">
        <v>0.23435831102765248</v>
      </c>
      <c r="F73" s="12">
        <v>0.15112134729910034</v>
      </c>
      <c r="G73" s="12">
        <v>4.6552987805531754E-4</v>
      </c>
      <c r="H73" s="12">
        <v>5.7582230444810346E-2</v>
      </c>
      <c r="I73" s="12">
        <v>5.5708997688404538E-2</v>
      </c>
      <c r="J73" s="12">
        <v>7.9535005336730895E-4</v>
      </c>
      <c r="K73" s="12">
        <v>1.2167789408421507E-3</v>
      </c>
      <c r="L73" s="12">
        <v>1.6209571603899655E-3</v>
      </c>
      <c r="M73" s="12">
        <v>6.4131237260571744E-4</v>
      </c>
      <c r="N73" s="12">
        <v>1.1253387928132322E-3</v>
      </c>
      <c r="O73" s="12">
        <v>1.2885669017218568E-3</v>
      </c>
      <c r="P73" s="12">
        <v>3.1133094549072636E-3</v>
      </c>
      <c r="Q73" s="12">
        <v>1.8599152215980908E-3</v>
      </c>
      <c r="R73" s="12">
        <v>1.1391445321639179E-3</v>
      </c>
      <c r="S73" s="12">
        <v>1.0776048563727483E-3</v>
      </c>
      <c r="T73" s="12">
        <v>0</v>
      </c>
      <c r="U73" s="12">
        <v>7.0018402235260671E-4</v>
      </c>
      <c r="V73" s="12">
        <v>9.4266129868085611E-4</v>
      </c>
      <c r="W73" s="12">
        <v>7.2370467363247937E-4</v>
      </c>
      <c r="X73" s="12">
        <v>1.8171595381786254E-3</v>
      </c>
      <c r="Y73" s="12">
        <v>3.5745364602090966E-3</v>
      </c>
      <c r="Z73" s="12">
        <v>2.7995591770223044E-3</v>
      </c>
      <c r="AA73" s="12">
        <v>1.3594116373294746E-3</v>
      </c>
      <c r="AB73" s="12">
        <v>1.0231883505495141E-2</v>
      </c>
      <c r="AC73" s="12">
        <v>2.4895805117788948E-3</v>
      </c>
      <c r="AD73" s="12">
        <v>0</v>
      </c>
      <c r="AE73" s="12">
        <v>6.2363780480596993E-4</v>
      </c>
      <c r="AF73" s="12">
        <v>2.1538470903122312E-3</v>
      </c>
      <c r="AG73" s="12">
        <v>1.2618450242759517E-2</v>
      </c>
      <c r="AH73" s="12">
        <v>4.1357188607737206E-3</v>
      </c>
      <c r="AI73" s="12">
        <v>3.3446302818076756E-3</v>
      </c>
      <c r="AJ73" s="12">
        <v>1.4025672349921936E-4</v>
      </c>
      <c r="AK73" s="12">
        <v>1.0912321366205184E-3</v>
      </c>
      <c r="AL73" s="12">
        <v>6.477191368889875E-4</v>
      </c>
      <c r="AM73" s="12">
        <v>1.0456782847834229E-3</v>
      </c>
      <c r="AN73" s="12">
        <v>7.8337995882273958E-4</v>
      </c>
      <c r="AO73" s="12">
        <v>2.4715978260862752E-3</v>
      </c>
      <c r="AP73" s="12">
        <v>3.9715663141644594E-3</v>
      </c>
      <c r="AQ73" s="12">
        <v>1.2130586269991641E-3</v>
      </c>
      <c r="AR73" s="12">
        <v>5.0458270688196211E-3</v>
      </c>
      <c r="AS73" s="12">
        <v>3.0683602322464443E-4</v>
      </c>
      <c r="AT73" s="12">
        <v>6.1730164397959676E-4</v>
      </c>
      <c r="AU73" s="12">
        <v>1.3906434824899924E-3</v>
      </c>
      <c r="AV73" s="12">
        <v>7.6026059349683882E-4</v>
      </c>
      <c r="AW73" s="12">
        <v>2.6510690855819572E-4</v>
      </c>
      <c r="AX73" s="12">
        <v>5.5899483298701925E-4</v>
      </c>
      <c r="AY73" s="12">
        <v>6.1037677157763494E-4</v>
      </c>
      <c r="AZ73" s="12">
        <v>7.2040228750504406E-4</v>
      </c>
      <c r="BA73" s="12">
        <v>1.054835412856619E-3</v>
      </c>
      <c r="BB73" s="12">
        <v>5.9075551169153159E-4</v>
      </c>
      <c r="BC73" s="12">
        <v>6.5948540112588101E-4</v>
      </c>
      <c r="BD73" s="12">
        <v>1.6561686985751389E-3</v>
      </c>
      <c r="BE73" s="12">
        <v>1.422284352369377E-3</v>
      </c>
      <c r="BF73" s="12">
        <v>6.5465639945309797E-4</v>
      </c>
      <c r="BG73" s="12">
        <v>4.7212764074282303E-4</v>
      </c>
      <c r="BH73" s="12">
        <v>4.3332447823858075E-4</v>
      </c>
      <c r="BI73" s="12">
        <v>1.1336090099073499E-3</v>
      </c>
      <c r="BJ73" s="12">
        <v>6.8881365884500062E-4</v>
      </c>
      <c r="BK73" s="12">
        <v>9.0071599963530786E-4</v>
      </c>
      <c r="BL73" s="12">
        <v>4.4563397024139484E-4</v>
      </c>
      <c r="BM73" s="12">
        <v>6.9310242372299844E-4</v>
      </c>
      <c r="BN73" s="12">
        <v>1.2164437245664405E-3</v>
      </c>
      <c r="BO73" s="12">
        <v>2.4048540409848588E-3</v>
      </c>
      <c r="BP73" s="12">
        <v>7.7926045135556755E-4</v>
      </c>
      <c r="BQ73" s="12">
        <v>1.3221557695372998E-3</v>
      </c>
      <c r="BR73" s="12">
        <v>1.3463287420584613E-3</v>
      </c>
      <c r="BS73" s="12">
        <v>1.2442181324717296E-3</v>
      </c>
      <c r="BT73" s="12">
        <v>4.5163440044978537E-3</v>
      </c>
      <c r="BU73" s="12">
        <v>6.9873403415224361E-3</v>
      </c>
      <c r="BV73" s="12">
        <v>1.4535590183207289E-2</v>
      </c>
      <c r="BW73" s="12">
        <v>3.4158609609611494E-3</v>
      </c>
      <c r="BX73" s="12">
        <v>3.9526229139472714E-3</v>
      </c>
      <c r="BY73" s="12">
        <v>1.0018358790823507</v>
      </c>
      <c r="BZ73" s="12">
        <v>1.8859736726754145E-3</v>
      </c>
      <c r="CA73" s="12">
        <v>5.0386740988589583E-3</v>
      </c>
      <c r="CB73" s="12">
        <v>8.9463447206952242E-4</v>
      </c>
      <c r="CC73" s="12">
        <v>6.6893100605949286E-4</v>
      </c>
      <c r="CD73" s="12">
        <v>3.3008680069933566E-4</v>
      </c>
      <c r="CE73" s="12">
        <v>4.2994722994787439E-2</v>
      </c>
      <c r="CF73" s="12">
        <v>2.6276386338860399E-3</v>
      </c>
      <c r="CG73" s="12">
        <v>1.9993315745965626E-3</v>
      </c>
      <c r="CH73" s="12">
        <v>3.7768440024700629E-3</v>
      </c>
      <c r="CI73" s="12">
        <v>3.1986553355145579E-3</v>
      </c>
      <c r="CJ73" s="12">
        <v>3.7405927925475797E-3</v>
      </c>
      <c r="CK73" s="12">
        <v>1.2698122067466592E-2</v>
      </c>
      <c r="CL73" s="12">
        <v>1.3317096994212624E-3</v>
      </c>
      <c r="CM73" s="12">
        <v>1.5290421144429849E-2</v>
      </c>
      <c r="CN73" s="12">
        <v>6.2329806046438306E-3</v>
      </c>
      <c r="CO73" s="12">
        <v>7.4207509418463288E-4</v>
      </c>
      <c r="CP73" s="12">
        <v>5.0443699054858373E-3</v>
      </c>
      <c r="CQ73" s="12">
        <v>2.503318514802583E-3</v>
      </c>
      <c r="CR73" s="12">
        <v>2.2408415122364418E-2</v>
      </c>
      <c r="CS73" s="12">
        <v>3.5298804820945722E-3</v>
      </c>
      <c r="CT73" s="12">
        <v>5.5747335903878498E-3</v>
      </c>
      <c r="CU73" s="12">
        <v>5.469027460281951E-3</v>
      </c>
      <c r="CV73" s="12">
        <v>1.6635167045200558E-2</v>
      </c>
      <c r="CW73" s="12">
        <v>3.3537736018655591E-3</v>
      </c>
      <c r="CX73" s="12">
        <v>6.4822468396580181E-3</v>
      </c>
      <c r="CY73" s="12">
        <v>7.145352676901311E-4</v>
      </c>
      <c r="CZ73" s="12">
        <v>1.4031217897130478E-3</v>
      </c>
      <c r="DA73" s="12">
        <v>1.6254909722079631E-3</v>
      </c>
      <c r="DB73" s="12">
        <v>3.4859295673095674E-3</v>
      </c>
      <c r="DC73" s="12">
        <v>2.3587926403430826E-3</v>
      </c>
      <c r="DD73" s="12">
        <v>5.2702365795267679E-2</v>
      </c>
      <c r="DE73" s="12">
        <v>2.0002387548040696E-2</v>
      </c>
      <c r="DF73" s="12">
        <v>1.2828786117513149E-2</v>
      </c>
      <c r="DG73" s="12">
        <v>1.6360357272061862E-2</v>
      </c>
      <c r="DH73" s="12">
        <v>1.0068546297871685E-3</v>
      </c>
      <c r="DI73" s="12">
        <v>1.7280191841698843E-2</v>
      </c>
      <c r="DJ73" s="12">
        <v>1.0164586089937697E-3</v>
      </c>
      <c r="DK73" s="12">
        <v>1.607146673368743E-2</v>
      </c>
    </row>
    <row r="74" spans="2:115">
      <c r="B74" s="13">
        <v>511</v>
      </c>
      <c r="C74" s="11" t="s">
        <v>709</v>
      </c>
      <c r="D74" s="12">
        <v>0.70804842552064784</v>
      </c>
      <c r="E74" s="12">
        <v>0.48315050793363534</v>
      </c>
      <c r="F74" s="12">
        <v>6.4820749463720392E-2</v>
      </c>
      <c r="G74" s="12">
        <v>0.15313294044826334</v>
      </c>
      <c r="H74" s="12">
        <v>0.1403238458661461</v>
      </c>
      <c r="I74" s="12">
        <v>0.13177710778852736</v>
      </c>
      <c r="J74" s="12">
        <v>6.4117663627901278E-2</v>
      </c>
      <c r="K74" s="12">
        <v>4.3715321533535648E-2</v>
      </c>
      <c r="L74" s="12">
        <v>3.548232600514948E-2</v>
      </c>
      <c r="M74" s="12">
        <v>2.6155215365306409E-2</v>
      </c>
      <c r="N74" s="12">
        <v>5.088869711782041E-2</v>
      </c>
      <c r="O74" s="12">
        <v>6.4058938621690525E-3</v>
      </c>
      <c r="P74" s="12">
        <v>2.9617920302460524E-2</v>
      </c>
      <c r="Q74" s="12">
        <v>5.8302353942532636E-2</v>
      </c>
      <c r="R74" s="12">
        <v>6.2219853443262793E-2</v>
      </c>
      <c r="S74" s="12">
        <v>4.4085084308352854E-2</v>
      </c>
      <c r="T74" s="12">
        <v>0</v>
      </c>
      <c r="U74" s="12">
        <v>4.0890489836258974E-2</v>
      </c>
      <c r="V74" s="12">
        <v>7.7682975830575859E-2</v>
      </c>
      <c r="W74" s="12">
        <v>5.4158283205105601E-2</v>
      </c>
      <c r="X74" s="12">
        <v>5.6167717463270005E-2</v>
      </c>
      <c r="Y74" s="12">
        <v>7.2479528187021233E-2</v>
      </c>
      <c r="Z74" s="12">
        <v>6.3691071088094992E-2</v>
      </c>
      <c r="AA74" s="12">
        <v>4.1795529251342008E-2</v>
      </c>
      <c r="AB74" s="12">
        <v>1.9733622399302406E-2</v>
      </c>
      <c r="AC74" s="12">
        <v>3.373314977415149E-2</v>
      </c>
      <c r="AD74" s="12">
        <v>0</v>
      </c>
      <c r="AE74" s="12">
        <v>3.1624273477374662E-2</v>
      </c>
      <c r="AF74" s="12">
        <v>4.1186649328119988E-2</v>
      </c>
      <c r="AG74" s="12">
        <v>8.3934550614921291E-2</v>
      </c>
      <c r="AH74" s="12">
        <v>4.6730128402046135E-2</v>
      </c>
      <c r="AI74" s="12">
        <v>4.865406680527929E-2</v>
      </c>
      <c r="AJ74" s="12">
        <v>1.0672754527670096E-2</v>
      </c>
      <c r="AK74" s="12">
        <v>2.3652844673845756E-2</v>
      </c>
      <c r="AL74" s="12">
        <v>4.3987846942044412E-2</v>
      </c>
      <c r="AM74" s="12">
        <v>3.4975347736692634E-2</v>
      </c>
      <c r="AN74" s="12">
        <v>7.1260911332076335E-2</v>
      </c>
      <c r="AO74" s="12">
        <v>2.4620083731217358E-2</v>
      </c>
      <c r="AP74" s="12">
        <v>3.1675983311720571E-2</v>
      </c>
      <c r="AQ74" s="12">
        <v>3.1579026436830492E-2</v>
      </c>
      <c r="AR74" s="12">
        <v>3.6308179169467263E-2</v>
      </c>
      <c r="AS74" s="12">
        <v>6.9958866410473391E-3</v>
      </c>
      <c r="AT74" s="12">
        <v>6.5251749458312839E-3</v>
      </c>
      <c r="AU74" s="12">
        <v>2.5858205309359453E-2</v>
      </c>
      <c r="AV74" s="12">
        <v>4.2775345634040021E-2</v>
      </c>
      <c r="AW74" s="12">
        <v>7.372856898611637E-3</v>
      </c>
      <c r="AX74" s="12">
        <v>2.6583900205766359E-2</v>
      </c>
      <c r="AY74" s="12">
        <v>2.5852277711034537E-2</v>
      </c>
      <c r="AZ74" s="12">
        <v>2.2480820502306938E-2</v>
      </c>
      <c r="BA74" s="12">
        <v>2.9214260961562648E-2</v>
      </c>
      <c r="BB74" s="12">
        <v>2.9675560584842813E-2</v>
      </c>
      <c r="BC74" s="12">
        <v>4.1188843524583602E-2</v>
      </c>
      <c r="BD74" s="12">
        <v>3.9941634655993034E-2</v>
      </c>
      <c r="BE74" s="12">
        <v>2.2776263454694554E-2</v>
      </c>
      <c r="BF74" s="12">
        <v>4.1537815250709612E-2</v>
      </c>
      <c r="BG74" s="12">
        <v>4.4155374961729631E-2</v>
      </c>
      <c r="BH74" s="12">
        <v>3.551726375814887E-2</v>
      </c>
      <c r="BI74" s="12">
        <v>3.8206880873478011E-2</v>
      </c>
      <c r="BJ74" s="12">
        <v>3.4701221657380925E-2</v>
      </c>
      <c r="BK74" s="12">
        <v>4.5089509458460353E-2</v>
      </c>
      <c r="BL74" s="12">
        <v>2.6787223299127597E-2</v>
      </c>
      <c r="BM74" s="12">
        <v>4.3218984114904546E-2</v>
      </c>
      <c r="BN74" s="12">
        <v>1.9990264649834472E-2</v>
      </c>
      <c r="BO74" s="12">
        <v>4.0798058843264047E-2</v>
      </c>
      <c r="BP74" s="12">
        <v>6.4544176620653412E-2</v>
      </c>
      <c r="BQ74" s="12">
        <v>9.0708691853134699E-3</v>
      </c>
      <c r="BR74" s="12">
        <v>3.9990875752949753E-2</v>
      </c>
      <c r="BS74" s="12">
        <v>4.4266857412176702E-2</v>
      </c>
      <c r="BT74" s="12">
        <v>2.899182465947259E-2</v>
      </c>
      <c r="BU74" s="12">
        <v>3.4538819777327985E-2</v>
      </c>
      <c r="BV74" s="12">
        <v>6.786713689584961E-3</v>
      </c>
      <c r="BW74" s="12">
        <v>9.5868802146862487E-3</v>
      </c>
      <c r="BX74" s="12">
        <v>1.8921521093713776E-2</v>
      </c>
      <c r="BY74" s="12">
        <v>2.2222731026811139E-2</v>
      </c>
      <c r="BZ74" s="12">
        <v>1.0106294247046459</v>
      </c>
      <c r="CA74" s="12">
        <v>7.2392429302880618E-3</v>
      </c>
      <c r="CB74" s="12">
        <v>3.1269994165440277E-3</v>
      </c>
      <c r="CC74" s="12">
        <v>5.0868999951270907E-3</v>
      </c>
      <c r="CD74" s="12">
        <v>1.4232913643448422E-3</v>
      </c>
      <c r="CE74" s="12">
        <v>5.1074997178399634E-3</v>
      </c>
      <c r="CF74" s="12">
        <v>8.517356922586896E-3</v>
      </c>
      <c r="CG74" s="12">
        <v>7.1058156672695508E-2</v>
      </c>
      <c r="CH74" s="12">
        <v>7.9280469281833663E-3</v>
      </c>
      <c r="CI74" s="12">
        <v>7.2506916577357991E-3</v>
      </c>
      <c r="CJ74" s="12">
        <v>8.8625104721288955E-3</v>
      </c>
      <c r="CK74" s="12">
        <v>2.054234722580088E-2</v>
      </c>
      <c r="CL74" s="12">
        <v>3.4375042220626071E-3</v>
      </c>
      <c r="CM74" s="12">
        <v>7.5820707297335277E-3</v>
      </c>
      <c r="CN74" s="12">
        <v>6.4081683156149592E-3</v>
      </c>
      <c r="CO74" s="12">
        <v>1.1584865294890907E-2</v>
      </c>
      <c r="CP74" s="12">
        <v>6.9614898954238873E-3</v>
      </c>
      <c r="CQ74" s="12">
        <v>1.8212454657987522E-2</v>
      </c>
      <c r="CR74" s="12">
        <v>8.774002905395888E-3</v>
      </c>
      <c r="CS74" s="12">
        <v>7.4087521378064618E-3</v>
      </c>
      <c r="CT74" s="12">
        <v>2.9913817390030104E-2</v>
      </c>
      <c r="CU74" s="12">
        <v>4.6882443951788109E-2</v>
      </c>
      <c r="CV74" s="12">
        <v>2.6301027340337152E-2</v>
      </c>
      <c r="CW74" s="12">
        <v>1.6558569490826899E-2</v>
      </c>
      <c r="CX74" s="12">
        <v>2.1241774129831265E-2</v>
      </c>
      <c r="CY74" s="12">
        <v>2.5395019131353294E-2</v>
      </c>
      <c r="CZ74" s="12">
        <v>1.5455470639021014E-2</v>
      </c>
      <c r="DA74" s="12">
        <v>8.0195601768220364E-3</v>
      </c>
      <c r="DB74" s="12">
        <v>4.7608285388523963E-2</v>
      </c>
      <c r="DC74" s="12">
        <v>1.1297160538201668E-2</v>
      </c>
      <c r="DD74" s="12">
        <v>5.2879119625394037E-2</v>
      </c>
      <c r="DE74" s="12">
        <v>8.0717371743142668E-2</v>
      </c>
      <c r="DF74" s="12">
        <v>3.4348285265398869E-2</v>
      </c>
      <c r="DG74" s="12">
        <v>2.0547380930848649E-2</v>
      </c>
      <c r="DH74" s="12">
        <v>3.1034177469236271E-2</v>
      </c>
      <c r="DI74" s="12">
        <v>2.5573180518289197E-2</v>
      </c>
      <c r="DJ74" s="12">
        <v>0.18522306082974976</v>
      </c>
      <c r="DK74" s="12">
        <v>6.6325635797191088E-3</v>
      </c>
    </row>
    <row r="75" spans="2:115">
      <c r="B75" s="13">
        <v>531</v>
      </c>
      <c r="C75" s="11" t="s">
        <v>710</v>
      </c>
      <c r="D75" s="12">
        <v>0.68770259202726169</v>
      </c>
      <c r="E75" s="12">
        <v>0.3309192962448857</v>
      </c>
      <c r="F75" s="12">
        <v>0.1910017371898298</v>
      </c>
      <c r="G75" s="12">
        <v>4.7371922807883014E-2</v>
      </c>
      <c r="H75" s="12">
        <v>4.3912669986034103E-2</v>
      </c>
      <c r="I75" s="12">
        <v>4.2679147020424267E-2</v>
      </c>
      <c r="J75" s="12">
        <v>1.0039263785272744E-2</v>
      </c>
      <c r="K75" s="12">
        <v>1.1849430297457341E-2</v>
      </c>
      <c r="L75" s="12">
        <v>1.2939031580014724E-2</v>
      </c>
      <c r="M75" s="12">
        <v>1.1949120721398733E-2</v>
      </c>
      <c r="N75" s="12">
        <v>1.4692892520389609E-2</v>
      </c>
      <c r="O75" s="12">
        <v>8.8393472581958753E-3</v>
      </c>
      <c r="P75" s="12">
        <v>5.9546975070769226E-2</v>
      </c>
      <c r="Q75" s="12">
        <v>6.7154421188539027E-3</v>
      </c>
      <c r="R75" s="12">
        <v>6.8867031225131881E-3</v>
      </c>
      <c r="S75" s="12">
        <v>2.4419837753659895E-2</v>
      </c>
      <c r="T75" s="12">
        <v>0</v>
      </c>
      <c r="U75" s="12">
        <v>1.8891625804294942E-2</v>
      </c>
      <c r="V75" s="12">
        <v>1.8000309243025869E-2</v>
      </c>
      <c r="W75" s="12">
        <v>9.2917452200720323E-3</v>
      </c>
      <c r="X75" s="12">
        <v>3.9776487102297829E-2</v>
      </c>
      <c r="Y75" s="12">
        <v>1.0536734437002657E-2</v>
      </c>
      <c r="Z75" s="12">
        <v>2.2969649234812501E-2</v>
      </c>
      <c r="AA75" s="12">
        <v>1.2067038391537025E-2</v>
      </c>
      <c r="AB75" s="12">
        <v>1.1847313986009493E-2</v>
      </c>
      <c r="AC75" s="12">
        <v>3.9262881263949162E-3</v>
      </c>
      <c r="AD75" s="12">
        <v>0</v>
      </c>
      <c r="AE75" s="12">
        <v>7.0740066581525714E-3</v>
      </c>
      <c r="AF75" s="12">
        <v>2.245683038684888E-2</v>
      </c>
      <c r="AG75" s="12">
        <v>1.2901024446775914E-2</v>
      </c>
      <c r="AH75" s="12">
        <v>1.0041244167928223E-2</v>
      </c>
      <c r="AI75" s="12">
        <v>8.1559083684844564E-3</v>
      </c>
      <c r="AJ75" s="12">
        <v>3.6794670788241612E-3</v>
      </c>
      <c r="AK75" s="12">
        <v>6.0925425048955978E-3</v>
      </c>
      <c r="AL75" s="12">
        <v>6.8606029495628402E-3</v>
      </c>
      <c r="AM75" s="12">
        <v>1.3794666489650461E-2</v>
      </c>
      <c r="AN75" s="12">
        <v>9.6458470600066255E-3</v>
      </c>
      <c r="AO75" s="12">
        <v>1.2389843638856457E-2</v>
      </c>
      <c r="AP75" s="12">
        <v>1.1161126720909022E-2</v>
      </c>
      <c r="AQ75" s="12">
        <v>1.6601388630145496E-2</v>
      </c>
      <c r="AR75" s="12">
        <v>1.5274805945521788E-2</v>
      </c>
      <c r="AS75" s="12">
        <v>3.2122526396176354E-3</v>
      </c>
      <c r="AT75" s="12">
        <v>3.7359518147955925E-3</v>
      </c>
      <c r="AU75" s="12">
        <v>9.8117203812587289E-3</v>
      </c>
      <c r="AV75" s="12">
        <v>2.2535585404896488E-2</v>
      </c>
      <c r="AW75" s="12">
        <v>4.6033530973397102E-3</v>
      </c>
      <c r="AX75" s="12">
        <v>6.9211584061670038E-3</v>
      </c>
      <c r="AY75" s="12">
        <v>1.7004874435327794E-2</v>
      </c>
      <c r="AZ75" s="12">
        <v>1.3562094569634716E-2</v>
      </c>
      <c r="BA75" s="12">
        <v>9.8881154188937143E-3</v>
      </c>
      <c r="BB75" s="12">
        <v>1.2097753035715355E-2</v>
      </c>
      <c r="BC75" s="12">
        <v>1.1201108418088373E-2</v>
      </c>
      <c r="BD75" s="12">
        <v>6.3308476124492793E-3</v>
      </c>
      <c r="BE75" s="12">
        <v>8.1385854552417161E-3</v>
      </c>
      <c r="BF75" s="12">
        <v>9.0196223683628955E-3</v>
      </c>
      <c r="BG75" s="12">
        <v>1.0151924512283701E-2</v>
      </c>
      <c r="BH75" s="12">
        <v>7.4863256950023892E-3</v>
      </c>
      <c r="BI75" s="12">
        <v>9.13052028782722E-3</v>
      </c>
      <c r="BJ75" s="12">
        <v>8.9748674576046166E-3</v>
      </c>
      <c r="BK75" s="12">
        <v>1.1211781744636405E-2</v>
      </c>
      <c r="BL75" s="12">
        <v>7.8013392704614102E-3</v>
      </c>
      <c r="BM75" s="12">
        <v>1.2531712107915335E-2</v>
      </c>
      <c r="BN75" s="12">
        <v>3.7743721024302894E-2</v>
      </c>
      <c r="BO75" s="12">
        <v>5.8912631632388815E-3</v>
      </c>
      <c r="BP75" s="12">
        <v>3.8184018485057543E-2</v>
      </c>
      <c r="BQ75" s="12">
        <v>7.8529327068263405E-3</v>
      </c>
      <c r="BR75" s="12">
        <v>1.0969309995025014E-2</v>
      </c>
      <c r="BS75" s="12">
        <v>7.6890865668055967E-3</v>
      </c>
      <c r="BT75" s="12">
        <v>1.3766934313151458E-2</v>
      </c>
      <c r="BU75" s="12">
        <v>1.6198530024443127E-2</v>
      </c>
      <c r="BV75" s="12">
        <v>2.0912754915008686E-2</v>
      </c>
      <c r="BW75" s="12">
        <v>8.6169051055972994E-3</v>
      </c>
      <c r="BX75" s="12">
        <v>1.7328275706733332E-2</v>
      </c>
      <c r="BY75" s="12">
        <v>2.7055371982005187E-2</v>
      </c>
      <c r="BZ75" s="12">
        <v>1.7757901500783227E-2</v>
      </c>
      <c r="CA75" s="12">
        <v>1.0629312578587418</v>
      </c>
      <c r="CB75" s="12">
        <v>8.4789324044413819E-2</v>
      </c>
      <c r="CC75" s="12">
        <v>6.7519411153802639E-2</v>
      </c>
      <c r="CD75" s="12">
        <v>6.3837364834057359E-2</v>
      </c>
      <c r="CE75" s="12">
        <v>5.1271761733139416E-2</v>
      </c>
      <c r="CF75" s="12">
        <v>9.3516132899624013E-3</v>
      </c>
      <c r="CG75" s="12">
        <v>4.443349948207985E-2</v>
      </c>
      <c r="CH75" s="12">
        <v>2.6437349805055535E-2</v>
      </c>
      <c r="CI75" s="12">
        <v>1.2913087414989356E-2</v>
      </c>
      <c r="CJ75" s="12">
        <v>1.3727603478200753E-2</v>
      </c>
      <c r="CK75" s="12">
        <v>1.098249099785416E-2</v>
      </c>
      <c r="CL75" s="12">
        <v>1.8701094621650096E-3</v>
      </c>
      <c r="CM75" s="12">
        <v>1.1782761638849495E-2</v>
      </c>
      <c r="CN75" s="12">
        <v>1.0864170059184662E-2</v>
      </c>
      <c r="CO75" s="12">
        <v>6.6527768003856501E-3</v>
      </c>
      <c r="CP75" s="12">
        <v>9.812472038609639E-3</v>
      </c>
      <c r="CQ75" s="12">
        <v>7.3989868310535912E-3</v>
      </c>
      <c r="CR75" s="12">
        <v>1.457140036725888E-2</v>
      </c>
      <c r="CS75" s="12">
        <v>1.1187772525990361E-2</v>
      </c>
      <c r="CT75" s="12">
        <v>6.5005907794848444E-3</v>
      </c>
      <c r="CU75" s="12">
        <v>7.9846306073264699E-3</v>
      </c>
      <c r="CV75" s="12">
        <v>2.1665191331759256E-2</v>
      </c>
      <c r="CW75" s="12">
        <v>1.2625160818059278E-2</v>
      </c>
      <c r="CX75" s="12">
        <v>1.2096826539022823E-2</v>
      </c>
      <c r="CY75" s="12">
        <v>2.2100570765046818E-2</v>
      </c>
      <c r="CZ75" s="12">
        <v>3.9796750810552284E-2</v>
      </c>
      <c r="DA75" s="12">
        <v>5.3357412235411879E-3</v>
      </c>
      <c r="DB75" s="12">
        <v>9.6076151221185461E-3</v>
      </c>
      <c r="DC75" s="12">
        <v>8.8459791423217676E-3</v>
      </c>
      <c r="DD75" s="12">
        <v>3.023683857066644E-2</v>
      </c>
      <c r="DE75" s="12">
        <v>1.4868934701618789E-2</v>
      </c>
      <c r="DF75" s="12">
        <v>9.1345655562768014E-3</v>
      </c>
      <c r="DG75" s="12">
        <v>1.6458642219272158E-2</v>
      </c>
      <c r="DH75" s="12">
        <v>1.883648762292529E-2</v>
      </c>
      <c r="DI75" s="12">
        <v>1.4497067931776044E-2</v>
      </c>
      <c r="DJ75" s="12">
        <v>8.0592007951134272E-3</v>
      </c>
      <c r="DK75" s="12">
        <v>3.5777282867376359E-2</v>
      </c>
    </row>
    <row r="76" spans="2:115">
      <c r="B76" s="13">
        <v>551</v>
      </c>
      <c r="C76" s="11" t="s">
        <v>24</v>
      </c>
      <c r="D76" s="12">
        <v>0.7298125235255789</v>
      </c>
      <c r="E76" s="12">
        <v>0.24044668461410371</v>
      </c>
      <c r="F76" s="12">
        <v>0.14828135913113091</v>
      </c>
      <c r="G76" s="12">
        <v>2.8618254496870256E-3</v>
      </c>
      <c r="H76" s="12">
        <v>4.1323368984344369E-2</v>
      </c>
      <c r="I76" s="12">
        <v>3.8924032063428801E-2</v>
      </c>
      <c r="J76" s="12">
        <v>4.8715925059561287E-3</v>
      </c>
      <c r="K76" s="12">
        <v>4.7065665469950219E-3</v>
      </c>
      <c r="L76" s="12">
        <v>5.0482622280648782E-3</v>
      </c>
      <c r="M76" s="12">
        <v>3.6684160450129091E-3</v>
      </c>
      <c r="N76" s="12">
        <v>5.85379713440387E-3</v>
      </c>
      <c r="O76" s="12">
        <v>1.0089503317748509E-2</v>
      </c>
      <c r="P76" s="12">
        <v>1.3367220952676787E-2</v>
      </c>
      <c r="Q76" s="12">
        <v>6.5281759286183938E-3</v>
      </c>
      <c r="R76" s="12">
        <v>3.6999944731715851E-3</v>
      </c>
      <c r="S76" s="12">
        <v>1.0601162703697061E-2</v>
      </c>
      <c r="T76" s="12">
        <v>0</v>
      </c>
      <c r="U76" s="12">
        <v>5.5818673655319076E-3</v>
      </c>
      <c r="V76" s="12">
        <v>9.1478355276653628E-3</v>
      </c>
      <c r="W76" s="12">
        <v>5.1179677065342367E-3</v>
      </c>
      <c r="X76" s="12">
        <v>2.1962085764810225E-2</v>
      </c>
      <c r="Y76" s="12">
        <v>5.4025090663940871E-3</v>
      </c>
      <c r="Z76" s="12">
        <v>8.0373577902464761E-3</v>
      </c>
      <c r="AA76" s="12">
        <v>7.4109493813683015E-3</v>
      </c>
      <c r="AB76" s="12">
        <v>3.5748838407119116E-3</v>
      </c>
      <c r="AC76" s="12">
        <v>2.5078479841856784E-3</v>
      </c>
      <c r="AD76" s="12">
        <v>0</v>
      </c>
      <c r="AE76" s="12">
        <v>3.1764360251676301E-3</v>
      </c>
      <c r="AF76" s="12">
        <v>1.2275189520218451E-2</v>
      </c>
      <c r="AG76" s="12">
        <v>9.2056096777035513E-3</v>
      </c>
      <c r="AH76" s="12">
        <v>7.8325948756734088E-3</v>
      </c>
      <c r="AI76" s="12">
        <v>3.822812499635253E-3</v>
      </c>
      <c r="AJ76" s="12">
        <v>1.0226403894334696E-3</v>
      </c>
      <c r="AK76" s="12">
        <v>5.8798459302796379E-3</v>
      </c>
      <c r="AL76" s="12">
        <v>7.1371434285392322E-3</v>
      </c>
      <c r="AM76" s="12">
        <v>1.0474840207167782E-2</v>
      </c>
      <c r="AN76" s="12">
        <v>5.8728347365270854E-3</v>
      </c>
      <c r="AO76" s="12">
        <v>6.0055231470628164E-3</v>
      </c>
      <c r="AP76" s="12">
        <v>7.1433683720544452E-3</v>
      </c>
      <c r="AQ76" s="12">
        <v>5.7956162005994944E-3</v>
      </c>
      <c r="AR76" s="12">
        <v>8.209727594120397E-3</v>
      </c>
      <c r="AS76" s="12">
        <v>1.0237488798553072E-3</v>
      </c>
      <c r="AT76" s="12">
        <v>1.7401458902579037E-3</v>
      </c>
      <c r="AU76" s="12">
        <v>5.7059721391839874E-3</v>
      </c>
      <c r="AV76" s="12">
        <v>6.6610624639415941E-3</v>
      </c>
      <c r="AW76" s="12">
        <v>1.4565625263795042E-3</v>
      </c>
      <c r="AX76" s="12">
        <v>3.0667675219352491E-3</v>
      </c>
      <c r="AY76" s="12">
        <v>7.1239620367391562E-3</v>
      </c>
      <c r="AZ76" s="12">
        <v>5.8975274244168225E-3</v>
      </c>
      <c r="BA76" s="12">
        <v>6.4512227623456592E-3</v>
      </c>
      <c r="BB76" s="12">
        <v>7.112028331853119E-3</v>
      </c>
      <c r="BC76" s="12">
        <v>4.9711609356785213E-3</v>
      </c>
      <c r="BD76" s="12">
        <v>3.407266177572929E-3</v>
      </c>
      <c r="BE76" s="12">
        <v>3.4970132422564013E-3</v>
      </c>
      <c r="BF76" s="12">
        <v>4.9559615745306896E-3</v>
      </c>
      <c r="BG76" s="12">
        <v>6.1839144989783929E-3</v>
      </c>
      <c r="BH76" s="12">
        <v>3.8160406718630003E-3</v>
      </c>
      <c r="BI76" s="12">
        <v>4.908073652899774E-3</v>
      </c>
      <c r="BJ76" s="12">
        <v>4.4544827302021471E-3</v>
      </c>
      <c r="BK76" s="12">
        <v>5.1470710666436754E-3</v>
      </c>
      <c r="BL76" s="12">
        <v>3.1588126377948998E-3</v>
      </c>
      <c r="BM76" s="12">
        <v>4.3807027615327026E-3</v>
      </c>
      <c r="BN76" s="12">
        <v>6.4639549286696924E-3</v>
      </c>
      <c r="BO76" s="12">
        <v>2.550030076963989E-3</v>
      </c>
      <c r="BP76" s="12">
        <v>6.3479273803516119E-3</v>
      </c>
      <c r="BQ76" s="12">
        <v>5.7967856786729057E-3</v>
      </c>
      <c r="BR76" s="12">
        <v>9.4575466644896446E-3</v>
      </c>
      <c r="BS76" s="12">
        <v>5.55155265429416E-3</v>
      </c>
      <c r="BT76" s="12">
        <v>5.2615651925121991E-3</v>
      </c>
      <c r="BU76" s="12">
        <v>6.0058656741029002E-3</v>
      </c>
      <c r="BV76" s="12">
        <v>8.258956473548849E-3</v>
      </c>
      <c r="BW76" s="12">
        <v>1.5594233990571473E-2</v>
      </c>
      <c r="BX76" s="12">
        <v>4.3008527834690318E-3</v>
      </c>
      <c r="BY76" s="12">
        <v>4.7607266310360106E-3</v>
      </c>
      <c r="BZ76" s="12">
        <v>2.7438050172726876E-2</v>
      </c>
      <c r="CA76" s="12">
        <v>1.6767816010332774E-2</v>
      </c>
      <c r="CB76" s="12">
        <v>1.04888929840717</v>
      </c>
      <c r="CC76" s="12">
        <v>0.13773805123221636</v>
      </c>
      <c r="CD76" s="12">
        <v>1.5030171356118864E-2</v>
      </c>
      <c r="CE76" s="12">
        <v>3.5628941649682661E-3</v>
      </c>
      <c r="CF76" s="12">
        <v>8.4347226629388015E-3</v>
      </c>
      <c r="CG76" s="12">
        <v>2.7020549051357954E-2</v>
      </c>
      <c r="CH76" s="12">
        <v>9.4681776236931504E-3</v>
      </c>
      <c r="CI76" s="12">
        <v>5.3719096098279205E-2</v>
      </c>
      <c r="CJ76" s="12">
        <v>7.7126922538127307E-2</v>
      </c>
      <c r="CK76" s="12">
        <v>2.8363011553442674E-2</v>
      </c>
      <c r="CL76" s="12">
        <v>9.1086751533557483E-3</v>
      </c>
      <c r="CM76" s="12">
        <v>1.6219891226852322E-2</v>
      </c>
      <c r="CN76" s="12">
        <v>1.6724998936993814E-2</v>
      </c>
      <c r="CO76" s="12">
        <v>2.9398067335834388E-2</v>
      </c>
      <c r="CP76" s="12">
        <v>5.4600529351357938E-2</v>
      </c>
      <c r="CQ76" s="12">
        <v>2.1115533172183901E-2</v>
      </c>
      <c r="CR76" s="12">
        <v>3.7911882197214464E-3</v>
      </c>
      <c r="CS76" s="12">
        <v>2.2088189003413045E-3</v>
      </c>
      <c r="CT76" s="12">
        <v>1.9382350413064173E-2</v>
      </c>
      <c r="CU76" s="12">
        <v>2.4385055696060403E-2</v>
      </c>
      <c r="CV76" s="12">
        <v>1.133519999411184E-2</v>
      </c>
      <c r="CW76" s="12">
        <v>5.9960386208109074E-3</v>
      </c>
      <c r="CX76" s="12">
        <v>1.1779426600720988E-2</v>
      </c>
      <c r="CY76" s="12">
        <v>1.2546945949634547E-2</v>
      </c>
      <c r="CZ76" s="12">
        <v>2.2381924896170625E-2</v>
      </c>
      <c r="DA76" s="12">
        <v>9.0511042182841329E-3</v>
      </c>
      <c r="DB76" s="12">
        <v>5.5627160572170927E-3</v>
      </c>
      <c r="DC76" s="12">
        <v>2.0965219547546921E-2</v>
      </c>
      <c r="DD76" s="12">
        <v>1.718479337297377E-2</v>
      </c>
      <c r="DE76" s="12">
        <v>4.8693823664386994E-2</v>
      </c>
      <c r="DF76" s="12">
        <v>2.8639391329710138E-2</v>
      </c>
      <c r="DG76" s="12">
        <v>9.1462650462081733E-3</v>
      </c>
      <c r="DH76" s="12">
        <v>2.5275159637660929E-2</v>
      </c>
      <c r="DI76" s="12">
        <v>2.045647745369621E-2</v>
      </c>
      <c r="DJ76" s="12">
        <v>6.9422910878890317E-3</v>
      </c>
      <c r="DK76" s="12">
        <v>2.0614269079041334E-2</v>
      </c>
    </row>
    <row r="77" spans="2:115">
      <c r="B77" s="13">
        <v>552</v>
      </c>
      <c r="C77" s="11" t="s">
        <v>31</v>
      </c>
      <c r="D77" s="12">
        <v>0.99984233090155306</v>
      </c>
      <c r="E77" s="12">
        <v>0.11352074341310837</v>
      </c>
      <c r="F77" s="12">
        <v>0.18574346881049333</v>
      </c>
      <c r="G77" s="12">
        <v>4.3357190256892018E-2</v>
      </c>
      <c r="H77" s="12">
        <v>3.4694498473024436E-2</v>
      </c>
      <c r="I77" s="12">
        <v>2.4352725703502519E-2</v>
      </c>
      <c r="J77" s="12">
        <v>0</v>
      </c>
      <c r="K77" s="12">
        <v>0</v>
      </c>
      <c r="L77" s="12">
        <v>0</v>
      </c>
      <c r="M77" s="12">
        <v>0</v>
      </c>
      <c r="N77" s="12">
        <v>0</v>
      </c>
      <c r="O77" s="12">
        <v>0</v>
      </c>
      <c r="P77" s="12">
        <v>0</v>
      </c>
      <c r="Q77" s="12">
        <v>0</v>
      </c>
      <c r="R77" s="12">
        <v>0</v>
      </c>
      <c r="S77" s="12">
        <v>0</v>
      </c>
      <c r="T77" s="12">
        <v>0</v>
      </c>
      <c r="U77" s="12">
        <v>0</v>
      </c>
      <c r="V77" s="12">
        <v>0</v>
      </c>
      <c r="W77" s="12">
        <v>0</v>
      </c>
      <c r="X77" s="12">
        <v>0</v>
      </c>
      <c r="Y77" s="12">
        <v>0</v>
      </c>
      <c r="Z77" s="12">
        <v>0</v>
      </c>
      <c r="AA77" s="12">
        <v>0</v>
      </c>
      <c r="AB77" s="12">
        <v>0</v>
      </c>
      <c r="AC77" s="12">
        <v>0</v>
      </c>
      <c r="AD77" s="12">
        <v>0</v>
      </c>
      <c r="AE77" s="12">
        <v>0</v>
      </c>
      <c r="AF77" s="12">
        <v>0</v>
      </c>
      <c r="AG77" s="12">
        <v>0</v>
      </c>
      <c r="AH77" s="12">
        <v>0</v>
      </c>
      <c r="AI77" s="12">
        <v>0</v>
      </c>
      <c r="AJ77" s="12">
        <v>0</v>
      </c>
      <c r="AK77" s="12">
        <v>0</v>
      </c>
      <c r="AL77" s="12">
        <v>0</v>
      </c>
      <c r="AM77" s="12">
        <v>0</v>
      </c>
      <c r="AN77" s="12">
        <v>0</v>
      </c>
      <c r="AO77" s="12">
        <v>0</v>
      </c>
      <c r="AP77" s="12">
        <v>0</v>
      </c>
      <c r="AQ77" s="12">
        <v>0</v>
      </c>
      <c r="AR77" s="12">
        <v>0</v>
      </c>
      <c r="AS77" s="12">
        <v>0</v>
      </c>
      <c r="AT77" s="12">
        <v>0</v>
      </c>
      <c r="AU77" s="12">
        <v>0</v>
      </c>
      <c r="AV77" s="12">
        <v>0</v>
      </c>
      <c r="AW77" s="12">
        <v>0</v>
      </c>
      <c r="AX77" s="12">
        <v>0</v>
      </c>
      <c r="AY77" s="12">
        <v>0</v>
      </c>
      <c r="AZ77" s="12">
        <v>0</v>
      </c>
      <c r="BA77" s="12">
        <v>0</v>
      </c>
      <c r="BB77" s="12">
        <v>0</v>
      </c>
      <c r="BC77" s="12">
        <v>0</v>
      </c>
      <c r="BD77" s="12">
        <v>0</v>
      </c>
      <c r="BE77" s="12">
        <v>0</v>
      </c>
      <c r="BF77" s="12">
        <v>0</v>
      </c>
      <c r="BG77" s="12">
        <v>0</v>
      </c>
      <c r="BH77" s="12">
        <v>0</v>
      </c>
      <c r="BI77" s="12">
        <v>0</v>
      </c>
      <c r="BJ77" s="12">
        <v>0</v>
      </c>
      <c r="BK77" s="12">
        <v>0</v>
      </c>
      <c r="BL77" s="12">
        <v>0</v>
      </c>
      <c r="BM77" s="12">
        <v>0</v>
      </c>
      <c r="BN77" s="12">
        <v>0</v>
      </c>
      <c r="BO77" s="12">
        <v>0</v>
      </c>
      <c r="BP77" s="12">
        <v>0</v>
      </c>
      <c r="BQ77" s="12">
        <v>0</v>
      </c>
      <c r="BR77" s="12">
        <v>0</v>
      </c>
      <c r="BS77" s="12">
        <v>0</v>
      </c>
      <c r="BT77" s="12">
        <v>0</v>
      </c>
      <c r="BU77" s="12">
        <v>0</v>
      </c>
      <c r="BV77" s="12">
        <v>0</v>
      </c>
      <c r="BW77" s="12">
        <v>0</v>
      </c>
      <c r="BX77" s="12">
        <v>0</v>
      </c>
      <c r="BY77" s="12">
        <v>0</v>
      </c>
      <c r="BZ77" s="12">
        <v>0</v>
      </c>
      <c r="CA77" s="12">
        <v>0</v>
      </c>
      <c r="CB77" s="12">
        <v>0</v>
      </c>
      <c r="CC77" s="12">
        <v>1</v>
      </c>
      <c r="CD77" s="12">
        <v>0</v>
      </c>
      <c r="CE77" s="12">
        <v>0</v>
      </c>
      <c r="CF77" s="12">
        <v>0</v>
      </c>
      <c r="CG77" s="12">
        <v>0</v>
      </c>
      <c r="CH77" s="12">
        <v>0</v>
      </c>
      <c r="CI77" s="12">
        <v>0</v>
      </c>
      <c r="CJ77" s="12">
        <v>0</v>
      </c>
      <c r="CK77" s="12">
        <v>0</v>
      </c>
      <c r="CL77" s="12">
        <v>0</v>
      </c>
      <c r="CM77" s="12">
        <v>0</v>
      </c>
      <c r="CN77" s="12">
        <v>0</v>
      </c>
      <c r="CO77" s="12">
        <v>0</v>
      </c>
      <c r="CP77" s="12">
        <v>0</v>
      </c>
      <c r="CQ77" s="12">
        <v>0</v>
      </c>
      <c r="CR77" s="12">
        <v>0</v>
      </c>
      <c r="CS77" s="12">
        <v>0</v>
      </c>
      <c r="CT77" s="12">
        <v>0</v>
      </c>
      <c r="CU77" s="12">
        <v>0</v>
      </c>
      <c r="CV77" s="12">
        <v>0</v>
      </c>
      <c r="CW77" s="12">
        <v>0</v>
      </c>
      <c r="CX77" s="12">
        <v>0</v>
      </c>
      <c r="CY77" s="12">
        <v>0</v>
      </c>
      <c r="CZ77" s="12">
        <v>0</v>
      </c>
      <c r="DA77" s="12">
        <v>0</v>
      </c>
      <c r="DB77" s="12">
        <v>0</v>
      </c>
      <c r="DC77" s="12">
        <v>0</v>
      </c>
      <c r="DD77" s="12">
        <v>0</v>
      </c>
      <c r="DE77" s="12">
        <v>0</v>
      </c>
      <c r="DF77" s="12">
        <v>0</v>
      </c>
      <c r="DG77" s="12">
        <v>0</v>
      </c>
      <c r="DH77" s="12">
        <v>0</v>
      </c>
      <c r="DI77" s="12">
        <v>0</v>
      </c>
      <c r="DJ77" s="12">
        <v>0</v>
      </c>
      <c r="DK77" s="12">
        <v>0</v>
      </c>
    </row>
    <row r="78" spans="2:115">
      <c r="B78" s="13">
        <v>553</v>
      </c>
      <c r="C78" s="11" t="s">
        <v>39</v>
      </c>
      <c r="D78" s="12">
        <v>1</v>
      </c>
      <c r="E78" s="12">
        <v>0</v>
      </c>
      <c r="F78" s="12">
        <v>0.41348880007681132</v>
      </c>
      <c r="G78" s="12">
        <v>0.20310389470480347</v>
      </c>
      <c r="H78" s="12">
        <v>0</v>
      </c>
      <c r="I78" s="12">
        <v>0</v>
      </c>
      <c r="J78" s="12">
        <v>0</v>
      </c>
      <c r="K78" s="12">
        <v>0</v>
      </c>
      <c r="L78" s="12">
        <v>0</v>
      </c>
      <c r="M78" s="12">
        <v>0</v>
      </c>
      <c r="N78" s="12">
        <v>0</v>
      </c>
      <c r="O78" s="12">
        <v>0</v>
      </c>
      <c r="P78" s="12">
        <v>0</v>
      </c>
      <c r="Q78" s="12">
        <v>0</v>
      </c>
      <c r="R78" s="12">
        <v>0</v>
      </c>
      <c r="S78" s="12">
        <v>0</v>
      </c>
      <c r="T78" s="12">
        <v>0</v>
      </c>
      <c r="U78" s="12">
        <v>0</v>
      </c>
      <c r="V78" s="12">
        <v>0</v>
      </c>
      <c r="W78" s="12">
        <v>0</v>
      </c>
      <c r="X78" s="12">
        <v>0</v>
      </c>
      <c r="Y78" s="12">
        <v>0</v>
      </c>
      <c r="Z78" s="12">
        <v>0</v>
      </c>
      <c r="AA78" s="12">
        <v>0</v>
      </c>
      <c r="AB78" s="12">
        <v>0</v>
      </c>
      <c r="AC78" s="12">
        <v>0</v>
      </c>
      <c r="AD78" s="12">
        <v>0</v>
      </c>
      <c r="AE78" s="12">
        <v>0</v>
      </c>
      <c r="AF78" s="12">
        <v>0</v>
      </c>
      <c r="AG78" s="12">
        <v>0</v>
      </c>
      <c r="AH78" s="12">
        <v>0</v>
      </c>
      <c r="AI78" s="12">
        <v>0</v>
      </c>
      <c r="AJ78" s="12">
        <v>0</v>
      </c>
      <c r="AK78" s="12">
        <v>0</v>
      </c>
      <c r="AL78" s="12">
        <v>0</v>
      </c>
      <c r="AM78" s="12">
        <v>0</v>
      </c>
      <c r="AN78" s="12">
        <v>0</v>
      </c>
      <c r="AO78" s="12">
        <v>0</v>
      </c>
      <c r="AP78" s="12">
        <v>0</v>
      </c>
      <c r="AQ78" s="12">
        <v>0</v>
      </c>
      <c r="AR78" s="12">
        <v>0</v>
      </c>
      <c r="AS78" s="12">
        <v>0</v>
      </c>
      <c r="AT78" s="12">
        <v>0</v>
      </c>
      <c r="AU78" s="12">
        <v>0</v>
      </c>
      <c r="AV78" s="12">
        <v>0</v>
      </c>
      <c r="AW78" s="12">
        <v>0</v>
      </c>
      <c r="AX78" s="12">
        <v>0</v>
      </c>
      <c r="AY78" s="12">
        <v>0</v>
      </c>
      <c r="AZ78" s="12">
        <v>0</v>
      </c>
      <c r="BA78" s="12">
        <v>0</v>
      </c>
      <c r="BB78" s="12">
        <v>0</v>
      </c>
      <c r="BC78" s="12">
        <v>0</v>
      </c>
      <c r="BD78" s="12">
        <v>0</v>
      </c>
      <c r="BE78" s="12">
        <v>0</v>
      </c>
      <c r="BF78" s="12">
        <v>0</v>
      </c>
      <c r="BG78" s="12">
        <v>0</v>
      </c>
      <c r="BH78" s="12">
        <v>0</v>
      </c>
      <c r="BI78" s="12">
        <v>0</v>
      </c>
      <c r="BJ78" s="12">
        <v>0</v>
      </c>
      <c r="BK78" s="12">
        <v>0</v>
      </c>
      <c r="BL78" s="12">
        <v>0</v>
      </c>
      <c r="BM78" s="12">
        <v>0</v>
      </c>
      <c r="BN78" s="12">
        <v>0</v>
      </c>
      <c r="BO78" s="12">
        <v>0</v>
      </c>
      <c r="BP78" s="12">
        <v>0</v>
      </c>
      <c r="BQ78" s="12">
        <v>0</v>
      </c>
      <c r="BR78" s="12">
        <v>0</v>
      </c>
      <c r="BS78" s="12">
        <v>0</v>
      </c>
      <c r="BT78" s="12">
        <v>0</v>
      </c>
      <c r="BU78" s="12">
        <v>0</v>
      </c>
      <c r="BV78" s="12">
        <v>0</v>
      </c>
      <c r="BW78" s="12">
        <v>0</v>
      </c>
      <c r="BX78" s="12">
        <v>0</v>
      </c>
      <c r="BY78" s="12">
        <v>0</v>
      </c>
      <c r="BZ78" s="12">
        <v>0</v>
      </c>
      <c r="CA78" s="12">
        <v>0</v>
      </c>
      <c r="CB78" s="12">
        <v>0</v>
      </c>
      <c r="CC78" s="12">
        <v>0</v>
      </c>
      <c r="CD78" s="12">
        <v>1</v>
      </c>
      <c r="CE78" s="12">
        <v>0</v>
      </c>
      <c r="CF78" s="12">
        <v>0</v>
      </c>
      <c r="CG78" s="12">
        <v>0</v>
      </c>
      <c r="CH78" s="12">
        <v>0</v>
      </c>
      <c r="CI78" s="12">
        <v>0</v>
      </c>
      <c r="CJ78" s="12">
        <v>0</v>
      </c>
      <c r="CK78" s="12">
        <v>0</v>
      </c>
      <c r="CL78" s="12">
        <v>0</v>
      </c>
      <c r="CM78" s="12">
        <v>0</v>
      </c>
      <c r="CN78" s="12">
        <v>0</v>
      </c>
      <c r="CO78" s="12">
        <v>0</v>
      </c>
      <c r="CP78" s="12">
        <v>0</v>
      </c>
      <c r="CQ78" s="12">
        <v>0</v>
      </c>
      <c r="CR78" s="12">
        <v>0</v>
      </c>
      <c r="CS78" s="12">
        <v>0</v>
      </c>
      <c r="CT78" s="12">
        <v>0</v>
      </c>
      <c r="CU78" s="12">
        <v>0</v>
      </c>
      <c r="CV78" s="12">
        <v>0</v>
      </c>
      <c r="CW78" s="12">
        <v>0</v>
      </c>
      <c r="CX78" s="12">
        <v>0</v>
      </c>
      <c r="CY78" s="12">
        <v>0</v>
      </c>
      <c r="CZ78" s="12">
        <v>0</v>
      </c>
      <c r="DA78" s="12">
        <v>0</v>
      </c>
      <c r="DB78" s="12">
        <v>0</v>
      </c>
      <c r="DC78" s="12">
        <v>0</v>
      </c>
      <c r="DD78" s="12">
        <v>0</v>
      </c>
      <c r="DE78" s="12">
        <v>0</v>
      </c>
      <c r="DF78" s="12">
        <v>0</v>
      </c>
      <c r="DG78" s="12">
        <v>0</v>
      </c>
      <c r="DH78" s="12">
        <v>0</v>
      </c>
      <c r="DI78" s="12">
        <v>0</v>
      </c>
      <c r="DJ78" s="12">
        <v>0</v>
      </c>
      <c r="DK78" s="12">
        <v>0</v>
      </c>
    </row>
    <row r="79" spans="2:115">
      <c r="B79" s="13">
        <v>571</v>
      </c>
      <c r="C79" s="11" t="s">
        <v>711</v>
      </c>
      <c r="D79" s="12">
        <v>0.41275729501942648</v>
      </c>
      <c r="E79" s="12">
        <v>0.32003546197922134</v>
      </c>
      <c r="F79" s="12">
        <v>-0.18279728785825886</v>
      </c>
      <c r="G79" s="12">
        <v>1.6534294593269525E-2</v>
      </c>
      <c r="H79" s="12">
        <v>3.7212359295975647E-2</v>
      </c>
      <c r="I79" s="12">
        <v>3.7212359295975647E-2</v>
      </c>
      <c r="J79" s="12">
        <v>3.1641252046115645E-4</v>
      </c>
      <c r="K79" s="12">
        <v>3.0770068320214107E-4</v>
      </c>
      <c r="L79" s="12">
        <v>2.8569607365653692E-4</v>
      </c>
      <c r="M79" s="12">
        <v>9.30085585007142E-4</v>
      </c>
      <c r="N79" s="12">
        <v>3.9693730331406086E-4</v>
      </c>
      <c r="O79" s="12">
        <v>5.654945933937258E-4</v>
      </c>
      <c r="P79" s="12">
        <v>2.3081255793252565E-3</v>
      </c>
      <c r="Q79" s="12">
        <v>4.6227579884127172E-4</v>
      </c>
      <c r="R79" s="12">
        <v>3.8794406114686322E-4</v>
      </c>
      <c r="S79" s="12">
        <v>5.3748160829424519E-4</v>
      </c>
      <c r="T79" s="12">
        <v>0</v>
      </c>
      <c r="U79" s="12">
        <v>7.7388689869766001E-4</v>
      </c>
      <c r="V79" s="12">
        <v>8.3926395021349852E-4</v>
      </c>
      <c r="W79" s="12">
        <v>4.8272854204915581E-4</v>
      </c>
      <c r="X79" s="12">
        <v>2.1051239408256526E-3</v>
      </c>
      <c r="Y79" s="12">
        <v>9.9602885869161145E-4</v>
      </c>
      <c r="Z79" s="12">
        <v>1.6414848387049888E-3</v>
      </c>
      <c r="AA79" s="12">
        <v>8.9095305366439692E-4</v>
      </c>
      <c r="AB79" s="12">
        <v>5.9212987562008083E-4</v>
      </c>
      <c r="AC79" s="12">
        <v>4.0970073677409972E-4</v>
      </c>
      <c r="AD79" s="12">
        <v>0</v>
      </c>
      <c r="AE79" s="12">
        <v>5.0549782062246239E-4</v>
      </c>
      <c r="AF79" s="12">
        <v>1.7946378475421248E-3</v>
      </c>
      <c r="AG79" s="12">
        <v>1.0843421708607681E-3</v>
      </c>
      <c r="AH79" s="12">
        <v>7.457648495261622E-4</v>
      </c>
      <c r="AI79" s="12">
        <v>7.1583528747478406E-4</v>
      </c>
      <c r="AJ79" s="12">
        <v>1.6844783453154175E-4</v>
      </c>
      <c r="AK79" s="12">
        <v>6.2298163459025002E-4</v>
      </c>
      <c r="AL79" s="12">
        <v>1.1941436582228711E-3</v>
      </c>
      <c r="AM79" s="12">
        <v>8.8327822867068149E-4</v>
      </c>
      <c r="AN79" s="12">
        <v>5.3120526975870656E-4</v>
      </c>
      <c r="AO79" s="12">
        <v>8.6486357726507158E-4</v>
      </c>
      <c r="AP79" s="12">
        <v>7.2236897479044187E-4</v>
      </c>
      <c r="AQ79" s="12">
        <v>6.5614660293400549E-4</v>
      </c>
      <c r="AR79" s="12">
        <v>1.4258553810397384E-3</v>
      </c>
      <c r="AS79" s="12">
        <v>1.9263821179321805E-4</v>
      </c>
      <c r="AT79" s="12">
        <v>1.9804273750837498E-4</v>
      </c>
      <c r="AU79" s="12">
        <v>6.4873282310715227E-4</v>
      </c>
      <c r="AV79" s="12">
        <v>3.7224133631187786E-4</v>
      </c>
      <c r="AW79" s="12">
        <v>2.6247982356152061E-4</v>
      </c>
      <c r="AX79" s="12">
        <v>4.3656848755500811E-4</v>
      </c>
      <c r="AY79" s="12">
        <v>1.012263684665623E-3</v>
      </c>
      <c r="AZ79" s="12">
        <v>6.4289387823921146E-4</v>
      </c>
      <c r="BA79" s="12">
        <v>6.398737521502672E-4</v>
      </c>
      <c r="BB79" s="12">
        <v>1.0822642930425599E-3</v>
      </c>
      <c r="BC79" s="12">
        <v>1.0306642232087856E-3</v>
      </c>
      <c r="BD79" s="12">
        <v>6.3396323716096705E-4</v>
      </c>
      <c r="BE79" s="12">
        <v>9.1770715326206377E-4</v>
      </c>
      <c r="BF79" s="12">
        <v>9.4592190494622794E-4</v>
      </c>
      <c r="BG79" s="12">
        <v>6.4048489571862002E-4</v>
      </c>
      <c r="BH79" s="12">
        <v>8.5853671623796024E-4</v>
      </c>
      <c r="BI79" s="12">
        <v>4.849311167371143E-4</v>
      </c>
      <c r="BJ79" s="12">
        <v>2.108645878542583E-3</v>
      </c>
      <c r="BK79" s="12">
        <v>1.3061747446389358E-3</v>
      </c>
      <c r="BL79" s="12">
        <v>4.8707221351055658E-4</v>
      </c>
      <c r="BM79" s="12">
        <v>6.8262455046191721E-4</v>
      </c>
      <c r="BN79" s="12">
        <v>8.0555652833486579E-4</v>
      </c>
      <c r="BO79" s="12">
        <v>3.6738379571871053E-4</v>
      </c>
      <c r="BP79" s="12">
        <v>1.189928964639657E-3</v>
      </c>
      <c r="BQ79" s="12">
        <v>1.1141636898218191E-3</v>
      </c>
      <c r="BR79" s="12">
        <v>1.0202158784691964E-3</v>
      </c>
      <c r="BS79" s="12">
        <v>8.2382288192248002E-4</v>
      </c>
      <c r="BT79" s="12">
        <v>6.0430079384371244E-4</v>
      </c>
      <c r="BU79" s="12">
        <v>7.2488007893059493E-4</v>
      </c>
      <c r="BV79" s="12">
        <v>5.7184266552204376E-4</v>
      </c>
      <c r="BW79" s="12">
        <v>5.2584861096917454E-4</v>
      </c>
      <c r="BX79" s="12">
        <v>1.1608474392448983E-3</v>
      </c>
      <c r="BY79" s="12">
        <v>8.7090989419680749E-3</v>
      </c>
      <c r="BZ79" s="12">
        <v>2.0755651446358529E-3</v>
      </c>
      <c r="CA79" s="12">
        <v>4.166059552638479E-3</v>
      </c>
      <c r="CB79" s="12">
        <v>8.1887484557595727E-4</v>
      </c>
      <c r="CC79" s="12">
        <v>4.2518294216632447E-4</v>
      </c>
      <c r="CD79" s="12">
        <v>2.6493205500270807E-4</v>
      </c>
      <c r="CE79" s="12">
        <v>1.0007403145240834</v>
      </c>
      <c r="CF79" s="12">
        <v>5.0775735408772058E-4</v>
      </c>
      <c r="CG79" s="12">
        <v>5.6723066984547938E-4</v>
      </c>
      <c r="CH79" s="12">
        <v>4.7509079891227169E-4</v>
      </c>
      <c r="CI79" s="12">
        <v>1.916741185121604E-3</v>
      </c>
      <c r="CJ79" s="12">
        <v>6.2688697643860022E-4</v>
      </c>
      <c r="CK79" s="12">
        <v>5.9484630674512355E-4</v>
      </c>
      <c r="CL79" s="12">
        <v>3.3170608175627181E-4</v>
      </c>
      <c r="CM79" s="12">
        <v>9.7532262613741886E-4</v>
      </c>
      <c r="CN79" s="12">
        <v>1.3569535109454502E-3</v>
      </c>
      <c r="CO79" s="12">
        <v>4.6581951847595636E-4</v>
      </c>
      <c r="CP79" s="12">
        <v>9.915661267015873E-4</v>
      </c>
      <c r="CQ79" s="12">
        <v>7.0498992511215533E-4</v>
      </c>
      <c r="CR79" s="12">
        <v>2.1269832318740476E-3</v>
      </c>
      <c r="CS79" s="12">
        <v>9.3458286478693769E-4</v>
      </c>
      <c r="CT79" s="12">
        <v>4.3533320530867942E-3</v>
      </c>
      <c r="CU79" s="12">
        <v>9.6306673416151787E-4</v>
      </c>
      <c r="CV79" s="12">
        <v>2.4151117690473759E-3</v>
      </c>
      <c r="CW79" s="12">
        <v>5.0536618322583428E-4</v>
      </c>
      <c r="CX79" s="12">
        <v>4.2866020937345063E-4</v>
      </c>
      <c r="CY79" s="12">
        <v>1.6499854986805063E-3</v>
      </c>
      <c r="CZ79" s="12">
        <v>5.9339597385635226E-4</v>
      </c>
      <c r="DA79" s="12">
        <v>5.2637176445755843E-4</v>
      </c>
      <c r="DB79" s="12">
        <v>4.316745620851614E-4</v>
      </c>
      <c r="DC79" s="12">
        <v>6.7048405366050795E-4</v>
      </c>
      <c r="DD79" s="12">
        <v>8.644217460487655E-4</v>
      </c>
      <c r="DE79" s="12">
        <v>8.3733750757038216E-4</v>
      </c>
      <c r="DF79" s="12">
        <v>7.6854115383068102E-4</v>
      </c>
      <c r="DG79" s="12">
        <v>8.8152625234074356E-4</v>
      </c>
      <c r="DH79" s="12">
        <v>3.4194617567433969E-4</v>
      </c>
      <c r="DI79" s="12">
        <v>1.2811306615242493E-3</v>
      </c>
      <c r="DJ79" s="12">
        <v>9.6242448101842965E-4</v>
      </c>
      <c r="DK79" s="12">
        <v>6.016061467469865E-4</v>
      </c>
    </row>
    <row r="80" spans="2:115">
      <c r="B80" s="13">
        <v>572</v>
      </c>
      <c r="C80" s="11" t="s">
        <v>712</v>
      </c>
      <c r="D80" s="12">
        <v>0.6107187688927912</v>
      </c>
      <c r="E80" s="12">
        <v>0.64227834785567239</v>
      </c>
      <c r="F80" s="12">
        <v>-5.950154437405682E-3</v>
      </c>
      <c r="G80" s="12">
        <v>1.3575031426891435E-2</v>
      </c>
      <c r="H80" s="12">
        <v>0.15434073012770935</v>
      </c>
      <c r="I80" s="12">
        <v>0.1475830814278738</v>
      </c>
      <c r="J80" s="12">
        <v>8.1804993617060652E-3</v>
      </c>
      <c r="K80" s="12">
        <v>2.9359556877134346E-2</v>
      </c>
      <c r="L80" s="12">
        <v>6.8059115192199886E-3</v>
      </c>
      <c r="M80" s="12">
        <v>2.1336955780770328E-2</v>
      </c>
      <c r="N80" s="12">
        <v>1.1731648326897742E-2</v>
      </c>
      <c r="O80" s="12">
        <v>1.96654158296348E-3</v>
      </c>
      <c r="P80" s="12">
        <v>1.2335472665089114E-2</v>
      </c>
      <c r="Q80" s="12">
        <v>1.4757013420627352E-2</v>
      </c>
      <c r="R80" s="12">
        <v>1.554363326035217E-2</v>
      </c>
      <c r="S80" s="12">
        <v>1.7280521299808085E-2</v>
      </c>
      <c r="T80" s="12">
        <v>0</v>
      </c>
      <c r="U80" s="12">
        <v>6.4552769637088898E-3</v>
      </c>
      <c r="V80" s="12">
        <v>8.8788715056273247E-3</v>
      </c>
      <c r="W80" s="12">
        <v>1.874558704314977E-2</v>
      </c>
      <c r="X80" s="12">
        <v>1.5226237018377697E-2</v>
      </c>
      <c r="Y80" s="12">
        <v>3.0032840357045908E-2</v>
      </c>
      <c r="Z80" s="12">
        <v>1.970720769206008E-2</v>
      </c>
      <c r="AA80" s="12">
        <v>9.9947291800092635E-3</v>
      </c>
      <c r="AB80" s="12">
        <v>1.3167882229351179E-2</v>
      </c>
      <c r="AC80" s="12">
        <v>1.1020875404413573E-2</v>
      </c>
      <c r="AD80" s="12">
        <v>0</v>
      </c>
      <c r="AE80" s="12">
        <v>9.3369841675508356E-3</v>
      </c>
      <c r="AF80" s="12">
        <v>1.6703303502176525E-2</v>
      </c>
      <c r="AG80" s="12">
        <v>2.3778255401389985E-2</v>
      </c>
      <c r="AH80" s="12">
        <v>1.0769438501255868E-2</v>
      </c>
      <c r="AI80" s="12">
        <v>1.1624409370341432E-2</v>
      </c>
      <c r="AJ80" s="12">
        <v>1.3396624310700163E-2</v>
      </c>
      <c r="AK80" s="12">
        <v>4.0949025081162757E-2</v>
      </c>
      <c r="AL80" s="12">
        <v>7.6508332908309757E-3</v>
      </c>
      <c r="AM80" s="12">
        <v>9.0780088019727923E-3</v>
      </c>
      <c r="AN80" s="12">
        <v>9.538945560080522E-3</v>
      </c>
      <c r="AO80" s="12">
        <v>1.2348767880320485E-2</v>
      </c>
      <c r="AP80" s="12">
        <v>3.0059823714993557E-2</v>
      </c>
      <c r="AQ80" s="12">
        <v>1.65504037458729E-2</v>
      </c>
      <c r="AR80" s="12">
        <v>1.5590198329549228E-2</v>
      </c>
      <c r="AS80" s="12">
        <v>6.6818243349399207E-3</v>
      </c>
      <c r="AT80" s="12">
        <v>3.2486830860702256E-3</v>
      </c>
      <c r="AU80" s="12">
        <v>2.229567171623334E-2</v>
      </c>
      <c r="AV80" s="12">
        <v>1.6378196505080853E-2</v>
      </c>
      <c r="AW80" s="12">
        <v>1.6269599989566327E-2</v>
      </c>
      <c r="AX80" s="12">
        <v>1.4040003046768024E-2</v>
      </c>
      <c r="AY80" s="12">
        <v>9.360813844595273E-3</v>
      </c>
      <c r="AZ80" s="12">
        <v>7.7832258054172689E-3</v>
      </c>
      <c r="BA80" s="12">
        <v>6.7070487296316799E-3</v>
      </c>
      <c r="BB80" s="12">
        <v>6.3404732193500617E-3</v>
      </c>
      <c r="BC80" s="12">
        <v>6.8815386776862244E-3</v>
      </c>
      <c r="BD80" s="12">
        <v>7.0019741277556301E-3</v>
      </c>
      <c r="BE80" s="12">
        <v>5.0054954857383285E-3</v>
      </c>
      <c r="BF80" s="12">
        <v>8.135245723974064E-3</v>
      </c>
      <c r="BG80" s="12">
        <v>7.2667329375640608E-3</v>
      </c>
      <c r="BH80" s="12">
        <v>5.4389655005010048E-3</v>
      </c>
      <c r="BI80" s="12">
        <v>8.092885738242836E-3</v>
      </c>
      <c r="BJ80" s="12">
        <v>5.733267471236282E-3</v>
      </c>
      <c r="BK80" s="12">
        <v>1.1386811640779029E-2</v>
      </c>
      <c r="BL80" s="12">
        <v>1.1065392798232616E-2</v>
      </c>
      <c r="BM80" s="12">
        <v>8.1264349782983539E-3</v>
      </c>
      <c r="BN80" s="12">
        <v>5.6766782856092161E-3</v>
      </c>
      <c r="BO80" s="12">
        <v>5.5915216738500013E-3</v>
      </c>
      <c r="BP80" s="12">
        <v>1.1449602949527815E-2</v>
      </c>
      <c r="BQ80" s="12">
        <v>0.31006121509650414</v>
      </c>
      <c r="BR80" s="12">
        <v>1.2681120427009324E-2</v>
      </c>
      <c r="BS80" s="12">
        <v>1.2681623088767427E-2</v>
      </c>
      <c r="BT80" s="12">
        <v>1.2076662506491698E-2</v>
      </c>
      <c r="BU80" s="12">
        <v>1.6898658009319091E-2</v>
      </c>
      <c r="BV80" s="12">
        <v>7.1690926270704487E-3</v>
      </c>
      <c r="BW80" s="12">
        <v>1.6523968693369438E-2</v>
      </c>
      <c r="BX80" s="12">
        <v>8.035453345280049E-3</v>
      </c>
      <c r="BY80" s="12">
        <v>3.3867301465894069E-2</v>
      </c>
      <c r="BZ80" s="12">
        <v>3.6655388297690112E-3</v>
      </c>
      <c r="CA80" s="12">
        <v>6.9699174398547108E-3</v>
      </c>
      <c r="CB80" s="12">
        <v>1.7937469184438617E-3</v>
      </c>
      <c r="CC80" s="12">
        <v>1.5483523740582078E-3</v>
      </c>
      <c r="CD80" s="12">
        <v>5.7123516690616263E-4</v>
      </c>
      <c r="CE80" s="12">
        <v>3.1928695943759474E-3</v>
      </c>
      <c r="CF80" s="12">
        <v>1.0023461019696613</v>
      </c>
      <c r="CG80" s="12">
        <v>4.3712198765627633E-3</v>
      </c>
      <c r="CH80" s="12">
        <v>4.4864617715786237E-3</v>
      </c>
      <c r="CI80" s="12">
        <v>3.4452159218258745E-3</v>
      </c>
      <c r="CJ80" s="12">
        <v>2.6151395438452078E-3</v>
      </c>
      <c r="CK80" s="12">
        <v>7.1652682988283369E-3</v>
      </c>
      <c r="CL80" s="12">
        <v>2.9941030173965672E-2</v>
      </c>
      <c r="CM80" s="12">
        <v>5.5870898556828292E-3</v>
      </c>
      <c r="CN80" s="12">
        <v>4.0378557322886446E-3</v>
      </c>
      <c r="CO80" s="12">
        <v>5.2550932595667324E-3</v>
      </c>
      <c r="CP80" s="12">
        <v>5.8394032998848426E-3</v>
      </c>
      <c r="CQ80" s="12">
        <v>8.5846443338545644E-3</v>
      </c>
      <c r="CR80" s="12">
        <v>4.8977497318950141E-3</v>
      </c>
      <c r="CS80" s="12">
        <v>2.1295334439422509E-3</v>
      </c>
      <c r="CT80" s="12">
        <v>8.7426365630875903E-3</v>
      </c>
      <c r="CU80" s="12">
        <v>7.541222337837673E-3</v>
      </c>
      <c r="CV80" s="12">
        <v>6.4806594945517968E-3</v>
      </c>
      <c r="CW80" s="12">
        <v>2.8569504551582236E-3</v>
      </c>
      <c r="CX80" s="12">
        <v>3.705628035484148E-3</v>
      </c>
      <c r="CY80" s="12">
        <v>7.3242806811586771E-3</v>
      </c>
      <c r="CZ80" s="12">
        <v>2.7135173824083918E-3</v>
      </c>
      <c r="DA80" s="12">
        <v>3.2574941648386931E-3</v>
      </c>
      <c r="DB80" s="12">
        <v>6.8846863819785123E-3</v>
      </c>
      <c r="DC80" s="12">
        <v>3.6465919355590818E-3</v>
      </c>
      <c r="DD80" s="12">
        <v>8.5000935035359371E-3</v>
      </c>
      <c r="DE80" s="12">
        <v>1.0461336781429865E-2</v>
      </c>
      <c r="DF80" s="12">
        <v>3.9497639743050431E-3</v>
      </c>
      <c r="DG80" s="12">
        <v>3.8809000174399142E-3</v>
      </c>
      <c r="DH80" s="12">
        <v>4.9603461788727448E-3</v>
      </c>
      <c r="DI80" s="12">
        <v>1.2003593885723604E-2</v>
      </c>
      <c r="DJ80" s="12">
        <v>3.3872921449153028E-2</v>
      </c>
      <c r="DK80" s="12">
        <v>2.1520807416348191E-2</v>
      </c>
    </row>
    <row r="81" spans="2:115">
      <c r="B81" s="13">
        <v>573</v>
      </c>
      <c r="C81" s="11" t="s">
        <v>713</v>
      </c>
      <c r="D81" s="12">
        <v>1</v>
      </c>
      <c r="E81" s="12">
        <v>0</v>
      </c>
      <c r="F81" s="12">
        <v>0</v>
      </c>
      <c r="G81" s="12">
        <v>0</v>
      </c>
      <c r="H81" s="12">
        <v>0</v>
      </c>
      <c r="I81" s="12">
        <v>0</v>
      </c>
      <c r="J81" s="12">
        <v>7.2986316325963488E-2</v>
      </c>
      <c r="K81" s="12">
        <v>2.5137215913539911E-2</v>
      </c>
      <c r="L81" s="12">
        <v>2.0541661845907121E-2</v>
      </c>
      <c r="M81" s="12">
        <v>3.0789148755375886E-2</v>
      </c>
      <c r="N81" s="12">
        <v>2.0030276894011993E-2</v>
      </c>
      <c r="O81" s="12">
        <v>5.4173220554656724E-2</v>
      </c>
      <c r="P81" s="12">
        <v>0.23512198141887039</v>
      </c>
      <c r="Q81" s="12">
        <v>1.1811374339025382E-2</v>
      </c>
      <c r="R81" s="12">
        <v>7.9472432381538123E-3</v>
      </c>
      <c r="S81" s="12">
        <v>2.1489129992181995E-2</v>
      </c>
      <c r="T81" s="12">
        <v>0</v>
      </c>
      <c r="U81" s="12">
        <v>2.4660186171946215E-2</v>
      </c>
      <c r="V81" s="12">
        <v>1.7252649506477955E-2</v>
      </c>
      <c r="W81" s="12">
        <v>2.4756894888574178E-2</v>
      </c>
      <c r="X81" s="12">
        <v>3.3478949374753611E-2</v>
      </c>
      <c r="Y81" s="12">
        <v>9.4843281687173007E-3</v>
      </c>
      <c r="Z81" s="12">
        <v>1.5333377891082415E-2</v>
      </c>
      <c r="AA81" s="12">
        <v>1.6025778170568293E-2</v>
      </c>
      <c r="AB81" s="12">
        <v>6.6198965918270779E-3</v>
      </c>
      <c r="AC81" s="12">
        <v>5.2537180903178106E-3</v>
      </c>
      <c r="AD81" s="12">
        <v>0</v>
      </c>
      <c r="AE81" s="12">
        <v>6.0977062699429608E-3</v>
      </c>
      <c r="AF81" s="12">
        <v>6.1602278165894435E-3</v>
      </c>
      <c r="AG81" s="12">
        <v>1.5163748007304386E-2</v>
      </c>
      <c r="AH81" s="12">
        <v>5.3980502975766531E-3</v>
      </c>
      <c r="AI81" s="12">
        <v>6.5801041106851622E-3</v>
      </c>
      <c r="AJ81" s="12">
        <v>9.6098874771503048E-4</v>
      </c>
      <c r="AK81" s="12">
        <v>3.8816555382144642E-3</v>
      </c>
      <c r="AL81" s="12">
        <v>4.763147813935103E-3</v>
      </c>
      <c r="AM81" s="12">
        <v>7.5916681709946067E-3</v>
      </c>
      <c r="AN81" s="12">
        <v>3.1261466516621109E-2</v>
      </c>
      <c r="AO81" s="12">
        <v>1.2917732208496131E-2</v>
      </c>
      <c r="AP81" s="12">
        <v>3.3616723222843883E-2</v>
      </c>
      <c r="AQ81" s="12">
        <v>8.4223849944051986E-3</v>
      </c>
      <c r="AR81" s="12">
        <v>3.3740549521331702E-2</v>
      </c>
      <c r="AS81" s="12">
        <v>3.8924997853091495E-3</v>
      </c>
      <c r="AT81" s="12">
        <v>5.2590984060019016E-3</v>
      </c>
      <c r="AU81" s="12">
        <v>7.8863831923163992E-3</v>
      </c>
      <c r="AV81" s="12">
        <v>1.7957986858299694E-2</v>
      </c>
      <c r="AW81" s="12">
        <v>9.2501437430978096E-3</v>
      </c>
      <c r="AX81" s="12">
        <v>6.6707459212930293E-3</v>
      </c>
      <c r="AY81" s="12">
        <v>1.5140368491594359E-2</v>
      </c>
      <c r="AZ81" s="12">
        <v>1.5756043949925511E-2</v>
      </c>
      <c r="BA81" s="12">
        <v>1.1984614165439512E-2</v>
      </c>
      <c r="BB81" s="12">
        <v>1.2425035413823829E-2</v>
      </c>
      <c r="BC81" s="12">
        <v>1.4201342465228275E-2</v>
      </c>
      <c r="BD81" s="12">
        <v>6.7948955327737648E-3</v>
      </c>
      <c r="BE81" s="12">
        <v>2.6007811187129851E-3</v>
      </c>
      <c r="BF81" s="12">
        <v>6.4874553232827856E-3</v>
      </c>
      <c r="BG81" s="12">
        <v>6.8480770003090221E-3</v>
      </c>
      <c r="BH81" s="12">
        <v>4.8962443824013867E-3</v>
      </c>
      <c r="BI81" s="12">
        <v>6.4537855774632596E-3</v>
      </c>
      <c r="BJ81" s="12">
        <v>2.4038353922389462E-3</v>
      </c>
      <c r="BK81" s="12">
        <v>7.7537310798847011E-3</v>
      </c>
      <c r="BL81" s="12">
        <v>4.3535313201459574E-3</v>
      </c>
      <c r="BM81" s="12">
        <v>7.5424260830225997E-3</v>
      </c>
      <c r="BN81" s="12">
        <v>9.328066815034796E-3</v>
      </c>
      <c r="BO81" s="12">
        <v>2.6818061833620852E-3</v>
      </c>
      <c r="BP81" s="12">
        <v>5.2442098246260171E-2</v>
      </c>
      <c r="BQ81" s="12">
        <v>1.6456704646917928E-2</v>
      </c>
      <c r="BR81" s="12">
        <v>2.474538620857079E-2</v>
      </c>
      <c r="BS81" s="12">
        <v>2.4001552561075994E-2</v>
      </c>
      <c r="BT81" s="12">
        <v>2.8232798405665213E-2</v>
      </c>
      <c r="BU81" s="12">
        <v>1.7056832767001286E-2</v>
      </c>
      <c r="BV81" s="12">
        <v>6.7102244967396059E-3</v>
      </c>
      <c r="BW81" s="12">
        <v>8.7943166693690254E-3</v>
      </c>
      <c r="BX81" s="12">
        <v>1.2375774225740177E-2</v>
      </c>
      <c r="BY81" s="12">
        <v>2.3245515304753574E-2</v>
      </c>
      <c r="BZ81" s="12">
        <v>3.9724627884369708E-2</v>
      </c>
      <c r="CA81" s="12">
        <v>1.1984149707871384E-2</v>
      </c>
      <c r="CB81" s="12">
        <v>6.0087546646485522E-3</v>
      </c>
      <c r="CC81" s="12">
        <v>5.4832481041003391E-3</v>
      </c>
      <c r="CD81" s="12">
        <v>1.8903311945081683E-3</v>
      </c>
      <c r="CE81" s="12">
        <v>6.2778770438230245E-3</v>
      </c>
      <c r="CF81" s="12">
        <v>3.5037134773037988E-3</v>
      </c>
      <c r="CG81" s="12">
        <v>1.0065167130807955</v>
      </c>
      <c r="CH81" s="12">
        <v>6.2793706298139044E-3</v>
      </c>
      <c r="CI81" s="12">
        <v>4.7672607745838872E-3</v>
      </c>
      <c r="CJ81" s="12">
        <v>1.1103402485595432E-2</v>
      </c>
      <c r="CK81" s="12">
        <v>8.0666816418953017E-3</v>
      </c>
      <c r="CL81" s="12">
        <v>9.4920628850537325E-3</v>
      </c>
      <c r="CM81" s="12">
        <v>1.1506021865444358E-2</v>
      </c>
      <c r="CN81" s="12">
        <v>8.6359766864363228E-3</v>
      </c>
      <c r="CO81" s="12">
        <v>1.5779549685160803E-2</v>
      </c>
      <c r="CP81" s="12">
        <v>3.6047874825971818E-3</v>
      </c>
      <c r="CQ81" s="12">
        <v>1.7915194865476436E-2</v>
      </c>
      <c r="CR81" s="12">
        <v>1.5837030696110598E-2</v>
      </c>
      <c r="CS81" s="12">
        <v>1.6105647107655361E-2</v>
      </c>
      <c r="CT81" s="12">
        <v>1.1803113198921088E-2</v>
      </c>
      <c r="CU81" s="12">
        <v>8.0583352577600839E-3</v>
      </c>
      <c r="CV81" s="12">
        <v>1.4765560348829124E-2</v>
      </c>
      <c r="CW81" s="12">
        <v>8.2338440079759018E-3</v>
      </c>
      <c r="CX81" s="12">
        <v>9.3174405935334652E-3</v>
      </c>
      <c r="CY81" s="12">
        <v>1.5892541519921203E-2</v>
      </c>
      <c r="CZ81" s="12">
        <v>1.3074834963435427E-2</v>
      </c>
      <c r="DA81" s="12">
        <v>1.2523488112420723E-2</v>
      </c>
      <c r="DB81" s="12">
        <v>1.0220444839378864E-2</v>
      </c>
      <c r="DC81" s="12">
        <v>8.9341281769531079E-3</v>
      </c>
      <c r="DD81" s="12">
        <v>6.477591864710279E-2</v>
      </c>
      <c r="DE81" s="12">
        <v>1.1697145566808224E-2</v>
      </c>
      <c r="DF81" s="12">
        <v>2.3721990600479057E-2</v>
      </c>
      <c r="DG81" s="12">
        <v>3.8684981591148963E-2</v>
      </c>
      <c r="DH81" s="12">
        <v>1.5084978917873021E-2</v>
      </c>
      <c r="DI81" s="12">
        <v>3.5882868131731763E-2</v>
      </c>
      <c r="DJ81" s="12">
        <v>1.0744811983653317E-2</v>
      </c>
      <c r="DK81" s="12">
        <v>1.047947372746446E-2</v>
      </c>
    </row>
    <row r="82" spans="2:115">
      <c r="B82" s="13">
        <v>574</v>
      </c>
      <c r="C82" s="11" t="s">
        <v>714</v>
      </c>
      <c r="D82" s="12">
        <v>2.5227277044673757E-3</v>
      </c>
      <c r="E82" s="12">
        <v>0.22551676743807531</v>
      </c>
      <c r="F82" s="12">
        <v>-0.40781736965524734</v>
      </c>
      <c r="G82" s="12">
        <v>2.0721433114468139E-3</v>
      </c>
      <c r="H82" s="12">
        <v>3.1949459571877246E-2</v>
      </c>
      <c r="I82" s="12">
        <v>3.1949459571877246E-2</v>
      </c>
      <c r="J82" s="12">
        <v>7.5263114309293269E-6</v>
      </c>
      <c r="K82" s="12">
        <v>1.5484650202827217E-5</v>
      </c>
      <c r="L82" s="12">
        <v>4.2475411270548803E-6</v>
      </c>
      <c r="M82" s="12">
        <v>7.0953343370117831E-6</v>
      </c>
      <c r="N82" s="12">
        <v>7.4047836254977962E-6</v>
      </c>
      <c r="O82" s="12">
        <v>4.7511663211589902E-6</v>
      </c>
      <c r="P82" s="12">
        <v>1.6284502263268247E-5</v>
      </c>
      <c r="Q82" s="12">
        <v>3.8271116077657369E-6</v>
      </c>
      <c r="R82" s="12">
        <v>4.1176065038632703E-6</v>
      </c>
      <c r="S82" s="12">
        <v>1.2174840771497377E-5</v>
      </c>
      <c r="T82" s="12">
        <v>0</v>
      </c>
      <c r="U82" s="12">
        <v>3.7302842587753663E-6</v>
      </c>
      <c r="V82" s="12">
        <v>4.096476333237636E-6</v>
      </c>
      <c r="W82" s="12">
        <v>7.4585663204954396E-6</v>
      </c>
      <c r="X82" s="12">
        <v>1.0695343292917984E-5</v>
      </c>
      <c r="Y82" s="12">
        <v>1.9411658872613157E-5</v>
      </c>
      <c r="Z82" s="12">
        <v>9.31925025677081E-6</v>
      </c>
      <c r="AA82" s="12">
        <v>5.2082027985682047E-6</v>
      </c>
      <c r="AB82" s="12">
        <v>1.2658387933294247E-5</v>
      </c>
      <c r="AC82" s="12">
        <v>1.5957921809686891E-5</v>
      </c>
      <c r="AD82" s="12">
        <v>0</v>
      </c>
      <c r="AE82" s="12">
        <v>6.8056865619787717E-6</v>
      </c>
      <c r="AF82" s="12">
        <v>1.732677955850781E-5</v>
      </c>
      <c r="AG82" s="12">
        <v>1.7805474896078645E-5</v>
      </c>
      <c r="AH82" s="12">
        <v>1.2031916000405703E-5</v>
      </c>
      <c r="AI82" s="12">
        <v>6.8261562312648995E-6</v>
      </c>
      <c r="AJ82" s="12">
        <v>4.7880585919104581E-6</v>
      </c>
      <c r="AK82" s="12">
        <v>1.2037124863370515E-5</v>
      </c>
      <c r="AL82" s="12">
        <v>4.3179698526703888E-6</v>
      </c>
      <c r="AM82" s="12">
        <v>5.8810303995913789E-6</v>
      </c>
      <c r="AN82" s="12">
        <v>4.2026877206488018E-6</v>
      </c>
      <c r="AO82" s="12">
        <v>1.0223001410638859E-5</v>
      </c>
      <c r="AP82" s="12">
        <v>3.167540480097594E-5</v>
      </c>
      <c r="AQ82" s="12">
        <v>9.546063085344311E-6</v>
      </c>
      <c r="AR82" s="12">
        <v>1.9204891034450146E-5</v>
      </c>
      <c r="AS82" s="12">
        <v>8.1020783374687103E-6</v>
      </c>
      <c r="AT82" s="12">
        <v>3.650253634120173E-6</v>
      </c>
      <c r="AU82" s="12">
        <v>2.2677033723936831E-5</v>
      </c>
      <c r="AV82" s="12">
        <v>1.8658868552614003E-5</v>
      </c>
      <c r="AW82" s="12">
        <v>5.2261537298093109E-5</v>
      </c>
      <c r="AX82" s="12">
        <v>1.0395623444794907E-5</v>
      </c>
      <c r="AY82" s="12">
        <v>9.6622128507165952E-6</v>
      </c>
      <c r="AZ82" s="12">
        <v>7.8152422267877379E-6</v>
      </c>
      <c r="BA82" s="12">
        <v>5.9100224901195454E-6</v>
      </c>
      <c r="BB82" s="12">
        <v>7.4828388377907374E-6</v>
      </c>
      <c r="BC82" s="12">
        <v>5.0452166216901239E-6</v>
      </c>
      <c r="BD82" s="12">
        <v>3.1443345420183648E-6</v>
      </c>
      <c r="BE82" s="12">
        <v>3.5215529736094799E-6</v>
      </c>
      <c r="BF82" s="12">
        <v>5.0550136788853702E-6</v>
      </c>
      <c r="BG82" s="12">
        <v>4.1885501639372188E-6</v>
      </c>
      <c r="BH82" s="12">
        <v>3.0293723673645448E-6</v>
      </c>
      <c r="BI82" s="12">
        <v>4.7343579436015361E-6</v>
      </c>
      <c r="BJ82" s="12">
        <v>3.4345117063933805E-6</v>
      </c>
      <c r="BK82" s="12">
        <v>3.0856628460617018E-6</v>
      </c>
      <c r="BL82" s="12">
        <v>1.0698635011096062E-5</v>
      </c>
      <c r="BM82" s="12">
        <v>8.2406426091337476E-6</v>
      </c>
      <c r="BN82" s="12">
        <v>4.4169212590587173E-6</v>
      </c>
      <c r="BO82" s="12">
        <v>3.7977536321672452E-6</v>
      </c>
      <c r="BP82" s="12">
        <v>5.3769457463192008E-6</v>
      </c>
      <c r="BQ82" s="12">
        <v>3.0538271202643942E-4</v>
      </c>
      <c r="BR82" s="12">
        <v>4.5123027093766226E-6</v>
      </c>
      <c r="BS82" s="12">
        <v>4.5821185303527213E-6</v>
      </c>
      <c r="BT82" s="12">
        <v>6.7994828669719527E-6</v>
      </c>
      <c r="BU82" s="12">
        <v>9.993592552434907E-6</v>
      </c>
      <c r="BV82" s="12">
        <v>1.3832459430018517E-5</v>
      </c>
      <c r="BW82" s="12">
        <v>1.3905396280671617E-5</v>
      </c>
      <c r="BX82" s="12">
        <v>5.5798987196927771E-6</v>
      </c>
      <c r="BY82" s="12">
        <v>1.9795265746219829E-5</v>
      </c>
      <c r="BZ82" s="12">
        <v>6.1637495321675809E-6</v>
      </c>
      <c r="CA82" s="12">
        <v>4.614358404216924E-6</v>
      </c>
      <c r="CB82" s="12">
        <v>1.7942662339978234E-6</v>
      </c>
      <c r="CC82" s="12">
        <v>1.429677918564503E-6</v>
      </c>
      <c r="CD82" s="12">
        <v>3.9677618198467728E-7</v>
      </c>
      <c r="CE82" s="12">
        <v>2.0692471599045923E-6</v>
      </c>
      <c r="CF82" s="12">
        <v>1.1856378248881907E-5</v>
      </c>
      <c r="CG82" s="12">
        <v>1.8750400519707747E-5</v>
      </c>
      <c r="CH82" s="12">
        <v>1.0000170174775735</v>
      </c>
      <c r="CI82" s="12">
        <v>3.126617047146388E-6</v>
      </c>
      <c r="CJ82" s="12">
        <v>2.2283977596389273E-6</v>
      </c>
      <c r="CK82" s="12">
        <v>3.2887608661873106E-6</v>
      </c>
      <c r="CL82" s="12">
        <v>3.9400045343969867E-5</v>
      </c>
      <c r="CM82" s="12">
        <v>4.4292622080677561E-6</v>
      </c>
      <c r="CN82" s="12">
        <v>5.0514592591521207E-6</v>
      </c>
      <c r="CO82" s="12">
        <v>8.3496339881496264E-6</v>
      </c>
      <c r="CP82" s="12">
        <v>4.4639868014625196E-6</v>
      </c>
      <c r="CQ82" s="12">
        <v>1.6457547951416614E-5</v>
      </c>
      <c r="CR82" s="12">
        <v>3.8550162248844514E-6</v>
      </c>
      <c r="CS82" s="12">
        <v>5.3716227415434832E-6</v>
      </c>
      <c r="CT82" s="12">
        <v>8.9925062081536022E-6</v>
      </c>
      <c r="CU82" s="12">
        <v>3.6549064753877664E-6</v>
      </c>
      <c r="CV82" s="12">
        <v>3.8066762275619667E-6</v>
      </c>
      <c r="CW82" s="12">
        <v>1.5474772559891121E-6</v>
      </c>
      <c r="CX82" s="12">
        <v>2.0628666116864023E-6</v>
      </c>
      <c r="CY82" s="12">
        <v>1.187112307605702E-5</v>
      </c>
      <c r="CZ82" s="12">
        <v>4.0064615348736172E-6</v>
      </c>
      <c r="DA82" s="12">
        <v>6.9613678432348664E-6</v>
      </c>
      <c r="DB82" s="12">
        <v>4.6642301617592276E-6</v>
      </c>
      <c r="DC82" s="12">
        <v>7.1634960356482286E-6</v>
      </c>
      <c r="DD82" s="12">
        <v>5.863703089888939E-6</v>
      </c>
      <c r="DE82" s="12">
        <v>3.3385409431373111E-6</v>
      </c>
      <c r="DF82" s="12">
        <v>4.1272170681493486E-6</v>
      </c>
      <c r="DG82" s="12">
        <v>5.6213680605285179E-6</v>
      </c>
      <c r="DH82" s="12">
        <v>3.7882024749556572E-6</v>
      </c>
      <c r="DI82" s="12">
        <v>6.5684628171670883E-6</v>
      </c>
      <c r="DJ82" s="12">
        <v>1.1475171790076789E-5</v>
      </c>
      <c r="DK82" s="12">
        <v>1.0242815039291606E-5</v>
      </c>
    </row>
    <row r="83" spans="2:115">
      <c r="B83" s="13">
        <v>576</v>
      </c>
      <c r="C83" s="11" t="s">
        <v>715</v>
      </c>
      <c r="D83" s="12">
        <v>0.65033915509271734</v>
      </c>
      <c r="E83" s="12">
        <v>0.51544052109383198</v>
      </c>
      <c r="F83" s="12">
        <v>3.2457681113268536E-2</v>
      </c>
      <c r="G83" s="12">
        <v>5.8327825845675199E-4</v>
      </c>
      <c r="H83" s="12">
        <v>0.10710079049057038</v>
      </c>
      <c r="I83" s="12">
        <v>0.10456872954838889</v>
      </c>
      <c r="J83" s="12">
        <v>5.937247888062612E-4</v>
      </c>
      <c r="K83" s="12">
        <v>1.8355405328705384E-3</v>
      </c>
      <c r="L83" s="12">
        <v>4.1312005288527895E-4</v>
      </c>
      <c r="M83" s="12">
        <v>3.6159703090677363E-4</v>
      </c>
      <c r="N83" s="12">
        <v>8.4691943834640129E-4</v>
      </c>
      <c r="O83" s="12">
        <v>7.1888320312362355E-5</v>
      </c>
      <c r="P83" s="12">
        <v>3.5654327687878787E-4</v>
      </c>
      <c r="Q83" s="12">
        <v>1.0305347305641533E-3</v>
      </c>
      <c r="R83" s="12">
        <v>1.0788528468029046E-3</v>
      </c>
      <c r="S83" s="12">
        <v>1.1197989354608667E-3</v>
      </c>
      <c r="T83" s="12">
        <v>0</v>
      </c>
      <c r="U83" s="12">
        <v>3.5657036895449121E-4</v>
      </c>
      <c r="V83" s="12">
        <v>5.0744781945337295E-4</v>
      </c>
      <c r="W83" s="12">
        <v>1.0463444925231926E-3</v>
      </c>
      <c r="X83" s="12">
        <v>8.3287118309525836E-4</v>
      </c>
      <c r="Y83" s="12">
        <v>2.0113989210305077E-3</v>
      </c>
      <c r="Z83" s="12">
        <v>1.4605366695841645E-3</v>
      </c>
      <c r="AA83" s="12">
        <v>9.1322869969127712E-4</v>
      </c>
      <c r="AB83" s="12">
        <v>6.0021265700382063E-4</v>
      </c>
      <c r="AC83" s="12">
        <v>6.5941780986104078E-4</v>
      </c>
      <c r="AD83" s="12">
        <v>0</v>
      </c>
      <c r="AE83" s="12">
        <v>6.9591639992050034E-4</v>
      </c>
      <c r="AF83" s="12">
        <v>1.2815901414397006E-3</v>
      </c>
      <c r="AG83" s="12">
        <v>1.7580182886728554E-3</v>
      </c>
      <c r="AH83" s="12">
        <v>6.5103357934659866E-4</v>
      </c>
      <c r="AI83" s="12">
        <v>8.1859029958736003E-4</v>
      </c>
      <c r="AJ83" s="12">
        <v>7.6720438510985271E-4</v>
      </c>
      <c r="AK83" s="12">
        <v>2.5027834787385377E-3</v>
      </c>
      <c r="AL83" s="12">
        <v>3.7916943422957043E-4</v>
      </c>
      <c r="AM83" s="12">
        <v>4.697876389748446E-4</v>
      </c>
      <c r="AN83" s="12">
        <v>5.1804333609440658E-4</v>
      </c>
      <c r="AO83" s="12">
        <v>7.7900931442274977E-4</v>
      </c>
      <c r="AP83" s="12">
        <v>2.3742921119228912E-3</v>
      </c>
      <c r="AQ83" s="12">
        <v>9.4296028712331553E-4</v>
      </c>
      <c r="AR83" s="12">
        <v>1.3481060663812976E-3</v>
      </c>
      <c r="AS83" s="12">
        <v>3.9885446276771209E-4</v>
      </c>
      <c r="AT83" s="12">
        <v>1.5873144607166947E-4</v>
      </c>
      <c r="AU83" s="12">
        <v>1.3953876619094408E-3</v>
      </c>
      <c r="AV83" s="12">
        <v>1.0047034749001438E-3</v>
      </c>
      <c r="AW83" s="12">
        <v>3.7943375030937332E-4</v>
      </c>
      <c r="AX83" s="12">
        <v>5.0445468179800769E-4</v>
      </c>
      <c r="AY83" s="12">
        <v>5.3555716323077783E-4</v>
      </c>
      <c r="AZ83" s="12">
        <v>4.5201887311414863E-4</v>
      </c>
      <c r="BA83" s="12">
        <v>3.8336846276908979E-4</v>
      </c>
      <c r="BB83" s="12">
        <v>3.3495529094266602E-4</v>
      </c>
      <c r="BC83" s="12">
        <v>3.8321324486854773E-4</v>
      </c>
      <c r="BD83" s="12">
        <v>3.9458444796340272E-4</v>
      </c>
      <c r="BE83" s="12">
        <v>2.4869911456882888E-4</v>
      </c>
      <c r="BF83" s="12">
        <v>4.3625396396350244E-4</v>
      </c>
      <c r="BG83" s="12">
        <v>4.3614323434858698E-4</v>
      </c>
      <c r="BH83" s="12">
        <v>3.5642681995003687E-4</v>
      </c>
      <c r="BI83" s="12">
        <v>4.9026894365779197E-4</v>
      </c>
      <c r="BJ83" s="12">
        <v>3.5116918433777814E-4</v>
      </c>
      <c r="BK83" s="12">
        <v>4.9139266899371167E-4</v>
      </c>
      <c r="BL83" s="12">
        <v>8.0928985135494784E-4</v>
      </c>
      <c r="BM83" s="12">
        <v>4.8107843794090594E-4</v>
      </c>
      <c r="BN83" s="12">
        <v>3.0283318091893036E-4</v>
      </c>
      <c r="BO83" s="12">
        <v>3.5336506512373894E-4</v>
      </c>
      <c r="BP83" s="12">
        <v>6.2082658024294288E-4</v>
      </c>
      <c r="BQ83" s="12">
        <v>1.3373356443826892E-3</v>
      </c>
      <c r="BR83" s="12">
        <v>6.5036396349084304E-4</v>
      </c>
      <c r="BS83" s="12">
        <v>6.7425770315286638E-4</v>
      </c>
      <c r="BT83" s="12">
        <v>6.6201082826799552E-4</v>
      </c>
      <c r="BU83" s="12">
        <v>9.4924191033769604E-4</v>
      </c>
      <c r="BV83" s="12">
        <v>4.0191650918444005E-4</v>
      </c>
      <c r="BW83" s="12">
        <v>1.059201635914879E-3</v>
      </c>
      <c r="BX83" s="12">
        <v>2.4842785142550547E-4</v>
      </c>
      <c r="BY83" s="12">
        <v>2.8147583061251822E-4</v>
      </c>
      <c r="BZ83" s="12">
        <v>1.3520270418842408E-4</v>
      </c>
      <c r="CA83" s="12">
        <v>1.6082268844944128E-4</v>
      </c>
      <c r="CB83" s="12">
        <v>8.6845400693184659E-5</v>
      </c>
      <c r="CC83" s="12">
        <v>8.1994028730801241E-5</v>
      </c>
      <c r="CD83" s="12">
        <v>1.9584153969402977E-5</v>
      </c>
      <c r="CE83" s="12">
        <v>5.3918500310401452E-4</v>
      </c>
      <c r="CF83" s="12">
        <v>4.8145627691808298E-4</v>
      </c>
      <c r="CG83" s="12">
        <v>4.7343729788040882E-4</v>
      </c>
      <c r="CH83" s="12">
        <v>5.3567704328214244E-4</v>
      </c>
      <c r="CI83" s="12">
        <v>1.0019664987526453</v>
      </c>
      <c r="CJ83" s="12">
        <v>1.2010613521569534E-4</v>
      </c>
      <c r="CK83" s="12">
        <v>4.1341584121404237E-4</v>
      </c>
      <c r="CL83" s="12">
        <v>3.2247331401902444E-3</v>
      </c>
      <c r="CM83" s="12">
        <v>1.284564690036393E-4</v>
      </c>
      <c r="CN83" s="12">
        <v>1.2865165735285149E-4</v>
      </c>
      <c r="CO83" s="12">
        <v>3.1424208812009835E-4</v>
      </c>
      <c r="CP83" s="12">
        <v>1.3326256838911503E-4</v>
      </c>
      <c r="CQ83" s="12">
        <v>4.9359406240216588E-4</v>
      </c>
      <c r="CR83" s="12">
        <v>1.0021648668672173E-4</v>
      </c>
      <c r="CS83" s="12">
        <v>8.937644686118024E-5</v>
      </c>
      <c r="CT83" s="12">
        <v>3.6609489776207434E-4</v>
      </c>
      <c r="CU83" s="12">
        <v>5.0200670013085991E-4</v>
      </c>
      <c r="CV83" s="12">
        <v>3.8314387080205401E-4</v>
      </c>
      <c r="CW83" s="12">
        <v>1.7281886454292603E-4</v>
      </c>
      <c r="CX83" s="12">
        <v>2.2980372178598124E-4</v>
      </c>
      <c r="CY83" s="12">
        <v>2.721782137985445E-4</v>
      </c>
      <c r="CZ83" s="12">
        <v>1.2218379332435542E-4</v>
      </c>
      <c r="DA83" s="12">
        <v>5.0068980814661258E-4</v>
      </c>
      <c r="DB83" s="12">
        <v>4.5176677213732401E-4</v>
      </c>
      <c r="DC83" s="12">
        <v>1.4834175757466117E-4</v>
      </c>
      <c r="DD83" s="12">
        <v>5.2339838891100334E-4</v>
      </c>
      <c r="DE83" s="12">
        <v>6.5032421191234637E-4</v>
      </c>
      <c r="DF83" s="12">
        <v>2.4265909350409623E-4</v>
      </c>
      <c r="DG83" s="12">
        <v>1.651858124019847E-4</v>
      </c>
      <c r="DH83" s="12">
        <v>3.3131468210251947E-4</v>
      </c>
      <c r="DI83" s="12">
        <v>2.1774628696738464E-4</v>
      </c>
      <c r="DJ83" s="12">
        <v>2.3826849325372535E-3</v>
      </c>
      <c r="DK83" s="12">
        <v>1.1643337046530889E-4</v>
      </c>
    </row>
    <row r="84" spans="2:115">
      <c r="B84" s="13">
        <v>577</v>
      </c>
      <c r="C84" s="11" t="s">
        <v>716</v>
      </c>
      <c r="D84" s="12">
        <v>0.60834809475878093</v>
      </c>
      <c r="E84" s="12">
        <v>0.35266015711923437</v>
      </c>
      <c r="F84" s="12">
        <v>3.9263659192075383E-2</v>
      </c>
      <c r="G84" s="12">
        <v>1.47128559233576E-3</v>
      </c>
      <c r="H84" s="12">
        <v>6.4891208933939765E-2</v>
      </c>
      <c r="I84" s="12">
        <v>6.4737055609549191E-2</v>
      </c>
      <c r="J84" s="12">
        <v>2.5563124105696983E-3</v>
      </c>
      <c r="K84" s="12">
        <v>8.6614344497266283E-3</v>
      </c>
      <c r="L84" s="12">
        <v>1.7768298080630871E-3</v>
      </c>
      <c r="M84" s="12">
        <v>1.0977107495668539E-3</v>
      </c>
      <c r="N84" s="12">
        <v>3.5317829775960877E-3</v>
      </c>
      <c r="O84" s="12">
        <v>2.7001934954107526E-4</v>
      </c>
      <c r="P84" s="12">
        <v>1.2230650759358804E-3</v>
      </c>
      <c r="Q84" s="12">
        <v>4.3655546433252175E-3</v>
      </c>
      <c r="R84" s="12">
        <v>3.8247586627073484E-3</v>
      </c>
      <c r="S84" s="12">
        <v>1.8354274680372408E-2</v>
      </c>
      <c r="T84" s="12">
        <v>0</v>
      </c>
      <c r="U84" s="12">
        <v>1.8839944607754115E-3</v>
      </c>
      <c r="V84" s="12">
        <v>2.9214108352259367E-3</v>
      </c>
      <c r="W84" s="12">
        <v>2.5103715498028382E-3</v>
      </c>
      <c r="X84" s="12">
        <v>2.6405806557908708E-3</v>
      </c>
      <c r="Y84" s="12">
        <v>8.511608047303278E-3</v>
      </c>
      <c r="Z84" s="12">
        <v>4.5382315162307979E-3</v>
      </c>
      <c r="AA84" s="12">
        <v>2.5328392545868189E-3</v>
      </c>
      <c r="AB84" s="12">
        <v>4.7448085375266218E-3</v>
      </c>
      <c r="AC84" s="12">
        <v>3.8959784348335091E-3</v>
      </c>
      <c r="AD84" s="12">
        <v>0</v>
      </c>
      <c r="AE84" s="12">
        <v>1.7594997167193985E-3</v>
      </c>
      <c r="AF84" s="12">
        <v>6.3582993817712461E-3</v>
      </c>
      <c r="AG84" s="12">
        <v>7.7787981681354118E-3</v>
      </c>
      <c r="AH84" s="12">
        <v>2.185482330600843E-3</v>
      </c>
      <c r="AI84" s="12">
        <v>2.692334063377919E-3</v>
      </c>
      <c r="AJ84" s="12">
        <v>6.1387963460932126E-4</v>
      </c>
      <c r="AK84" s="12">
        <v>7.2333362192547861E-3</v>
      </c>
      <c r="AL84" s="12">
        <v>2.0997537903388419E-3</v>
      </c>
      <c r="AM84" s="12">
        <v>1.7708302195903855E-3</v>
      </c>
      <c r="AN84" s="12">
        <v>3.0452382614153599E-3</v>
      </c>
      <c r="AO84" s="12">
        <v>4.6588645065617279E-3</v>
      </c>
      <c r="AP84" s="12">
        <v>5.3849500091773164E-3</v>
      </c>
      <c r="AQ84" s="12">
        <v>5.6047119777452616E-3</v>
      </c>
      <c r="AR84" s="12">
        <v>5.7562442906569184E-3</v>
      </c>
      <c r="AS84" s="12">
        <v>1.5690488118451315E-3</v>
      </c>
      <c r="AT84" s="12">
        <v>8.0575772605647573E-4</v>
      </c>
      <c r="AU84" s="12">
        <v>4.9923701859737133E-3</v>
      </c>
      <c r="AV84" s="12">
        <v>3.7481185045161441E-3</v>
      </c>
      <c r="AW84" s="12">
        <v>4.8904987592527259E-3</v>
      </c>
      <c r="AX84" s="12">
        <v>5.0465834757557051E-3</v>
      </c>
      <c r="AY84" s="12">
        <v>2.0364542784392257E-3</v>
      </c>
      <c r="AZ84" s="12">
        <v>2.0888464273246293E-3</v>
      </c>
      <c r="BA84" s="12">
        <v>1.6231542814265456E-3</v>
      </c>
      <c r="BB84" s="12">
        <v>1.383508925935049E-3</v>
      </c>
      <c r="BC84" s="12">
        <v>1.8230406272201573E-3</v>
      </c>
      <c r="BD84" s="12">
        <v>1.7283952127722221E-3</v>
      </c>
      <c r="BE84" s="12">
        <v>1.0827270479242092E-3</v>
      </c>
      <c r="BF84" s="12">
        <v>2.161601361303782E-3</v>
      </c>
      <c r="BG84" s="12">
        <v>1.8544263643988737E-3</v>
      </c>
      <c r="BH84" s="12">
        <v>1.4748783879617341E-3</v>
      </c>
      <c r="BI84" s="12">
        <v>3.1278714197361555E-3</v>
      </c>
      <c r="BJ84" s="12">
        <v>1.4375376748743144E-3</v>
      </c>
      <c r="BK84" s="12">
        <v>2.2266071857061026E-3</v>
      </c>
      <c r="BL84" s="12">
        <v>2.1573232091362813E-3</v>
      </c>
      <c r="BM84" s="12">
        <v>1.6800053185369013E-3</v>
      </c>
      <c r="BN84" s="12">
        <v>1.2295576982378599E-3</v>
      </c>
      <c r="BO84" s="12">
        <v>1.446707802333789E-3</v>
      </c>
      <c r="BP84" s="12">
        <v>2.2763300044056712E-3</v>
      </c>
      <c r="BQ84" s="12">
        <v>1.7019085727388292E-2</v>
      </c>
      <c r="BR84" s="12">
        <v>1.5668140839431262E-3</v>
      </c>
      <c r="BS84" s="12">
        <v>1.7127848359017415E-3</v>
      </c>
      <c r="BT84" s="12">
        <v>1.6785465071551739E-3</v>
      </c>
      <c r="BU84" s="12">
        <v>2.3963644580981226E-3</v>
      </c>
      <c r="BV84" s="12">
        <v>4.891893974885925E-3</v>
      </c>
      <c r="BW84" s="12">
        <v>1.6706648796070415E-2</v>
      </c>
      <c r="BX84" s="12">
        <v>9.6892211133308445E-4</v>
      </c>
      <c r="BY84" s="12">
        <v>1.0458718587858073E-3</v>
      </c>
      <c r="BZ84" s="12">
        <v>5.4209459207172088E-4</v>
      </c>
      <c r="CA84" s="12">
        <v>5.7675093064275275E-4</v>
      </c>
      <c r="CB84" s="12">
        <v>4.8610489726510407E-4</v>
      </c>
      <c r="CC84" s="12">
        <v>3.9849299196533021E-4</v>
      </c>
      <c r="CD84" s="12">
        <v>6.2029538155986542E-5</v>
      </c>
      <c r="CE84" s="12">
        <v>4.6992212903161656E-4</v>
      </c>
      <c r="CF84" s="12">
        <v>2.1540259143869336E-4</v>
      </c>
      <c r="CG84" s="12">
        <v>1.1917448574812303E-3</v>
      </c>
      <c r="CH84" s="12">
        <v>1.1547137905185178E-3</v>
      </c>
      <c r="CI84" s="12">
        <v>3.7015719297340421E-4</v>
      </c>
      <c r="CJ84" s="12">
        <v>1.0005079220605757</v>
      </c>
      <c r="CK84" s="12">
        <v>1.4992310366091694E-3</v>
      </c>
      <c r="CL84" s="12">
        <v>1.4860829702321849E-4</v>
      </c>
      <c r="CM84" s="12">
        <v>6.0702120332069536E-4</v>
      </c>
      <c r="CN84" s="12">
        <v>6.1661916030143608E-4</v>
      </c>
      <c r="CO84" s="12">
        <v>9.4699489049985728E-4</v>
      </c>
      <c r="CP84" s="12">
        <v>7.0075328819170935E-4</v>
      </c>
      <c r="CQ84" s="12">
        <v>1.7350953467826404E-3</v>
      </c>
      <c r="CR84" s="12">
        <v>1.3864050964974904E-3</v>
      </c>
      <c r="CS84" s="12">
        <v>3.5997749939965486E-4</v>
      </c>
      <c r="CT84" s="12">
        <v>1.2094361084353565E-3</v>
      </c>
      <c r="CU84" s="12">
        <v>1.060413723499694E-3</v>
      </c>
      <c r="CV84" s="12">
        <v>1.4777307058018538E-3</v>
      </c>
      <c r="CW84" s="12">
        <v>6.3799593581394178E-4</v>
      </c>
      <c r="CX84" s="12">
        <v>8.0432099897889849E-4</v>
      </c>
      <c r="CY84" s="12">
        <v>9.484855793781519E-4</v>
      </c>
      <c r="CZ84" s="12">
        <v>3.7367067315362599E-4</v>
      </c>
      <c r="DA84" s="12">
        <v>5.5652768467796951E-4</v>
      </c>
      <c r="DB84" s="12">
        <v>1.3064682755191447E-3</v>
      </c>
      <c r="DC84" s="12">
        <v>5.2176157819033852E-4</v>
      </c>
      <c r="DD84" s="12">
        <v>2.2815984138494865E-3</v>
      </c>
      <c r="DE84" s="12">
        <v>2.3662582205460528E-3</v>
      </c>
      <c r="DF84" s="12">
        <v>8.7290871517288558E-4</v>
      </c>
      <c r="DG84" s="12">
        <v>5.7250495295842673E-4</v>
      </c>
      <c r="DH84" s="12">
        <v>8.9209565720831606E-4</v>
      </c>
      <c r="DI84" s="12">
        <v>7.1542245935346689E-4</v>
      </c>
      <c r="DJ84" s="12">
        <v>5.7627498647828731E-3</v>
      </c>
      <c r="DK84" s="12">
        <v>3.8395535766726121E-4</v>
      </c>
    </row>
    <row r="85" spans="2:115">
      <c r="B85" s="13">
        <v>578</v>
      </c>
      <c r="C85" s="11" t="s">
        <v>717</v>
      </c>
      <c r="D85" s="12">
        <v>0.60173495266141197</v>
      </c>
      <c r="E85" s="12">
        <v>0.31948418661548111</v>
      </c>
      <c r="F85" s="12">
        <v>0.1748269039291451</v>
      </c>
      <c r="G85" s="12">
        <v>1.0461542085301673E-2</v>
      </c>
      <c r="H85" s="12">
        <v>5.7553726783742473E-2</v>
      </c>
      <c r="I85" s="12">
        <v>5.4219047417085997E-2</v>
      </c>
      <c r="J85" s="12">
        <v>6.2816707219362777E-3</v>
      </c>
      <c r="K85" s="12">
        <v>2.9705067545139937E-3</v>
      </c>
      <c r="L85" s="12">
        <v>1.9813633126570321E-3</v>
      </c>
      <c r="M85" s="12">
        <v>2.8332016703884692E-3</v>
      </c>
      <c r="N85" s="12">
        <v>2.4107420535664265E-3</v>
      </c>
      <c r="O85" s="12">
        <v>4.3718324311068455E-3</v>
      </c>
      <c r="P85" s="12">
        <v>1.9581799501192949E-2</v>
      </c>
      <c r="Q85" s="12">
        <v>1.7554095708828346E-3</v>
      </c>
      <c r="R85" s="12">
        <v>1.4242388724097842E-3</v>
      </c>
      <c r="S85" s="12">
        <v>3.9768936849053031E-3</v>
      </c>
      <c r="T85" s="12">
        <v>0</v>
      </c>
      <c r="U85" s="12">
        <v>2.5367873897017422E-3</v>
      </c>
      <c r="V85" s="12">
        <v>3.5713812796203553E-3</v>
      </c>
      <c r="W85" s="12">
        <v>3.0883046195996663E-3</v>
      </c>
      <c r="X85" s="12">
        <v>7.7042396400740943E-3</v>
      </c>
      <c r="Y85" s="12">
        <v>3.6360131219100719E-3</v>
      </c>
      <c r="Z85" s="12">
        <v>2.3168859953551523E-3</v>
      </c>
      <c r="AA85" s="12">
        <v>3.1715826938699468E-3</v>
      </c>
      <c r="AB85" s="12">
        <v>3.8836581617416968E-3</v>
      </c>
      <c r="AC85" s="12">
        <v>1.2235177000876831E-3</v>
      </c>
      <c r="AD85" s="12">
        <v>0</v>
      </c>
      <c r="AE85" s="12">
        <v>1.4442904468277889E-3</v>
      </c>
      <c r="AF85" s="12">
        <v>2.9032479063416062E-3</v>
      </c>
      <c r="AG85" s="12">
        <v>4.2243834517103861E-3</v>
      </c>
      <c r="AH85" s="12">
        <v>1.3394088725493798E-3</v>
      </c>
      <c r="AI85" s="12">
        <v>2.3115561039740583E-3</v>
      </c>
      <c r="AJ85" s="12">
        <v>3.1568295418027257E-4</v>
      </c>
      <c r="AK85" s="12">
        <v>1.4092224318664416E-3</v>
      </c>
      <c r="AL85" s="12">
        <v>2.5843949553099261E-3</v>
      </c>
      <c r="AM85" s="12">
        <v>4.0454434399810448E-3</v>
      </c>
      <c r="AN85" s="12">
        <v>3.6752160580271983E-3</v>
      </c>
      <c r="AO85" s="12">
        <v>1.0315125759895433E-2</v>
      </c>
      <c r="AP85" s="12">
        <v>3.6092091015675854E-3</v>
      </c>
      <c r="AQ85" s="12">
        <v>4.6594918530934743E-3</v>
      </c>
      <c r="AR85" s="12">
        <v>3.6296859173744899E-3</v>
      </c>
      <c r="AS85" s="12">
        <v>4.7648150200194539E-4</v>
      </c>
      <c r="AT85" s="12">
        <v>2.7470817849925737E-3</v>
      </c>
      <c r="AU85" s="12">
        <v>1.4450118052610041E-3</v>
      </c>
      <c r="AV85" s="12">
        <v>3.202386826597574E-3</v>
      </c>
      <c r="AW85" s="12">
        <v>1.3666980033750129E-3</v>
      </c>
      <c r="AX85" s="12">
        <v>1.8455274763923275E-3</v>
      </c>
      <c r="AY85" s="12">
        <v>1.6621422311267767E-3</v>
      </c>
      <c r="AZ85" s="12">
        <v>2.666052344619101E-3</v>
      </c>
      <c r="BA85" s="12">
        <v>1.7515056224377589E-3</v>
      </c>
      <c r="BB85" s="12">
        <v>1.8239330861845092E-3</v>
      </c>
      <c r="BC85" s="12">
        <v>1.9241101565386606E-3</v>
      </c>
      <c r="BD85" s="12">
        <v>1.1617385568697626E-3</v>
      </c>
      <c r="BE85" s="12">
        <v>6.7030027994445659E-4</v>
      </c>
      <c r="BF85" s="12">
        <v>2.6288789298153075E-3</v>
      </c>
      <c r="BG85" s="12">
        <v>1.1013514955251816E-3</v>
      </c>
      <c r="BH85" s="12">
        <v>1.2817766840569863E-3</v>
      </c>
      <c r="BI85" s="12">
        <v>2.1347219220138494E-3</v>
      </c>
      <c r="BJ85" s="12">
        <v>6.9941044624660881E-4</v>
      </c>
      <c r="BK85" s="12">
        <v>2.8747887265756179E-3</v>
      </c>
      <c r="BL85" s="12">
        <v>1.6370629992799827E-3</v>
      </c>
      <c r="BM85" s="12">
        <v>3.9077138138156114E-3</v>
      </c>
      <c r="BN85" s="12">
        <v>1.4233054303388177E-3</v>
      </c>
      <c r="BO85" s="12">
        <v>7.2001144254654889E-4</v>
      </c>
      <c r="BP85" s="12">
        <v>5.8320787794060511E-3</v>
      </c>
      <c r="BQ85" s="12">
        <v>5.6632045737576705E-3</v>
      </c>
      <c r="BR85" s="12">
        <v>2.4575931060876683E-3</v>
      </c>
      <c r="BS85" s="12">
        <v>2.4519026025176549E-3</v>
      </c>
      <c r="BT85" s="12">
        <v>2.6974099885747997E-3</v>
      </c>
      <c r="BU85" s="12">
        <v>1.9678074493171293E-3</v>
      </c>
      <c r="BV85" s="12">
        <v>7.6164962922168505E-4</v>
      </c>
      <c r="BW85" s="12">
        <v>1.1584831092202904E-3</v>
      </c>
      <c r="BX85" s="12">
        <v>1.2643349196957137E-3</v>
      </c>
      <c r="BY85" s="12">
        <v>2.4967817702753088E-3</v>
      </c>
      <c r="BZ85" s="12">
        <v>6.3561462056955405E-3</v>
      </c>
      <c r="CA85" s="12">
        <v>1.2151289388530814E-3</v>
      </c>
      <c r="CB85" s="12">
        <v>6.3149120083324291E-4</v>
      </c>
      <c r="CC85" s="12">
        <v>5.6885148206136315E-4</v>
      </c>
      <c r="CD85" s="12">
        <v>1.7529998487096193E-4</v>
      </c>
      <c r="CE85" s="12">
        <v>2.529434672617209E-3</v>
      </c>
      <c r="CF85" s="12">
        <v>1.2371869368002344E-2</v>
      </c>
      <c r="CG85" s="12">
        <v>7.9867316492582052E-2</v>
      </c>
      <c r="CH85" s="12">
        <v>0.17256423386569505</v>
      </c>
      <c r="CI85" s="12">
        <v>2.6409850042055805E-2</v>
      </c>
      <c r="CJ85" s="12">
        <v>1.0350982820023025E-2</v>
      </c>
      <c r="CK85" s="12">
        <v>1.0022236894502186</v>
      </c>
      <c r="CL85" s="12">
        <v>1.2265369908203928E-3</v>
      </c>
      <c r="CM85" s="12">
        <v>1.1177369732424125E-3</v>
      </c>
      <c r="CN85" s="12">
        <v>9.5190581108617626E-4</v>
      </c>
      <c r="CO85" s="12">
        <v>1.4118914364893967E-3</v>
      </c>
      <c r="CP85" s="12">
        <v>5.6476432907681261E-4</v>
      </c>
      <c r="CQ85" s="12">
        <v>3.1241518481558549E-3</v>
      </c>
      <c r="CR85" s="12">
        <v>1.4438981754821085E-3</v>
      </c>
      <c r="CS85" s="12">
        <v>1.3880227716608416E-3</v>
      </c>
      <c r="CT85" s="12">
        <v>1.2685075287393354E-3</v>
      </c>
      <c r="CU85" s="12">
        <v>9.9716501647488477E-4</v>
      </c>
      <c r="CV85" s="12">
        <v>1.5832395581179468E-3</v>
      </c>
      <c r="CW85" s="12">
        <v>8.2879830447922314E-4</v>
      </c>
      <c r="CX85" s="12">
        <v>9.7997571807315292E-4</v>
      </c>
      <c r="CY85" s="12">
        <v>1.5828534158400889E-3</v>
      </c>
      <c r="CZ85" s="12">
        <v>3.1078911936597499E-3</v>
      </c>
      <c r="DA85" s="12">
        <v>1.2182294679854498E-3</v>
      </c>
      <c r="DB85" s="12">
        <v>1.3805430023037008E-3</v>
      </c>
      <c r="DC85" s="12">
        <v>8.8794848774390543E-4</v>
      </c>
      <c r="DD85" s="12">
        <v>1.9524274987347292E-2</v>
      </c>
      <c r="DE85" s="12">
        <v>3.3781928085772597E-3</v>
      </c>
      <c r="DF85" s="12">
        <v>2.1759703716776034E-3</v>
      </c>
      <c r="DG85" s="12">
        <v>4.8204058829196946E-3</v>
      </c>
      <c r="DH85" s="12">
        <v>1.4298004223882077E-3</v>
      </c>
      <c r="DI85" s="12">
        <v>3.1666505718789761E-3</v>
      </c>
      <c r="DJ85" s="12">
        <v>2.1803771726128483E-3</v>
      </c>
      <c r="DK85" s="12">
        <v>1.1684382798796581E-2</v>
      </c>
    </row>
    <row r="86" spans="2:115">
      <c r="B86" s="13">
        <v>579</v>
      </c>
      <c r="C86" s="11" t="s">
        <v>718</v>
      </c>
      <c r="D86" s="12">
        <v>0.99898059380840909</v>
      </c>
      <c r="E86" s="12">
        <v>0.65892078647373853</v>
      </c>
      <c r="F86" s="12">
        <v>3.1274072587265937E-2</v>
      </c>
      <c r="G86" s="12">
        <v>6.0508103702766071E-4</v>
      </c>
      <c r="H86" s="12">
        <v>0.11522859174144059</v>
      </c>
      <c r="I86" s="12">
        <v>0.11435928472120903</v>
      </c>
      <c r="J86" s="12">
        <v>4.0973953995268966E-4</v>
      </c>
      <c r="K86" s="12">
        <v>4.4361020958199053E-4</v>
      </c>
      <c r="L86" s="12">
        <v>4.8887287529234891E-4</v>
      </c>
      <c r="M86" s="12">
        <v>3.5210148358803562E-4</v>
      </c>
      <c r="N86" s="12">
        <v>3.435001146887496E-4</v>
      </c>
      <c r="O86" s="12">
        <v>2.4901340761360972E-3</v>
      </c>
      <c r="P86" s="12">
        <v>1.7079440154316567E-3</v>
      </c>
      <c r="Q86" s="12">
        <v>3.2210529270581493E-4</v>
      </c>
      <c r="R86" s="12">
        <v>3.4803402158034346E-4</v>
      </c>
      <c r="S86" s="12">
        <v>4.0723588459886219E-4</v>
      </c>
      <c r="T86" s="12">
        <v>0</v>
      </c>
      <c r="U86" s="12">
        <v>5.4640369641099245E-4</v>
      </c>
      <c r="V86" s="12">
        <v>6.875811485063468E-4</v>
      </c>
      <c r="W86" s="12">
        <v>4.2058229716692526E-4</v>
      </c>
      <c r="X86" s="12">
        <v>2.3429402200867686E-3</v>
      </c>
      <c r="Y86" s="12">
        <v>4.5123167314908114E-4</v>
      </c>
      <c r="Z86" s="12">
        <v>9.917955920960243E-4</v>
      </c>
      <c r="AA86" s="12">
        <v>5.5702894811137087E-4</v>
      </c>
      <c r="AB86" s="12">
        <v>4.4089244234565448E-4</v>
      </c>
      <c r="AC86" s="12">
        <v>2.1529011823619268E-4</v>
      </c>
      <c r="AD86" s="12">
        <v>0</v>
      </c>
      <c r="AE86" s="12">
        <v>2.6417964464824485E-4</v>
      </c>
      <c r="AF86" s="12">
        <v>8.7368751206056089E-4</v>
      </c>
      <c r="AG86" s="12">
        <v>9.1003312045667012E-4</v>
      </c>
      <c r="AH86" s="12">
        <v>5.1899366709759465E-4</v>
      </c>
      <c r="AI86" s="12">
        <v>4.9548745447729951E-4</v>
      </c>
      <c r="AJ86" s="12">
        <v>8.4923179057101896E-5</v>
      </c>
      <c r="AK86" s="12">
        <v>1.0338332204710937E-3</v>
      </c>
      <c r="AL86" s="12">
        <v>5.0302136970866839E-4</v>
      </c>
      <c r="AM86" s="12">
        <v>8.767208932166416E-4</v>
      </c>
      <c r="AN86" s="12">
        <v>3.4995763922427705E-4</v>
      </c>
      <c r="AO86" s="12">
        <v>5.5285647399771522E-4</v>
      </c>
      <c r="AP86" s="12">
        <v>5.1287922672733606E-4</v>
      </c>
      <c r="AQ86" s="12">
        <v>4.9297929470441869E-4</v>
      </c>
      <c r="AR86" s="12">
        <v>7.6331075842950454E-4</v>
      </c>
      <c r="AS86" s="12">
        <v>1.1599441660347939E-4</v>
      </c>
      <c r="AT86" s="12">
        <v>1.6688105651064942E-4</v>
      </c>
      <c r="AU86" s="12">
        <v>4.3869554879408929E-4</v>
      </c>
      <c r="AV86" s="12">
        <v>7.5986895360577857E-4</v>
      </c>
      <c r="AW86" s="12">
        <v>1.5009770111957876E-4</v>
      </c>
      <c r="AX86" s="12">
        <v>2.5495651073624418E-4</v>
      </c>
      <c r="AY86" s="12">
        <v>4.6914407322089799E-4</v>
      </c>
      <c r="AZ86" s="12">
        <v>4.8168240257258262E-4</v>
      </c>
      <c r="BA86" s="12">
        <v>5.6702038302813872E-4</v>
      </c>
      <c r="BB86" s="12">
        <v>5.6987462846506552E-4</v>
      </c>
      <c r="BC86" s="12">
        <v>4.7572348510831739E-4</v>
      </c>
      <c r="BD86" s="12">
        <v>2.8748297066189384E-4</v>
      </c>
      <c r="BE86" s="12">
        <v>3.0915954819672671E-4</v>
      </c>
      <c r="BF86" s="12">
        <v>4.5097038810902292E-4</v>
      </c>
      <c r="BG86" s="12">
        <v>6.2209571458516787E-4</v>
      </c>
      <c r="BH86" s="12">
        <v>2.910524159475226E-4</v>
      </c>
      <c r="BI86" s="12">
        <v>3.6603386895193616E-4</v>
      </c>
      <c r="BJ86" s="12">
        <v>4.8283149047328538E-4</v>
      </c>
      <c r="BK86" s="12">
        <v>3.4602603051233255E-4</v>
      </c>
      <c r="BL86" s="12">
        <v>3.8787530993527345E-4</v>
      </c>
      <c r="BM86" s="12">
        <v>6.438092738179353E-4</v>
      </c>
      <c r="BN86" s="12">
        <v>7.4976440085250656E-4</v>
      </c>
      <c r="BO86" s="12">
        <v>3.4925240620815808E-4</v>
      </c>
      <c r="BP86" s="12">
        <v>7.3741186082136936E-4</v>
      </c>
      <c r="BQ86" s="12">
        <v>1.3410877521643205E-3</v>
      </c>
      <c r="BR86" s="12">
        <v>5.6742000558406892E-4</v>
      </c>
      <c r="BS86" s="12">
        <v>1.1854611304640741E-3</v>
      </c>
      <c r="BT86" s="12">
        <v>8.7125955970807371E-4</v>
      </c>
      <c r="BU86" s="12">
        <v>8.9597162900885386E-4</v>
      </c>
      <c r="BV86" s="12">
        <v>1.5140639475626442E-3</v>
      </c>
      <c r="BW86" s="12">
        <v>4.3107955651142922E-3</v>
      </c>
      <c r="BX86" s="12">
        <v>1.2339282691905575E-3</v>
      </c>
      <c r="BY86" s="12">
        <v>2.1866794596042197E-3</v>
      </c>
      <c r="BZ86" s="12">
        <v>1.7323005417380951E-3</v>
      </c>
      <c r="CA86" s="12">
        <v>8.0094679263590061E-3</v>
      </c>
      <c r="CB86" s="12">
        <v>1.3275207491830825E-3</v>
      </c>
      <c r="CC86" s="12">
        <v>1.1053718919771401E-3</v>
      </c>
      <c r="CD86" s="12">
        <v>5.0113793529138245E-4</v>
      </c>
      <c r="CE86" s="12">
        <v>1.4858663643806691E-3</v>
      </c>
      <c r="CF86" s="12">
        <v>5.3455896934108003E-4</v>
      </c>
      <c r="CG86" s="12">
        <v>8.8253134643543653E-4</v>
      </c>
      <c r="CH86" s="12">
        <v>1.2733984600671389E-3</v>
      </c>
      <c r="CI86" s="12">
        <v>3.3996861406013117E-3</v>
      </c>
      <c r="CJ86" s="12">
        <v>1.2449214509682787E-3</v>
      </c>
      <c r="CK86" s="12">
        <v>6.3300892301516648E-4</v>
      </c>
      <c r="CL86" s="12">
        <v>1.0168552998997711</v>
      </c>
      <c r="CM86" s="12">
        <v>3.9542404341694117E-3</v>
      </c>
      <c r="CN86" s="12">
        <v>3.466092451050019E-3</v>
      </c>
      <c r="CO86" s="12">
        <v>1.2844030627514849E-3</v>
      </c>
      <c r="CP86" s="12">
        <v>2.5620955937173005E-3</v>
      </c>
      <c r="CQ86" s="12">
        <v>2.4296346846650425E-3</v>
      </c>
      <c r="CR86" s="12">
        <v>3.2062231450580626E-3</v>
      </c>
      <c r="CS86" s="12">
        <v>8.658910356765955E-4</v>
      </c>
      <c r="CT86" s="12">
        <v>8.1671184117345016E-3</v>
      </c>
      <c r="CU86" s="12">
        <v>6.9359523176307388E-4</v>
      </c>
      <c r="CV86" s="12">
        <v>4.5589066102842421E-3</v>
      </c>
      <c r="CW86" s="12">
        <v>2.9680293540342495E-3</v>
      </c>
      <c r="CX86" s="12">
        <v>1.935903531589959E-3</v>
      </c>
      <c r="CY86" s="12">
        <v>4.3122473787313076E-3</v>
      </c>
      <c r="CZ86" s="12">
        <v>2.1689629520660041E-3</v>
      </c>
      <c r="DA86" s="12">
        <v>9.7213820141075786E-4</v>
      </c>
      <c r="DB86" s="12">
        <v>1.5138308117369414E-3</v>
      </c>
      <c r="DC86" s="12">
        <v>1.7189968969445297E-3</v>
      </c>
      <c r="DD86" s="12">
        <v>2.1169735141105652E-3</v>
      </c>
      <c r="DE86" s="12">
        <v>1.114284713478947E-3</v>
      </c>
      <c r="DF86" s="12">
        <v>2.2824327698387466E-3</v>
      </c>
      <c r="DG86" s="12">
        <v>1.0508885468725017E-3</v>
      </c>
      <c r="DH86" s="12">
        <v>2.1568574574707023E-3</v>
      </c>
      <c r="DI86" s="12">
        <v>2.6839594553354253E-3</v>
      </c>
      <c r="DJ86" s="12">
        <v>5.0413883878895616E-4</v>
      </c>
      <c r="DK86" s="12">
        <v>8.4843496602050991E-4</v>
      </c>
    </row>
    <row r="87" spans="2:115">
      <c r="B87" s="13">
        <v>591</v>
      </c>
      <c r="C87" s="11" t="s">
        <v>719</v>
      </c>
      <c r="D87" s="12">
        <v>0.74191838194207471</v>
      </c>
      <c r="E87" s="12">
        <v>7.7965111126429468E-2</v>
      </c>
      <c r="F87" s="12">
        <v>0.15603079526442906</v>
      </c>
      <c r="G87" s="12">
        <v>3.154709547889039E-2</v>
      </c>
      <c r="H87" s="12">
        <v>8.9888167540072145E-3</v>
      </c>
      <c r="I87" s="12">
        <v>8.8482267009799432E-3</v>
      </c>
      <c r="J87" s="12">
        <v>1.4659971883683022E-3</v>
      </c>
      <c r="K87" s="12">
        <v>1.5398780960893886E-3</v>
      </c>
      <c r="L87" s="12">
        <v>1.9831347278645513E-3</v>
      </c>
      <c r="M87" s="12">
        <v>2.1340142873288522E-3</v>
      </c>
      <c r="N87" s="12">
        <v>2.1109387455886183E-3</v>
      </c>
      <c r="O87" s="12">
        <v>2.9158127184399541E-3</v>
      </c>
      <c r="P87" s="12">
        <v>4.1642144225316263E-3</v>
      </c>
      <c r="Q87" s="12">
        <v>1.8716131187621016E-3</v>
      </c>
      <c r="R87" s="12">
        <v>1.2468115065224757E-3</v>
      </c>
      <c r="S87" s="12">
        <v>3.1384262584852316E-3</v>
      </c>
      <c r="T87" s="12">
        <v>0</v>
      </c>
      <c r="U87" s="12">
        <v>1.8609842300977607E-3</v>
      </c>
      <c r="V87" s="12">
        <v>2.8324628101220137E-3</v>
      </c>
      <c r="W87" s="12">
        <v>1.7617938570176027E-3</v>
      </c>
      <c r="X87" s="12">
        <v>7.7858060929776214E-3</v>
      </c>
      <c r="Y87" s="12">
        <v>1.6400742904547445E-3</v>
      </c>
      <c r="Z87" s="12">
        <v>4.0276817236437465E-3</v>
      </c>
      <c r="AA87" s="12">
        <v>2.4288066459640973E-3</v>
      </c>
      <c r="AB87" s="12">
        <v>1.2180991340552171E-3</v>
      </c>
      <c r="AC87" s="12">
        <v>7.6644321548113565E-4</v>
      </c>
      <c r="AD87" s="12">
        <v>0</v>
      </c>
      <c r="AE87" s="12">
        <v>1.0147360950011151E-3</v>
      </c>
      <c r="AF87" s="12">
        <v>2.7858954951542609E-3</v>
      </c>
      <c r="AG87" s="12">
        <v>2.9739145212943608E-3</v>
      </c>
      <c r="AH87" s="12">
        <v>7.9454464341115558E-3</v>
      </c>
      <c r="AI87" s="12">
        <v>2.1304449804912125E-3</v>
      </c>
      <c r="AJ87" s="12">
        <v>3.0570158457984337E-4</v>
      </c>
      <c r="AK87" s="12">
        <v>4.3512597868659705E-3</v>
      </c>
      <c r="AL87" s="12">
        <v>2.0003450943994767E-3</v>
      </c>
      <c r="AM87" s="12">
        <v>3.7247262754025157E-3</v>
      </c>
      <c r="AN87" s="12">
        <v>2.3354068743823724E-3</v>
      </c>
      <c r="AO87" s="12">
        <v>2.8380100162972467E-3</v>
      </c>
      <c r="AP87" s="12">
        <v>2.4320680835441142E-3</v>
      </c>
      <c r="AQ87" s="12">
        <v>1.5688236567482933E-3</v>
      </c>
      <c r="AR87" s="12">
        <v>3.0467886956024245E-3</v>
      </c>
      <c r="AS87" s="12">
        <v>3.6973867593828098E-4</v>
      </c>
      <c r="AT87" s="12">
        <v>4.6856924547649211E-4</v>
      </c>
      <c r="AU87" s="12">
        <v>1.3719531300287293E-3</v>
      </c>
      <c r="AV87" s="12">
        <v>3.1070570553759823E-3</v>
      </c>
      <c r="AW87" s="12">
        <v>3.789590157349182E-4</v>
      </c>
      <c r="AX87" s="12">
        <v>1.1445519143012928E-3</v>
      </c>
      <c r="AY87" s="12">
        <v>1.7346210208080181E-3</v>
      </c>
      <c r="AZ87" s="12">
        <v>1.9606839227655957E-3</v>
      </c>
      <c r="BA87" s="12">
        <v>2.5048337209447819E-3</v>
      </c>
      <c r="BB87" s="12">
        <v>2.5911044704757511E-3</v>
      </c>
      <c r="BC87" s="12">
        <v>2.1202874528644775E-3</v>
      </c>
      <c r="BD87" s="12">
        <v>1.2022346468216999E-3</v>
      </c>
      <c r="BE87" s="12">
        <v>1.2797293133741323E-3</v>
      </c>
      <c r="BF87" s="12">
        <v>2.0578715013718748E-3</v>
      </c>
      <c r="BG87" s="12">
        <v>2.4443681478599055E-3</v>
      </c>
      <c r="BH87" s="12">
        <v>1.2412023150461667E-3</v>
      </c>
      <c r="BI87" s="12">
        <v>1.4916112880243436E-3</v>
      </c>
      <c r="BJ87" s="12">
        <v>2.0180383092978584E-3</v>
      </c>
      <c r="BK87" s="12">
        <v>1.4123237662579786E-3</v>
      </c>
      <c r="BL87" s="12">
        <v>1.7299605991375774E-3</v>
      </c>
      <c r="BM87" s="12">
        <v>2.870094434522056E-3</v>
      </c>
      <c r="BN87" s="12">
        <v>2.2140071752408332E-3</v>
      </c>
      <c r="BO87" s="12">
        <v>1.0103117456856422E-3</v>
      </c>
      <c r="BP87" s="12">
        <v>2.7514871430922355E-3</v>
      </c>
      <c r="BQ87" s="12">
        <v>1.3665556263404023E-3</v>
      </c>
      <c r="BR87" s="12">
        <v>5.1106391484361654E-3</v>
      </c>
      <c r="BS87" s="12">
        <v>5.0306772665859754E-3</v>
      </c>
      <c r="BT87" s="12">
        <v>4.9178700550596161E-3</v>
      </c>
      <c r="BU87" s="12">
        <v>6.4074621298862364E-3</v>
      </c>
      <c r="BV87" s="12">
        <v>1.25508741714874E-3</v>
      </c>
      <c r="BW87" s="12">
        <v>1.7383318249718201E-3</v>
      </c>
      <c r="BX87" s="12">
        <v>2.4609778382528769E-3</v>
      </c>
      <c r="BY87" s="12">
        <v>8.2295925269589409E-3</v>
      </c>
      <c r="BZ87" s="12">
        <v>1.0148747165978482E-2</v>
      </c>
      <c r="CA87" s="12">
        <v>1.1567731745849675E-2</v>
      </c>
      <c r="CB87" s="12">
        <v>6.2069611101512176E-3</v>
      </c>
      <c r="CC87" s="12">
        <v>4.1540014677422937E-3</v>
      </c>
      <c r="CD87" s="12">
        <v>8.1252370670929482E-4</v>
      </c>
      <c r="CE87" s="12">
        <v>4.5099962066168196E-3</v>
      </c>
      <c r="CF87" s="12">
        <v>2.2615022140463608E-3</v>
      </c>
      <c r="CG87" s="12">
        <v>2.2630793671451458E-3</v>
      </c>
      <c r="CH87" s="12">
        <v>4.730466026056911E-3</v>
      </c>
      <c r="CI87" s="12">
        <v>4.7805150253528621E-3</v>
      </c>
      <c r="CJ87" s="12">
        <v>2.7157250942384174E-3</v>
      </c>
      <c r="CK87" s="12">
        <v>2.8507205306840871E-3</v>
      </c>
      <c r="CL87" s="12">
        <v>1.6951532924001334E-3</v>
      </c>
      <c r="CM87" s="12">
        <v>1.2083598898942443</v>
      </c>
      <c r="CN87" s="12">
        <v>7.0609463628561409E-2</v>
      </c>
      <c r="CO87" s="12">
        <v>1.3922484716196322E-2</v>
      </c>
      <c r="CP87" s="12">
        <v>3.0456771992323804E-2</v>
      </c>
      <c r="CQ87" s="12">
        <v>6.1893946192115188E-3</v>
      </c>
      <c r="CR87" s="12">
        <v>6.3573611038890577E-3</v>
      </c>
      <c r="CS87" s="12">
        <v>1.1015420217247135E-3</v>
      </c>
      <c r="CT87" s="12">
        <v>1.5543584417006375E-2</v>
      </c>
      <c r="CU87" s="12">
        <v>3.5100520336549183E-3</v>
      </c>
      <c r="CV87" s="12">
        <v>7.630332844033097E-3</v>
      </c>
      <c r="CW87" s="12">
        <v>5.4751209417414166E-3</v>
      </c>
      <c r="CX87" s="12">
        <v>4.0791097694556425E-3</v>
      </c>
      <c r="CY87" s="12">
        <v>1.0041867951441862E-2</v>
      </c>
      <c r="CZ87" s="12">
        <v>4.1205643298690801E-3</v>
      </c>
      <c r="DA87" s="12">
        <v>1.4564477197608795E-2</v>
      </c>
      <c r="DB87" s="12">
        <v>3.441335307139126E-3</v>
      </c>
      <c r="DC87" s="12">
        <v>6.6475956161743798E-3</v>
      </c>
      <c r="DD87" s="12">
        <v>7.3943126350359701E-3</v>
      </c>
      <c r="DE87" s="12">
        <v>6.9402603264880338E-3</v>
      </c>
      <c r="DF87" s="12">
        <v>8.8276947094608864E-3</v>
      </c>
      <c r="DG87" s="12">
        <v>2.9102106537191876E-3</v>
      </c>
      <c r="DH87" s="12">
        <v>6.852023530132788E-3</v>
      </c>
      <c r="DI87" s="12">
        <v>5.8495617259532381E-3</v>
      </c>
      <c r="DJ87" s="12">
        <v>2.5396662564925003E-3</v>
      </c>
      <c r="DK87" s="12">
        <v>1.6592366412742639E-2</v>
      </c>
    </row>
    <row r="88" spans="2:115">
      <c r="B88" s="13">
        <v>592</v>
      </c>
      <c r="C88" s="11" t="s">
        <v>720</v>
      </c>
      <c r="D88" s="12">
        <v>0.42057212238867503</v>
      </c>
      <c r="E88" s="12">
        <v>7.1377613731821082E-2</v>
      </c>
      <c r="F88" s="12">
        <v>0.16122184368416734</v>
      </c>
      <c r="G88" s="12">
        <v>4.5234822000736023E-3</v>
      </c>
      <c r="H88" s="12">
        <v>1.0514719025751722E-2</v>
      </c>
      <c r="I88" s="12">
        <v>1.0514719025751722E-2</v>
      </c>
      <c r="J88" s="12">
        <v>7.7977951603224526E-5</v>
      </c>
      <c r="K88" s="12">
        <v>4.4669734239763297E-5</v>
      </c>
      <c r="L88" s="12">
        <v>3.9949583612866333E-5</v>
      </c>
      <c r="M88" s="12">
        <v>7.3089947269579187E-5</v>
      </c>
      <c r="N88" s="12">
        <v>7.6944093707736897E-5</v>
      </c>
      <c r="O88" s="12">
        <v>3.8522856336454805E-5</v>
      </c>
      <c r="P88" s="12">
        <v>1.4366953783235737E-4</v>
      </c>
      <c r="Q88" s="12">
        <v>1.2100183820416397E-4</v>
      </c>
      <c r="R88" s="12">
        <v>2.8004250964634936E-4</v>
      </c>
      <c r="S88" s="12">
        <v>8.5658541259114472E-5</v>
      </c>
      <c r="T88" s="12">
        <v>0</v>
      </c>
      <c r="U88" s="12">
        <v>4.9506084408616696E-5</v>
      </c>
      <c r="V88" s="12">
        <v>1.3219087769360553E-4</v>
      </c>
      <c r="W88" s="12">
        <v>6.9309429485930988E-5</v>
      </c>
      <c r="X88" s="12">
        <v>2.8672081205922506E-4</v>
      </c>
      <c r="Y88" s="12">
        <v>6.6738646060323495E-5</v>
      </c>
      <c r="Z88" s="12">
        <v>1.1156010828628353E-4</v>
      </c>
      <c r="AA88" s="12">
        <v>6.2634004335946014E-5</v>
      </c>
      <c r="AB88" s="12">
        <v>6.7265432146181836E-5</v>
      </c>
      <c r="AC88" s="12">
        <v>3.8114540026986407E-5</v>
      </c>
      <c r="AD88" s="12">
        <v>0</v>
      </c>
      <c r="AE88" s="12">
        <v>3.150259883464177E-5</v>
      </c>
      <c r="AF88" s="12">
        <v>1.0504077545866671E-4</v>
      </c>
      <c r="AG88" s="12">
        <v>1.4805585709453208E-4</v>
      </c>
      <c r="AH88" s="12">
        <v>7.329113353962682E-4</v>
      </c>
      <c r="AI88" s="12">
        <v>6.0438743415769977E-4</v>
      </c>
      <c r="AJ88" s="12">
        <v>1.1888965752623079E-5</v>
      </c>
      <c r="AK88" s="12">
        <v>1.3036987587036926E-4</v>
      </c>
      <c r="AL88" s="12">
        <v>1.2674264917099791E-4</v>
      </c>
      <c r="AM88" s="12">
        <v>1.6873478109375399E-4</v>
      </c>
      <c r="AN88" s="12">
        <v>9.8835902430337202E-5</v>
      </c>
      <c r="AO88" s="12">
        <v>8.8865599811468489E-5</v>
      </c>
      <c r="AP88" s="12">
        <v>6.6918749349528933E-5</v>
      </c>
      <c r="AQ88" s="12">
        <v>1.1573340230592232E-4</v>
      </c>
      <c r="AR88" s="12">
        <v>1.4373448526045277E-4</v>
      </c>
      <c r="AS88" s="12">
        <v>1.7494392401708693E-5</v>
      </c>
      <c r="AT88" s="12">
        <v>2.0171276332097677E-5</v>
      </c>
      <c r="AU88" s="12">
        <v>7.772791522587524E-5</v>
      </c>
      <c r="AV88" s="12">
        <v>9.7989799557546839E-5</v>
      </c>
      <c r="AW88" s="12">
        <v>1.6162204846592368E-5</v>
      </c>
      <c r="AX88" s="12">
        <v>3.8237798266211535E-5</v>
      </c>
      <c r="AY88" s="12">
        <v>6.2966162875447877E-5</v>
      </c>
      <c r="AZ88" s="12">
        <v>7.5380052853702304E-5</v>
      </c>
      <c r="BA88" s="12">
        <v>1.2459441170913934E-4</v>
      </c>
      <c r="BB88" s="12">
        <v>1.0931623452773489E-4</v>
      </c>
      <c r="BC88" s="12">
        <v>9.8119630862911525E-5</v>
      </c>
      <c r="BD88" s="12">
        <v>7.219803215222415E-5</v>
      </c>
      <c r="BE88" s="12">
        <v>5.0863064527900503E-5</v>
      </c>
      <c r="BF88" s="12">
        <v>8.8713415950538555E-5</v>
      </c>
      <c r="BG88" s="12">
        <v>1.9124957052908608E-4</v>
      </c>
      <c r="BH88" s="12">
        <v>6.1011598072860756E-5</v>
      </c>
      <c r="BI88" s="12">
        <v>1.2316176177950609E-4</v>
      </c>
      <c r="BJ88" s="12">
        <v>8.28551849094153E-5</v>
      </c>
      <c r="BK88" s="12">
        <v>1.218599120254428E-4</v>
      </c>
      <c r="BL88" s="12">
        <v>1.489929845428871E-4</v>
      </c>
      <c r="BM88" s="12">
        <v>1.9075155125859573E-4</v>
      </c>
      <c r="BN88" s="12">
        <v>9.9130753426948876E-5</v>
      </c>
      <c r="BO88" s="12">
        <v>5.5930978330950948E-5</v>
      </c>
      <c r="BP88" s="12">
        <v>1.7418406050016813E-4</v>
      </c>
      <c r="BQ88" s="12">
        <v>7.3433248623445778E-5</v>
      </c>
      <c r="BR88" s="12">
        <v>1.0014246537440101E-4</v>
      </c>
      <c r="BS88" s="12">
        <v>7.8415464520520086E-5</v>
      </c>
      <c r="BT88" s="12">
        <v>8.6900706940743532E-5</v>
      </c>
      <c r="BU88" s="12">
        <v>1.2748167650515339E-4</v>
      </c>
      <c r="BV88" s="12">
        <v>8.3005168224244263E-5</v>
      </c>
      <c r="BW88" s="12">
        <v>1.8775962147940693E-4</v>
      </c>
      <c r="BX88" s="12">
        <v>1.6572040217272742E-4</v>
      </c>
      <c r="BY88" s="12">
        <v>2.1603921988846931E-4</v>
      </c>
      <c r="BZ88" s="12">
        <v>1.835939250612503E-4</v>
      </c>
      <c r="CA88" s="12">
        <v>5.3141816811741146E-4</v>
      </c>
      <c r="CB88" s="12">
        <v>3.910901986662367E-4</v>
      </c>
      <c r="CC88" s="12">
        <v>3.0369119849942803E-4</v>
      </c>
      <c r="CD88" s="12">
        <v>3.7892213590357175E-5</v>
      </c>
      <c r="CE88" s="12">
        <v>2.5962423581063298E-4</v>
      </c>
      <c r="CF88" s="12">
        <v>5.9917923172847421E-5</v>
      </c>
      <c r="CG88" s="12">
        <v>1.2187046105005639E-4</v>
      </c>
      <c r="CH88" s="12">
        <v>2.3095101838700835E-4</v>
      </c>
      <c r="CI88" s="12">
        <v>1.0220380765859804E-4</v>
      </c>
      <c r="CJ88" s="12">
        <v>8.6712126042555779E-5</v>
      </c>
      <c r="CK88" s="12">
        <v>3.2156604275594447E-4</v>
      </c>
      <c r="CL88" s="12">
        <v>3.588456616977517E-5</v>
      </c>
      <c r="CM88" s="12">
        <v>3.6686592112350659E-4</v>
      </c>
      <c r="CN88" s="12">
        <v>1.0060930225313243</v>
      </c>
      <c r="CO88" s="12">
        <v>2.1643330000954472E-4</v>
      </c>
      <c r="CP88" s="12">
        <v>4.5657235014211743E-4</v>
      </c>
      <c r="CQ88" s="12">
        <v>4.4392992751723551E-4</v>
      </c>
      <c r="CR88" s="12">
        <v>5.0566404303215828E-5</v>
      </c>
      <c r="CS88" s="12">
        <v>1.275809918807596E-4</v>
      </c>
      <c r="CT88" s="12">
        <v>1.0317257938011618E-4</v>
      </c>
      <c r="CU88" s="12">
        <v>1.4435739854639821E-4</v>
      </c>
      <c r="CV88" s="12">
        <v>1.6717918498237341E-4</v>
      </c>
      <c r="CW88" s="12">
        <v>8.2377394147333953E-5</v>
      </c>
      <c r="CX88" s="12">
        <v>1.4495010866085145E-4</v>
      </c>
      <c r="CY88" s="12">
        <v>2.4090941977697886E-4</v>
      </c>
      <c r="CZ88" s="12">
        <v>4.77451618224973E-4</v>
      </c>
      <c r="DA88" s="12">
        <v>0.11624959110107735</v>
      </c>
      <c r="DB88" s="12">
        <v>9.5685213772126251E-5</v>
      </c>
      <c r="DC88" s="12">
        <v>3.4969597874682877E-4</v>
      </c>
      <c r="DD88" s="12">
        <v>1.7432057985122635E-3</v>
      </c>
      <c r="DE88" s="12">
        <v>1.4322268521153388E-3</v>
      </c>
      <c r="DF88" s="12">
        <v>1.9983098671979005E-3</v>
      </c>
      <c r="DG88" s="12">
        <v>7.1631423653165571E-4</v>
      </c>
      <c r="DH88" s="12">
        <v>1.8365428887726792E-4</v>
      </c>
      <c r="DI88" s="12">
        <v>3.1304638134927891E-4</v>
      </c>
      <c r="DJ88" s="12">
        <v>6.0323004955379597E-5</v>
      </c>
      <c r="DK88" s="12">
        <v>2.9427237740774423E-3</v>
      </c>
    </row>
    <row r="89" spans="2:115">
      <c r="B89" s="13">
        <v>593</v>
      </c>
      <c r="C89" s="11" t="s">
        <v>721</v>
      </c>
      <c r="D89" s="12">
        <v>9.6744118042475735E-2</v>
      </c>
      <c r="E89" s="12">
        <v>0.38953897186244391</v>
      </c>
      <c r="F89" s="12">
        <v>6.273189622738938E-2</v>
      </c>
      <c r="G89" s="12">
        <v>8.6863296311014849E-3</v>
      </c>
      <c r="H89" s="12">
        <v>6.3557235425527256E-2</v>
      </c>
      <c r="I89" s="12">
        <v>5.7615804251791351E-2</v>
      </c>
      <c r="J89" s="12">
        <v>5.5859294488887115E-4</v>
      </c>
      <c r="K89" s="12">
        <v>5.5828001383381373E-4</v>
      </c>
      <c r="L89" s="12">
        <v>9.8639870622130917E-4</v>
      </c>
      <c r="M89" s="12">
        <v>1.4198003630885419E-4</v>
      </c>
      <c r="N89" s="12">
        <v>2.8741490400687407E-4</v>
      </c>
      <c r="O89" s="12">
        <v>1.8103072090218806E-4</v>
      </c>
      <c r="P89" s="12">
        <v>6.7890891711964215E-4</v>
      </c>
      <c r="Q89" s="12">
        <v>4.1519303131064462E-4</v>
      </c>
      <c r="R89" s="12">
        <v>3.4933442729834994E-4</v>
      </c>
      <c r="S89" s="12">
        <v>7.3761584931689975E-4</v>
      </c>
      <c r="T89" s="12">
        <v>0</v>
      </c>
      <c r="U89" s="12">
        <v>3.4771431340685255E-4</v>
      </c>
      <c r="V89" s="12">
        <v>4.5343268135802505E-4</v>
      </c>
      <c r="W89" s="12">
        <v>3.3651687294561952E-4</v>
      </c>
      <c r="X89" s="12">
        <v>9.6842575290227327E-4</v>
      </c>
      <c r="Y89" s="12">
        <v>5.8074454381689842E-4</v>
      </c>
      <c r="Z89" s="12">
        <v>6.6524940619204834E-4</v>
      </c>
      <c r="AA89" s="12">
        <v>3.7064593131549338E-4</v>
      </c>
      <c r="AB89" s="12">
        <v>6.2910792439285941E-4</v>
      </c>
      <c r="AC89" s="12">
        <v>2.4629418057503668E-4</v>
      </c>
      <c r="AD89" s="12">
        <v>0</v>
      </c>
      <c r="AE89" s="12">
        <v>8.3619754076335662E-4</v>
      </c>
      <c r="AF89" s="12">
        <v>2.1359323047160147E-3</v>
      </c>
      <c r="AG89" s="12">
        <v>4.2011618821701093E-4</v>
      </c>
      <c r="AH89" s="12">
        <v>1.1194364908065487E-3</v>
      </c>
      <c r="AI89" s="12">
        <v>5.9390052698605155E-4</v>
      </c>
      <c r="AJ89" s="12">
        <v>9.2701396389436769E-5</v>
      </c>
      <c r="AK89" s="12">
        <v>3.209479648835206E-4</v>
      </c>
      <c r="AL89" s="12">
        <v>4.535682567230726E-4</v>
      </c>
      <c r="AM89" s="12">
        <v>6.5008443470313568E-4</v>
      </c>
      <c r="AN89" s="12">
        <v>1.7086773425261121E-3</v>
      </c>
      <c r="AO89" s="12">
        <v>6.1557626007339842E-4</v>
      </c>
      <c r="AP89" s="12">
        <v>4.4820048909111754E-4</v>
      </c>
      <c r="AQ89" s="12">
        <v>8.3995563440820097E-4</v>
      </c>
      <c r="AR89" s="12">
        <v>6.2252646144811299E-4</v>
      </c>
      <c r="AS89" s="12">
        <v>1.2616715825687885E-4</v>
      </c>
      <c r="AT89" s="12">
        <v>1.7144424211317839E-4</v>
      </c>
      <c r="AU89" s="12">
        <v>6.2982046683486559E-4</v>
      </c>
      <c r="AV89" s="12">
        <v>1.3923433311063243E-3</v>
      </c>
      <c r="AW89" s="12">
        <v>9.1748360632750553E-5</v>
      </c>
      <c r="AX89" s="12">
        <v>2.5443795287482201E-4</v>
      </c>
      <c r="AY89" s="12">
        <v>1.0988882276125836E-3</v>
      </c>
      <c r="AZ89" s="12">
        <v>4.3678255559405018E-4</v>
      </c>
      <c r="BA89" s="12">
        <v>6.4659344729659386E-4</v>
      </c>
      <c r="BB89" s="12">
        <v>1.3535928313638359E-3</v>
      </c>
      <c r="BC89" s="12">
        <v>5.5128448662163402E-4</v>
      </c>
      <c r="BD89" s="12">
        <v>5.4752102493446468E-4</v>
      </c>
      <c r="BE89" s="12">
        <v>6.0350280947025516E-4</v>
      </c>
      <c r="BF89" s="12">
        <v>1.4352390423972993E-3</v>
      </c>
      <c r="BG89" s="12">
        <v>3.63134778738032E-4</v>
      </c>
      <c r="BH89" s="12">
        <v>1.433887179787879E-3</v>
      </c>
      <c r="BI89" s="12">
        <v>5.821555926485458E-4</v>
      </c>
      <c r="BJ89" s="12">
        <v>7.7656448670086688E-4</v>
      </c>
      <c r="BK89" s="12">
        <v>4.040864024169484E-3</v>
      </c>
      <c r="BL89" s="12">
        <v>4.269332507458567E-4</v>
      </c>
      <c r="BM89" s="12">
        <v>7.0732075667200934E-4</v>
      </c>
      <c r="BN89" s="12">
        <v>8.0944364634262284E-4</v>
      </c>
      <c r="BO89" s="12">
        <v>2.8857020263568046E-4</v>
      </c>
      <c r="BP89" s="12">
        <v>6.6416227109075134E-4</v>
      </c>
      <c r="BQ89" s="12">
        <v>2.5124068634074754E-4</v>
      </c>
      <c r="BR89" s="12">
        <v>3.8674190503307866E-4</v>
      </c>
      <c r="BS89" s="12">
        <v>3.9943442262611189E-4</v>
      </c>
      <c r="BT89" s="12">
        <v>4.6342737998022652E-4</v>
      </c>
      <c r="BU89" s="12">
        <v>6.5802043737387805E-4</v>
      </c>
      <c r="BV89" s="12">
        <v>1.4425932796419789E-3</v>
      </c>
      <c r="BW89" s="12">
        <v>1.4443001769138522E-3</v>
      </c>
      <c r="BX89" s="12">
        <v>3.7414951753939048E-3</v>
      </c>
      <c r="BY89" s="12">
        <v>7.4766964974554248E-4</v>
      </c>
      <c r="BZ89" s="12">
        <v>1.4601917513612198E-3</v>
      </c>
      <c r="CA89" s="12">
        <v>4.1827170479598313E-3</v>
      </c>
      <c r="CB89" s="12">
        <v>8.0677302490289745E-4</v>
      </c>
      <c r="CC89" s="12">
        <v>7.0467776117629638E-4</v>
      </c>
      <c r="CD89" s="12">
        <v>2.6312664680510468E-4</v>
      </c>
      <c r="CE89" s="12">
        <v>4.0997129742847835E-4</v>
      </c>
      <c r="CF89" s="12">
        <v>3.1192057060735865E-4</v>
      </c>
      <c r="CG89" s="12">
        <v>5.9751947007959073E-4</v>
      </c>
      <c r="CH89" s="12">
        <v>8.2401377224570376E-4</v>
      </c>
      <c r="CI89" s="12">
        <v>4.8748149454259655E-4</v>
      </c>
      <c r="CJ89" s="12">
        <v>1.2413160357131014E-3</v>
      </c>
      <c r="CK89" s="12">
        <v>1.3265367044224506E-3</v>
      </c>
      <c r="CL89" s="12">
        <v>1.7726722636887801E-4</v>
      </c>
      <c r="CM89" s="12">
        <v>3.1130332949638379E-3</v>
      </c>
      <c r="CN89" s="12">
        <v>8.2801863644835975E-4</v>
      </c>
      <c r="CO89" s="12">
        <v>1.0030023849545708</v>
      </c>
      <c r="CP89" s="12">
        <v>5.8294308869782712E-3</v>
      </c>
      <c r="CQ89" s="12">
        <v>1.3437812516967523E-3</v>
      </c>
      <c r="CR89" s="12">
        <v>1.443227506919318E-3</v>
      </c>
      <c r="CS89" s="12">
        <v>4.7600671627310713E-4</v>
      </c>
      <c r="CT89" s="12">
        <v>3.4978348433868721E-3</v>
      </c>
      <c r="CU89" s="12">
        <v>9.1220119446560753E-4</v>
      </c>
      <c r="CV89" s="12">
        <v>1.5833742873162609E-3</v>
      </c>
      <c r="CW89" s="12">
        <v>5.1522427940319394E-4</v>
      </c>
      <c r="CX89" s="12">
        <v>3.0426966852433639E-4</v>
      </c>
      <c r="CY89" s="12">
        <v>2.9384656479262204E-3</v>
      </c>
      <c r="CZ89" s="12">
        <v>1.3384170723699249E-3</v>
      </c>
      <c r="DA89" s="12">
        <v>9.5072004376674192E-4</v>
      </c>
      <c r="DB89" s="12">
        <v>3.8354849003921189E-4</v>
      </c>
      <c r="DC89" s="12">
        <v>2.0658553129634682E-3</v>
      </c>
      <c r="DD89" s="12">
        <v>1.85900959287089E-3</v>
      </c>
      <c r="DE89" s="12">
        <v>4.208692112281355E-4</v>
      </c>
      <c r="DF89" s="12">
        <v>3.2299409315983684E-4</v>
      </c>
      <c r="DG89" s="12">
        <v>1.6810985058712813E-3</v>
      </c>
      <c r="DH89" s="12">
        <v>3.192072650093445E-4</v>
      </c>
      <c r="DI89" s="12">
        <v>8.7967135355227334E-4</v>
      </c>
      <c r="DJ89" s="12">
        <v>4.0392554392013324E-4</v>
      </c>
      <c r="DK89" s="12">
        <v>7.4576570835665091E-4</v>
      </c>
    </row>
    <row r="90" spans="2:115">
      <c r="B90" s="13">
        <v>594</v>
      </c>
      <c r="C90" s="11" t="s">
        <v>722</v>
      </c>
      <c r="D90" s="12">
        <v>0.27662735167983421</v>
      </c>
      <c r="E90" s="12">
        <v>0.25002764901969005</v>
      </c>
      <c r="F90" s="12">
        <v>8.0705129579302912E-2</v>
      </c>
      <c r="G90" s="12">
        <v>6.693816710271412E-3</v>
      </c>
      <c r="H90" s="12">
        <v>3.9488159398669148E-2</v>
      </c>
      <c r="I90" s="12">
        <v>3.1010750718387305E-2</v>
      </c>
      <c r="J90" s="12">
        <v>3.9032786550650305E-4</v>
      </c>
      <c r="K90" s="12">
        <v>3.1321691261465399E-4</v>
      </c>
      <c r="L90" s="12">
        <v>3.3863357309689716E-4</v>
      </c>
      <c r="M90" s="12">
        <v>2.0558042797421566E-4</v>
      </c>
      <c r="N90" s="12">
        <v>3.6969199821041061E-4</v>
      </c>
      <c r="O90" s="12">
        <v>1.7006918894604578E-4</v>
      </c>
      <c r="P90" s="12">
        <v>4.7489200352799385E-4</v>
      </c>
      <c r="Q90" s="12">
        <v>6.019730641996185E-4</v>
      </c>
      <c r="R90" s="12">
        <v>4.8395838066064395E-4</v>
      </c>
      <c r="S90" s="12">
        <v>5.5436724258495446E-4</v>
      </c>
      <c r="T90" s="12">
        <v>0</v>
      </c>
      <c r="U90" s="12">
        <v>2.6002880780408543E-4</v>
      </c>
      <c r="V90" s="12">
        <v>5.0379616302676639E-4</v>
      </c>
      <c r="W90" s="12">
        <v>4.2762205213990492E-4</v>
      </c>
      <c r="X90" s="12">
        <v>9.4019545871007731E-4</v>
      </c>
      <c r="Y90" s="12">
        <v>5.6971955564777616E-4</v>
      </c>
      <c r="Z90" s="12">
        <v>6.2946128080515484E-4</v>
      </c>
      <c r="AA90" s="12">
        <v>3.9525230502215143E-4</v>
      </c>
      <c r="AB90" s="12">
        <v>3.089463364500642E-4</v>
      </c>
      <c r="AC90" s="12">
        <v>2.2008953463292319E-4</v>
      </c>
      <c r="AD90" s="12">
        <v>0</v>
      </c>
      <c r="AE90" s="12">
        <v>3.834998369046262E-4</v>
      </c>
      <c r="AF90" s="12">
        <v>1.505994955023505E-3</v>
      </c>
      <c r="AG90" s="12">
        <v>5.6509669363589727E-4</v>
      </c>
      <c r="AH90" s="12">
        <v>1.5067393410753685E-3</v>
      </c>
      <c r="AI90" s="12">
        <v>7.0500609222541382E-4</v>
      </c>
      <c r="AJ90" s="12">
        <v>9.7162482351529787E-5</v>
      </c>
      <c r="AK90" s="12">
        <v>5.9551700510655683E-4</v>
      </c>
      <c r="AL90" s="12">
        <v>4.9751643632634749E-4</v>
      </c>
      <c r="AM90" s="12">
        <v>6.8590262907694706E-4</v>
      </c>
      <c r="AN90" s="12">
        <v>4.1429260600862514E-4</v>
      </c>
      <c r="AO90" s="12">
        <v>4.7138805207154894E-4</v>
      </c>
      <c r="AP90" s="12">
        <v>4.4820698590581552E-4</v>
      </c>
      <c r="AQ90" s="12">
        <v>9.4286152129549106E-4</v>
      </c>
      <c r="AR90" s="12">
        <v>6.303753234335231E-4</v>
      </c>
      <c r="AS90" s="12">
        <v>9.3064710740951406E-5</v>
      </c>
      <c r="AT90" s="12">
        <v>9.6570164329104027E-5</v>
      </c>
      <c r="AU90" s="12">
        <v>3.3520234320217875E-4</v>
      </c>
      <c r="AV90" s="12">
        <v>4.5867367342326034E-4</v>
      </c>
      <c r="AW90" s="12">
        <v>6.8376838218310961E-5</v>
      </c>
      <c r="AX90" s="12">
        <v>1.933387368138723E-4</v>
      </c>
      <c r="AY90" s="12">
        <v>3.1484594989171033E-4</v>
      </c>
      <c r="AZ90" s="12">
        <v>3.391930320964421E-4</v>
      </c>
      <c r="BA90" s="12">
        <v>9.0054653976280087E-4</v>
      </c>
      <c r="BB90" s="12">
        <v>5.6767340769442909E-4</v>
      </c>
      <c r="BC90" s="12">
        <v>3.8963481122620245E-4</v>
      </c>
      <c r="BD90" s="12">
        <v>3.6367486893425986E-4</v>
      </c>
      <c r="BE90" s="12">
        <v>3.187644325883965E-4</v>
      </c>
      <c r="BF90" s="12">
        <v>4.2771576620953653E-4</v>
      </c>
      <c r="BG90" s="12">
        <v>5.8366545806367513E-4</v>
      </c>
      <c r="BH90" s="12">
        <v>2.9910942080432263E-4</v>
      </c>
      <c r="BI90" s="12">
        <v>3.8339043719092767E-4</v>
      </c>
      <c r="BJ90" s="12">
        <v>3.7631371320781185E-4</v>
      </c>
      <c r="BK90" s="12">
        <v>3.9608441379846793E-4</v>
      </c>
      <c r="BL90" s="12">
        <v>3.6785739953011355E-4</v>
      </c>
      <c r="BM90" s="12">
        <v>5.5603373772721855E-4</v>
      </c>
      <c r="BN90" s="12">
        <v>4.3882970520656779E-4</v>
      </c>
      <c r="BO90" s="12">
        <v>3.0699169332293097E-4</v>
      </c>
      <c r="BP90" s="12">
        <v>6.8948437173846041E-4</v>
      </c>
      <c r="BQ90" s="12">
        <v>2.9844970674313087E-4</v>
      </c>
      <c r="BR90" s="12">
        <v>5.072642130141958E-4</v>
      </c>
      <c r="BS90" s="12">
        <v>4.4887019450902811E-4</v>
      </c>
      <c r="BT90" s="12">
        <v>5.4959104686376037E-4</v>
      </c>
      <c r="BU90" s="12">
        <v>5.7624513036707398E-4</v>
      </c>
      <c r="BV90" s="12">
        <v>2.9826725483559995E-4</v>
      </c>
      <c r="BW90" s="12">
        <v>2.9970524009662714E-4</v>
      </c>
      <c r="BX90" s="12">
        <v>6.246959059813624E-4</v>
      </c>
      <c r="BY90" s="12">
        <v>6.5835389833823635E-4</v>
      </c>
      <c r="BZ90" s="12">
        <v>3.4057714203540976E-3</v>
      </c>
      <c r="CA90" s="12">
        <v>1.6503124607615677E-3</v>
      </c>
      <c r="CB90" s="12">
        <v>5.55981425979676E-4</v>
      </c>
      <c r="CC90" s="12">
        <v>6.3894422703780469E-4</v>
      </c>
      <c r="CD90" s="12">
        <v>1.1451888362676013E-4</v>
      </c>
      <c r="CE90" s="12">
        <v>7.523254856945798E-4</v>
      </c>
      <c r="CF90" s="12">
        <v>3.6955116222804488E-4</v>
      </c>
      <c r="CG90" s="12">
        <v>6.3082711401002119E-4</v>
      </c>
      <c r="CH90" s="12">
        <v>4.5346260176205427E-4</v>
      </c>
      <c r="CI90" s="12">
        <v>8.5848547721260947E-4</v>
      </c>
      <c r="CJ90" s="12">
        <v>6.3807776608454478E-4</v>
      </c>
      <c r="CK90" s="12">
        <v>6.2290703987931233E-4</v>
      </c>
      <c r="CL90" s="12">
        <v>4.0924475288122878E-4</v>
      </c>
      <c r="CM90" s="12">
        <v>9.7284928286732013E-3</v>
      </c>
      <c r="CN90" s="12">
        <v>6.459641047622023E-3</v>
      </c>
      <c r="CO90" s="12">
        <v>6.2282268846974706E-3</v>
      </c>
      <c r="CP90" s="12">
        <v>1.0354168696237105</v>
      </c>
      <c r="CQ90" s="12">
        <v>3.0001704076930581E-3</v>
      </c>
      <c r="CR90" s="12">
        <v>8.082393856824713E-4</v>
      </c>
      <c r="CS90" s="12">
        <v>2.1116151167422715E-4</v>
      </c>
      <c r="CT90" s="12">
        <v>1.0810371785195897E-3</v>
      </c>
      <c r="CU90" s="12">
        <v>4.6584439009073601E-4</v>
      </c>
      <c r="CV90" s="12">
        <v>8.3268154931317117E-4</v>
      </c>
      <c r="CW90" s="12">
        <v>4.1313129161342006E-4</v>
      </c>
      <c r="CX90" s="12">
        <v>3.5960524319697903E-4</v>
      </c>
      <c r="CY90" s="12">
        <v>5.6426175469117873E-4</v>
      </c>
      <c r="CZ90" s="12">
        <v>1.8881771197237604E-3</v>
      </c>
      <c r="DA90" s="12">
        <v>6.575534168508701E-2</v>
      </c>
      <c r="DB90" s="12">
        <v>9.1651984559657407E-4</v>
      </c>
      <c r="DC90" s="12">
        <v>4.2794407724611547E-3</v>
      </c>
      <c r="DD90" s="12">
        <v>2.4582274399499475E-3</v>
      </c>
      <c r="DE90" s="12">
        <v>3.0525574499687784E-3</v>
      </c>
      <c r="DF90" s="12">
        <v>2.2227158538544131E-3</v>
      </c>
      <c r="DG90" s="12">
        <v>7.824163240217108E-4</v>
      </c>
      <c r="DH90" s="12">
        <v>1.5262221259197139E-3</v>
      </c>
      <c r="DI90" s="12">
        <v>8.3674640831616547E-4</v>
      </c>
      <c r="DJ90" s="12">
        <v>7.3014456360302672E-4</v>
      </c>
      <c r="DK90" s="12">
        <v>8.2295972185499246E-3</v>
      </c>
    </row>
    <row r="91" spans="2:115">
      <c r="B91" s="13">
        <v>595</v>
      </c>
      <c r="C91" s="11" t="s">
        <v>723</v>
      </c>
      <c r="D91" s="12">
        <v>0.19512280549170569</v>
      </c>
      <c r="E91" s="12">
        <v>0.24460426512783615</v>
      </c>
      <c r="F91" s="12">
        <v>0.10469215998516235</v>
      </c>
      <c r="G91" s="12">
        <v>3.4082851464020732E-3</v>
      </c>
      <c r="H91" s="12">
        <v>4.7588644944306549E-2</v>
      </c>
      <c r="I91" s="12">
        <v>4.1394378268201561E-2</v>
      </c>
      <c r="J91" s="12">
        <v>2.4740603513921449E-4</v>
      </c>
      <c r="K91" s="12">
        <v>2.8587999075617139E-4</v>
      </c>
      <c r="L91" s="12">
        <v>5.5311978460688058E-4</v>
      </c>
      <c r="M91" s="12">
        <v>2.017157616072076E-4</v>
      </c>
      <c r="N91" s="12">
        <v>3.1478252789056687E-4</v>
      </c>
      <c r="O91" s="12">
        <v>5.5293543226555204E-5</v>
      </c>
      <c r="P91" s="12">
        <v>4.8087160369649775E-4</v>
      </c>
      <c r="Q91" s="12">
        <v>2.8154877903374204E-4</v>
      </c>
      <c r="R91" s="12">
        <v>2.1512449837072237E-4</v>
      </c>
      <c r="S91" s="12">
        <v>5.0923438662174689E-4</v>
      </c>
      <c r="T91" s="12">
        <v>0</v>
      </c>
      <c r="U91" s="12">
        <v>2.5733349099013375E-4</v>
      </c>
      <c r="V91" s="12">
        <v>4.8786626766629272E-4</v>
      </c>
      <c r="W91" s="12">
        <v>2.2116961522191319E-4</v>
      </c>
      <c r="X91" s="12">
        <v>8.4466421068721893E-4</v>
      </c>
      <c r="Y91" s="12">
        <v>1.6398813218193318E-4</v>
      </c>
      <c r="Z91" s="12">
        <v>5.2930588545459288E-4</v>
      </c>
      <c r="AA91" s="12">
        <v>3.8738503496562693E-4</v>
      </c>
      <c r="AB91" s="12">
        <v>1.0799920384524124E-3</v>
      </c>
      <c r="AC91" s="12">
        <v>1.2789458139016049E-4</v>
      </c>
      <c r="AD91" s="12">
        <v>0</v>
      </c>
      <c r="AE91" s="12">
        <v>8.3707109897110458E-5</v>
      </c>
      <c r="AF91" s="12">
        <v>1.9651393801293408E-4</v>
      </c>
      <c r="AG91" s="12">
        <v>2.8665230427083355E-4</v>
      </c>
      <c r="AH91" s="12">
        <v>6.8941747463063536E-4</v>
      </c>
      <c r="AI91" s="12">
        <v>4.8640597689378318E-4</v>
      </c>
      <c r="AJ91" s="12">
        <v>4.2850933049011092E-5</v>
      </c>
      <c r="AK91" s="12">
        <v>4.7474221829844974E-4</v>
      </c>
      <c r="AL91" s="12">
        <v>1.89624774183278E-4</v>
      </c>
      <c r="AM91" s="12">
        <v>6.9164843335900417E-4</v>
      </c>
      <c r="AN91" s="12">
        <v>4.9679584008623979E-4</v>
      </c>
      <c r="AO91" s="12">
        <v>1.7330897730299285E-4</v>
      </c>
      <c r="AP91" s="12">
        <v>1.7430090895039513E-4</v>
      </c>
      <c r="AQ91" s="12">
        <v>4.1282710455804803E-4</v>
      </c>
      <c r="AR91" s="12">
        <v>2.6408386579823814E-4</v>
      </c>
      <c r="AS91" s="12">
        <v>4.4731971329162816E-5</v>
      </c>
      <c r="AT91" s="12">
        <v>3.531522972675602E-5</v>
      </c>
      <c r="AU91" s="12">
        <v>1.3022542846404797E-4</v>
      </c>
      <c r="AV91" s="12">
        <v>1.98387631016614E-4</v>
      </c>
      <c r="AW91" s="12">
        <v>6.6826025536545901E-5</v>
      </c>
      <c r="AX91" s="12">
        <v>1.2606495707006519E-4</v>
      </c>
      <c r="AY91" s="12">
        <v>2.1869989756508564E-4</v>
      </c>
      <c r="AZ91" s="12">
        <v>2.8257515097525202E-4</v>
      </c>
      <c r="BA91" s="12">
        <v>2.7021632959017925E-4</v>
      </c>
      <c r="BB91" s="12">
        <v>3.1758270468827286E-4</v>
      </c>
      <c r="BC91" s="12">
        <v>3.1535648441778532E-4</v>
      </c>
      <c r="BD91" s="12">
        <v>2.4612443736506497E-4</v>
      </c>
      <c r="BE91" s="12">
        <v>3.0801777832239709E-4</v>
      </c>
      <c r="BF91" s="12">
        <v>3.6404258043445996E-4</v>
      </c>
      <c r="BG91" s="12">
        <v>3.372974271050729E-4</v>
      </c>
      <c r="BH91" s="12">
        <v>3.0463563053573499E-4</v>
      </c>
      <c r="BI91" s="12">
        <v>3.0283134474472299E-4</v>
      </c>
      <c r="BJ91" s="12">
        <v>3.4440454681153348E-4</v>
      </c>
      <c r="BK91" s="12">
        <v>5.9971626705579949E-4</v>
      </c>
      <c r="BL91" s="12">
        <v>1.8094436565076444E-4</v>
      </c>
      <c r="BM91" s="12">
        <v>2.9219164821417474E-4</v>
      </c>
      <c r="BN91" s="12">
        <v>2.5943894419359708E-4</v>
      </c>
      <c r="BO91" s="12">
        <v>1.5512941496498704E-4</v>
      </c>
      <c r="BP91" s="12">
        <v>5.3706584239192031E-4</v>
      </c>
      <c r="BQ91" s="12">
        <v>4.2515897821583486E-4</v>
      </c>
      <c r="BR91" s="12">
        <v>3.7653037292481161E-4</v>
      </c>
      <c r="BS91" s="12">
        <v>3.2649781709403959E-4</v>
      </c>
      <c r="BT91" s="12">
        <v>3.7333424349635135E-4</v>
      </c>
      <c r="BU91" s="12">
        <v>4.1439426081355571E-4</v>
      </c>
      <c r="BV91" s="12">
        <v>1.6655786070910578E-4</v>
      </c>
      <c r="BW91" s="12">
        <v>1.9260976176117326E-4</v>
      </c>
      <c r="BX91" s="12">
        <v>4.8101084911386004E-4</v>
      </c>
      <c r="BY91" s="12">
        <v>4.4255890917345805E-4</v>
      </c>
      <c r="BZ91" s="12">
        <v>5.0303242813318281E-4</v>
      </c>
      <c r="CA91" s="12">
        <v>8.7775180708782839E-4</v>
      </c>
      <c r="CB91" s="12">
        <v>4.4170618419752815E-4</v>
      </c>
      <c r="CC91" s="12">
        <v>3.3035373482363247E-4</v>
      </c>
      <c r="CD91" s="12">
        <v>6.1374930545286861E-5</v>
      </c>
      <c r="CE91" s="12">
        <v>5.6552955768702736E-4</v>
      </c>
      <c r="CF91" s="12">
        <v>2.687330013517231E-4</v>
      </c>
      <c r="CG91" s="12">
        <v>1.7100774090394519E-4</v>
      </c>
      <c r="CH91" s="12">
        <v>4.9368714765865779E-4</v>
      </c>
      <c r="CI91" s="12">
        <v>5.83370831643222E-4</v>
      </c>
      <c r="CJ91" s="12">
        <v>6.2820707919574727E-4</v>
      </c>
      <c r="CK91" s="12">
        <v>3.4430157387166453E-4</v>
      </c>
      <c r="CL91" s="12">
        <v>3.8549872146204051E-4</v>
      </c>
      <c r="CM91" s="12">
        <v>1.0870595461876002E-3</v>
      </c>
      <c r="CN91" s="12">
        <v>2.6670717385836387E-2</v>
      </c>
      <c r="CO91" s="12">
        <v>1.1980147352347894E-3</v>
      </c>
      <c r="CP91" s="12">
        <v>1.5899059743507049E-3</v>
      </c>
      <c r="CQ91" s="12">
        <v>1.0134166219673681</v>
      </c>
      <c r="CR91" s="12">
        <v>9.5973113998898537E-4</v>
      </c>
      <c r="CS91" s="12">
        <v>3.7976253765785993E-4</v>
      </c>
      <c r="CT91" s="12">
        <v>3.3414002503405812E-3</v>
      </c>
      <c r="CU91" s="12">
        <v>7.3739468997854483E-4</v>
      </c>
      <c r="CV91" s="12">
        <v>1.1318655159733321E-3</v>
      </c>
      <c r="CW91" s="12">
        <v>1.3632536806977176E-3</v>
      </c>
      <c r="CX91" s="12">
        <v>5.9601666755986242E-4</v>
      </c>
      <c r="CY91" s="12">
        <v>3.1592940870397252E-3</v>
      </c>
      <c r="CZ91" s="12">
        <v>3.8363321575553229E-4</v>
      </c>
      <c r="DA91" s="12">
        <v>4.0625276085166848E-2</v>
      </c>
      <c r="DB91" s="12">
        <v>2.0738293269182087E-4</v>
      </c>
      <c r="DC91" s="12">
        <v>1.2059329206749987E-3</v>
      </c>
      <c r="DD91" s="12">
        <v>1.0318562583323235E-3</v>
      </c>
      <c r="DE91" s="12">
        <v>6.3937937121551713E-4</v>
      </c>
      <c r="DF91" s="12">
        <v>1.2819401407135195E-3</v>
      </c>
      <c r="DG91" s="12">
        <v>4.2837275880328223E-3</v>
      </c>
      <c r="DH91" s="12">
        <v>8.1781613217634178E-4</v>
      </c>
      <c r="DI91" s="12">
        <v>6.7137352899829955E-4</v>
      </c>
      <c r="DJ91" s="12">
        <v>1.9555257023140893E-4</v>
      </c>
      <c r="DK91" s="12">
        <v>2.8742344430650053E-4</v>
      </c>
    </row>
    <row r="92" spans="2:115">
      <c r="B92" s="13">
        <v>611</v>
      </c>
      <c r="C92" s="11" t="s">
        <v>724</v>
      </c>
      <c r="D92" s="12">
        <v>1</v>
      </c>
      <c r="E92" s="12">
        <v>0.36924482699005529</v>
      </c>
      <c r="F92" s="12">
        <v>0</v>
      </c>
      <c r="G92" s="12">
        <v>2.7258709934576491E-3</v>
      </c>
      <c r="H92" s="12">
        <v>4.985579221690678E-2</v>
      </c>
      <c r="I92" s="12">
        <v>4.985579221690678E-2</v>
      </c>
      <c r="J92" s="12">
        <v>4.8700429479619432E-4</v>
      </c>
      <c r="K92" s="12">
        <v>2.0735412997932402E-4</v>
      </c>
      <c r="L92" s="12">
        <v>1.161203288958032E-4</v>
      </c>
      <c r="M92" s="12">
        <v>6.7986859245717867E-5</v>
      </c>
      <c r="N92" s="12">
        <v>8.3644889376560238E-4</v>
      </c>
      <c r="O92" s="12">
        <v>1.4404084962092232E-4</v>
      </c>
      <c r="P92" s="12">
        <v>5.1008584182298477E-4</v>
      </c>
      <c r="Q92" s="12">
        <v>2.3198310149181835E-4</v>
      </c>
      <c r="R92" s="12">
        <v>1.5553363150422106E-4</v>
      </c>
      <c r="S92" s="12">
        <v>8.3857632181393255E-4</v>
      </c>
      <c r="T92" s="12">
        <v>0</v>
      </c>
      <c r="U92" s="12">
        <v>1.6550892257478393E-4</v>
      </c>
      <c r="V92" s="12">
        <v>2.3298684506232136E-4</v>
      </c>
      <c r="W92" s="12">
        <v>3.9872780207967241E-4</v>
      </c>
      <c r="X92" s="12">
        <v>3.4259486067396753E-4</v>
      </c>
      <c r="Y92" s="12">
        <v>1.3621698510146588E-4</v>
      </c>
      <c r="Z92" s="12">
        <v>3.3116694866858291E-4</v>
      </c>
      <c r="AA92" s="12">
        <v>1.3869145431032913E-4</v>
      </c>
      <c r="AB92" s="12">
        <v>5.7234141580198623E-5</v>
      </c>
      <c r="AC92" s="12">
        <v>6.3554959417465973E-5</v>
      </c>
      <c r="AD92" s="12">
        <v>0</v>
      </c>
      <c r="AE92" s="12">
        <v>4.9722645419335404E-5</v>
      </c>
      <c r="AF92" s="12">
        <v>2.5153254397773878E-4</v>
      </c>
      <c r="AG92" s="12">
        <v>6.9832963773242625E-4</v>
      </c>
      <c r="AH92" s="12">
        <v>7.0910698052146777E-5</v>
      </c>
      <c r="AI92" s="12">
        <v>8.7070199607550491E-5</v>
      </c>
      <c r="AJ92" s="12">
        <v>2.1637783292691518E-5</v>
      </c>
      <c r="AK92" s="12">
        <v>1.7372946049193649E-3</v>
      </c>
      <c r="AL92" s="12">
        <v>1.2829211032093195E-4</v>
      </c>
      <c r="AM92" s="12">
        <v>6.3586690046958346E-4</v>
      </c>
      <c r="AN92" s="12">
        <v>2.8266639317666651E-4</v>
      </c>
      <c r="AO92" s="12">
        <v>6.0450136540207515E-4</v>
      </c>
      <c r="AP92" s="12">
        <v>4.364971472339395E-4</v>
      </c>
      <c r="AQ92" s="12">
        <v>1.0653329871473523E-4</v>
      </c>
      <c r="AR92" s="12">
        <v>8.8338772254668472E-4</v>
      </c>
      <c r="AS92" s="12">
        <v>1.8053985270855691E-4</v>
      </c>
      <c r="AT92" s="12">
        <v>1.124885279325684E-4</v>
      </c>
      <c r="AU92" s="12">
        <v>7.8733007891745562E-4</v>
      </c>
      <c r="AV92" s="12">
        <v>1.0833829084597509E-3</v>
      </c>
      <c r="AW92" s="12">
        <v>6.8863220250029133E-5</v>
      </c>
      <c r="AX92" s="12">
        <v>2.456543862860235E-4</v>
      </c>
      <c r="AY92" s="12">
        <v>2.8878941036661121E-4</v>
      </c>
      <c r="AZ92" s="12">
        <v>4.8876380266118819E-4</v>
      </c>
      <c r="BA92" s="12">
        <v>5.1161044786498752E-4</v>
      </c>
      <c r="BB92" s="12">
        <v>4.7084731469889724E-4</v>
      </c>
      <c r="BC92" s="12">
        <v>1.8722434870456823E-4</v>
      </c>
      <c r="BD92" s="12">
        <v>8.7456570519166412E-5</v>
      </c>
      <c r="BE92" s="12">
        <v>6.0729435451981969E-5</v>
      </c>
      <c r="BF92" s="12">
        <v>1.5891225000118462E-4</v>
      </c>
      <c r="BG92" s="12">
        <v>9.67062747819224E-5</v>
      </c>
      <c r="BH92" s="12">
        <v>6.6004808152851158E-5</v>
      </c>
      <c r="BI92" s="12">
        <v>3.650719038626294E-4</v>
      </c>
      <c r="BJ92" s="12">
        <v>1.9447167395242985E-4</v>
      </c>
      <c r="BK92" s="12">
        <v>1.1073510961556855E-4</v>
      </c>
      <c r="BL92" s="12">
        <v>6.6277655484570447E-5</v>
      </c>
      <c r="BM92" s="12">
        <v>1.012873181956545E-4</v>
      </c>
      <c r="BN92" s="12">
        <v>4.6398553584780963E-4</v>
      </c>
      <c r="BO92" s="12">
        <v>2.3141491787483741E-4</v>
      </c>
      <c r="BP92" s="12">
        <v>1.1988668615013156E-4</v>
      </c>
      <c r="BQ92" s="12">
        <v>1.5149339645434767E-4</v>
      </c>
      <c r="BR92" s="12">
        <v>6.2624298383817851E-4</v>
      </c>
      <c r="BS92" s="12">
        <v>7.7537423061777087E-4</v>
      </c>
      <c r="BT92" s="12">
        <v>5.8023614049693259E-4</v>
      </c>
      <c r="BU92" s="12">
        <v>8.3875493068762119E-4</v>
      </c>
      <c r="BV92" s="12">
        <v>2.3094163772456022E-4</v>
      </c>
      <c r="BW92" s="12">
        <v>1.5381620140841553E-4</v>
      </c>
      <c r="BX92" s="12">
        <v>4.1215328824501364E-4</v>
      </c>
      <c r="BY92" s="12">
        <v>5.7013557360100929E-4</v>
      </c>
      <c r="BZ92" s="12">
        <v>2.3607200771541637E-4</v>
      </c>
      <c r="CA92" s="12">
        <v>5.4740406198425435E-4</v>
      </c>
      <c r="CB92" s="12">
        <v>5.472489129595765E-4</v>
      </c>
      <c r="CC92" s="12">
        <v>4.3866771730101032E-4</v>
      </c>
      <c r="CD92" s="12">
        <v>4.9630917405338577E-5</v>
      </c>
      <c r="CE92" s="12">
        <v>3.4310630516378642E-4</v>
      </c>
      <c r="CF92" s="12">
        <v>9.8670547659761103E-5</v>
      </c>
      <c r="CG92" s="12">
        <v>1.4273172388917348E-4</v>
      </c>
      <c r="CH92" s="12">
        <v>2.5521671474782186E-4</v>
      </c>
      <c r="CI92" s="12">
        <v>2.796398881221343E-4</v>
      </c>
      <c r="CJ92" s="12">
        <v>2.0414541268012041E-4</v>
      </c>
      <c r="CK92" s="12">
        <v>3.5401655455818422E-4</v>
      </c>
      <c r="CL92" s="12">
        <v>4.2297331789259185E-5</v>
      </c>
      <c r="CM92" s="12">
        <v>4.0083285772768207E-4</v>
      </c>
      <c r="CN92" s="12">
        <v>5.0185073591191688E-4</v>
      </c>
      <c r="CO92" s="12">
        <v>9.767475634580123E-5</v>
      </c>
      <c r="CP92" s="12">
        <v>6.1675125720550832E-4</v>
      </c>
      <c r="CQ92" s="12">
        <v>2.1950392404961142E-4</v>
      </c>
      <c r="CR92" s="12">
        <v>1.000053828905286</v>
      </c>
      <c r="CS92" s="12">
        <v>1.6494478266566105E-4</v>
      </c>
      <c r="CT92" s="12">
        <v>1.152493742203259E-4</v>
      </c>
      <c r="CU92" s="12">
        <v>1.276563111357677E-4</v>
      </c>
      <c r="CV92" s="12">
        <v>8.7896535646646051E-4</v>
      </c>
      <c r="CW92" s="12">
        <v>2.2363744054064493E-4</v>
      </c>
      <c r="CX92" s="12">
        <v>2.4172444563101908E-4</v>
      </c>
      <c r="CY92" s="12">
        <v>4.7165480219533507E-4</v>
      </c>
      <c r="CZ92" s="12">
        <v>2.1331907922952288E-4</v>
      </c>
      <c r="DA92" s="12">
        <v>1.3195823695160319E-4</v>
      </c>
      <c r="DB92" s="12">
        <v>2.9001958652696022E-4</v>
      </c>
      <c r="DC92" s="12">
        <v>3.2105675387493184E-4</v>
      </c>
      <c r="DD92" s="12">
        <v>1.0019579749381375E-3</v>
      </c>
      <c r="DE92" s="12">
        <v>1.5694191787013533E-4</v>
      </c>
      <c r="DF92" s="12">
        <v>4.9616060120570734E-4</v>
      </c>
      <c r="DG92" s="12">
        <v>1.1897405366713854E-4</v>
      </c>
      <c r="DH92" s="12">
        <v>1.2674870009639482E-4</v>
      </c>
      <c r="DI92" s="12">
        <v>3.5065089741599502E-4</v>
      </c>
      <c r="DJ92" s="12">
        <v>1.2422863657590724E-4</v>
      </c>
      <c r="DK92" s="12">
        <v>5.2993809550068119E-2</v>
      </c>
    </row>
    <row r="93" spans="2:115">
      <c r="B93" s="13">
        <v>631</v>
      </c>
      <c r="C93" s="11" t="s">
        <v>725</v>
      </c>
      <c r="D93" s="12">
        <v>0.77418871350256457</v>
      </c>
      <c r="E93" s="12">
        <v>0.62475424379956668</v>
      </c>
      <c r="F93" s="12">
        <v>3.8280897365413243E-3</v>
      </c>
      <c r="G93" s="12">
        <v>2.6421722946925699E-2</v>
      </c>
      <c r="H93" s="12">
        <v>9.300565384028224E-2</v>
      </c>
      <c r="I93" s="12">
        <v>9.2904897913627035E-2</v>
      </c>
      <c r="J93" s="12">
        <v>1.1046112355998426E-4</v>
      </c>
      <c r="K93" s="12">
        <v>4.2383039205065343E-4</v>
      </c>
      <c r="L93" s="12">
        <v>1.1620504994281182E-4</v>
      </c>
      <c r="M93" s="12">
        <v>5.5042456239790612E-4</v>
      </c>
      <c r="N93" s="12">
        <v>2.3018859015262348E-4</v>
      </c>
      <c r="O93" s="12">
        <v>6.9629882857854525E-5</v>
      </c>
      <c r="P93" s="12">
        <v>6.9589021243398534E-4</v>
      </c>
      <c r="Q93" s="12">
        <v>2.5000532213474919E-4</v>
      </c>
      <c r="R93" s="12">
        <v>1.1274361721632205E-4</v>
      </c>
      <c r="S93" s="12">
        <v>1.9032601447296973E-3</v>
      </c>
      <c r="T93" s="12">
        <v>0</v>
      </c>
      <c r="U93" s="12">
        <v>7.219941405571218E-5</v>
      </c>
      <c r="V93" s="12">
        <v>1.0843739504368702E-4</v>
      </c>
      <c r="W93" s="12">
        <v>1.7234360907277443E-4</v>
      </c>
      <c r="X93" s="12">
        <v>1.4211991283970622E-3</v>
      </c>
      <c r="Y93" s="12">
        <v>2.0999342099848722E-4</v>
      </c>
      <c r="Z93" s="12">
        <v>2.0405609869970619E-4</v>
      </c>
      <c r="AA93" s="12">
        <v>1.0435805009643649E-4</v>
      </c>
      <c r="AB93" s="12">
        <v>1.6727411832851699E-4</v>
      </c>
      <c r="AC93" s="12">
        <v>1.0124348630644378E-4</v>
      </c>
      <c r="AD93" s="12">
        <v>0</v>
      </c>
      <c r="AE93" s="12">
        <v>1.4674856602628664E-4</v>
      </c>
      <c r="AF93" s="12">
        <v>1.1370361726333743E-3</v>
      </c>
      <c r="AG93" s="12">
        <v>5.1999905966374741E-4</v>
      </c>
      <c r="AH93" s="12">
        <v>3.2492952645387291E-4</v>
      </c>
      <c r="AI93" s="12">
        <v>3.8599463489401872E-4</v>
      </c>
      <c r="AJ93" s="12">
        <v>2.2116251589091777E-5</v>
      </c>
      <c r="AK93" s="12">
        <v>1.6336781906907345E-4</v>
      </c>
      <c r="AL93" s="12">
        <v>2.7871783866409639E-4</v>
      </c>
      <c r="AM93" s="12">
        <v>3.4116297694312833E-4</v>
      </c>
      <c r="AN93" s="12">
        <v>9.563647433683098E-5</v>
      </c>
      <c r="AO93" s="12">
        <v>1.4277976296233157E-4</v>
      </c>
      <c r="AP93" s="12">
        <v>4.9258273910917673E-4</v>
      </c>
      <c r="AQ93" s="12">
        <v>1.4369263520814743E-3</v>
      </c>
      <c r="AR93" s="12">
        <v>2.0089695651996341E-4</v>
      </c>
      <c r="AS93" s="12">
        <v>4.8164669288614434E-5</v>
      </c>
      <c r="AT93" s="12">
        <v>9.4627830199674361E-5</v>
      </c>
      <c r="AU93" s="12">
        <v>5.5132685622552048E-4</v>
      </c>
      <c r="AV93" s="12">
        <v>1.272920559910346E-4</v>
      </c>
      <c r="AW93" s="12">
        <v>3.9514212883009541E-5</v>
      </c>
      <c r="AX93" s="12">
        <v>7.6083016548966485E-5</v>
      </c>
      <c r="AY93" s="12">
        <v>6.2980769639016615E-4</v>
      </c>
      <c r="AZ93" s="12">
        <v>3.7033620318919163E-4</v>
      </c>
      <c r="BA93" s="12">
        <v>1.0196939161629497E-3</v>
      </c>
      <c r="BB93" s="12">
        <v>6.8007089262493844E-4</v>
      </c>
      <c r="BC93" s="12">
        <v>3.5667980897557857E-4</v>
      </c>
      <c r="BD93" s="12">
        <v>7.8612739337277919E-4</v>
      </c>
      <c r="BE93" s="12">
        <v>1.6460239990176504E-3</v>
      </c>
      <c r="BF93" s="12">
        <v>1.4937144947697002E-3</v>
      </c>
      <c r="BG93" s="12">
        <v>2.4570232294010173E-3</v>
      </c>
      <c r="BH93" s="12">
        <v>9.1212310649250354E-4</v>
      </c>
      <c r="BI93" s="12">
        <v>7.7947482336757047E-4</v>
      </c>
      <c r="BJ93" s="12">
        <v>2.1203627842363649E-3</v>
      </c>
      <c r="BK93" s="12">
        <v>5.3624775784999283E-4</v>
      </c>
      <c r="BL93" s="12">
        <v>3.2106866297251557E-4</v>
      </c>
      <c r="BM93" s="12">
        <v>6.3082764180837623E-4</v>
      </c>
      <c r="BN93" s="12">
        <v>2.1191399212470686E-3</v>
      </c>
      <c r="BO93" s="12">
        <v>1.0311658033311049E-4</v>
      </c>
      <c r="BP93" s="12">
        <v>2.2248937615647159E-4</v>
      </c>
      <c r="BQ93" s="12">
        <v>1.5492689199428649E-4</v>
      </c>
      <c r="BR93" s="12">
        <v>3.2621463505799997E-4</v>
      </c>
      <c r="BS93" s="12">
        <v>1.7386238482884655E-4</v>
      </c>
      <c r="BT93" s="12">
        <v>2.645368902046286E-4</v>
      </c>
      <c r="BU93" s="12">
        <v>3.6235926389229282E-4</v>
      </c>
      <c r="BV93" s="12">
        <v>7.0693982726363939E-4</v>
      </c>
      <c r="BW93" s="12">
        <v>6.1974136486049006E-4</v>
      </c>
      <c r="BX93" s="12">
        <v>2.6812220415930505E-4</v>
      </c>
      <c r="BY93" s="12">
        <v>5.0611617940897588E-4</v>
      </c>
      <c r="BZ93" s="12">
        <v>3.2268738161315898E-4</v>
      </c>
      <c r="CA93" s="12">
        <v>3.7750640044039005E-4</v>
      </c>
      <c r="CB93" s="12">
        <v>1.3301570576768838E-4</v>
      </c>
      <c r="CC93" s="12">
        <v>1.0083423053209503E-4</v>
      </c>
      <c r="CD93" s="12">
        <v>2.7265876261634285E-5</v>
      </c>
      <c r="CE93" s="12">
        <v>5.1313239669614971E-3</v>
      </c>
      <c r="CF93" s="12">
        <v>1.7897378170894404E-4</v>
      </c>
      <c r="CG93" s="12">
        <v>4.8175034839780212E-4</v>
      </c>
      <c r="CH93" s="12">
        <v>1.6370022177444808E-4</v>
      </c>
      <c r="CI93" s="12">
        <v>4.7019818668831136E-4</v>
      </c>
      <c r="CJ93" s="12">
        <v>4.1342483798193413E-4</v>
      </c>
      <c r="CK93" s="12">
        <v>2.5755674375717671E-4</v>
      </c>
      <c r="CL93" s="12">
        <v>1.5856088714964701E-4</v>
      </c>
      <c r="CM93" s="12">
        <v>6.9674062930996294E-3</v>
      </c>
      <c r="CN93" s="12">
        <v>2.1105981680762153E-3</v>
      </c>
      <c r="CO93" s="12">
        <v>3.7909161581310088E-3</v>
      </c>
      <c r="CP93" s="12">
        <v>6.9462311707191261E-3</v>
      </c>
      <c r="CQ93" s="12">
        <v>1.2761348298392535E-3</v>
      </c>
      <c r="CR93" s="12">
        <v>2.1527422601699088E-4</v>
      </c>
      <c r="CS93" s="12">
        <v>1.0000629688359457</v>
      </c>
      <c r="CT93" s="12">
        <v>2.4955143486083547E-4</v>
      </c>
      <c r="CU93" s="12">
        <v>2.1925996273301982E-4</v>
      </c>
      <c r="CV93" s="12">
        <v>1.9659764187527953E-4</v>
      </c>
      <c r="CW93" s="12">
        <v>1.2798755821009317E-4</v>
      </c>
      <c r="CX93" s="12">
        <v>1.2117290036560401E-4</v>
      </c>
      <c r="CY93" s="12">
        <v>1.5762005319245467E-4</v>
      </c>
      <c r="CZ93" s="12">
        <v>6.4228491839140385E-4</v>
      </c>
      <c r="DA93" s="12">
        <v>9.0079165803148603E-4</v>
      </c>
      <c r="DB93" s="12">
        <v>1.4946530545437915E-4</v>
      </c>
      <c r="DC93" s="12">
        <v>1.1366491299885039E-3</v>
      </c>
      <c r="DD93" s="12">
        <v>4.4204954549505768E-4</v>
      </c>
      <c r="DE93" s="12">
        <v>6.5765101058772675E-4</v>
      </c>
      <c r="DF93" s="12">
        <v>1.0783332613578155E-3</v>
      </c>
      <c r="DG93" s="12">
        <v>2.5815816948778121E-4</v>
      </c>
      <c r="DH93" s="12">
        <v>7.6202285322762712E-4</v>
      </c>
      <c r="DI93" s="12">
        <v>7.2420777070328086E-4</v>
      </c>
      <c r="DJ93" s="12">
        <v>1.1675067978727533E-4</v>
      </c>
      <c r="DK93" s="12">
        <v>2.6081529311441452E-3</v>
      </c>
    </row>
    <row r="94" spans="2:115">
      <c r="B94" s="13">
        <v>632</v>
      </c>
      <c r="C94" s="11" t="s">
        <v>726</v>
      </c>
      <c r="D94" s="12">
        <v>0.88283296105563347</v>
      </c>
      <c r="E94" s="12">
        <v>0.38129811532302893</v>
      </c>
      <c r="F94" s="12">
        <v>1.1589177256549321E-2</v>
      </c>
      <c r="G94" s="12">
        <v>0</v>
      </c>
      <c r="H94" s="12">
        <v>5.4336800219592751E-2</v>
      </c>
      <c r="I94" s="12">
        <v>5.4330581913738046E-2</v>
      </c>
      <c r="J94" s="12">
        <v>0</v>
      </c>
      <c r="K94" s="12">
        <v>0</v>
      </c>
      <c r="L94" s="12">
        <v>0</v>
      </c>
      <c r="M94" s="12">
        <v>0</v>
      </c>
      <c r="N94" s="12">
        <v>0</v>
      </c>
      <c r="O94" s="12">
        <v>0</v>
      </c>
      <c r="P94" s="12">
        <v>0</v>
      </c>
      <c r="Q94" s="12">
        <v>0</v>
      </c>
      <c r="R94" s="12">
        <v>0</v>
      </c>
      <c r="S94" s="12">
        <v>0</v>
      </c>
      <c r="T94" s="12">
        <v>0</v>
      </c>
      <c r="U94" s="12">
        <v>0</v>
      </c>
      <c r="V94" s="12">
        <v>0</v>
      </c>
      <c r="W94" s="12">
        <v>0</v>
      </c>
      <c r="X94" s="12">
        <v>0</v>
      </c>
      <c r="Y94" s="12">
        <v>0</v>
      </c>
      <c r="Z94" s="12">
        <v>0</v>
      </c>
      <c r="AA94" s="12">
        <v>0</v>
      </c>
      <c r="AB94" s="12">
        <v>0</v>
      </c>
      <c r="AC94" s="12">
        <v>0</v>
      </c>
      <c r="AD94" s="12">
        <v>0</v>
      </c>
      <c r="AE94" s="12">
        <v>0</v>
      </c>
      <c r="AF94" s="12">
        <v>0</v>
      </c>
      <c r="AG94" s="12">
        <v>0</v>
      </c>
      <c r="AH94" s="12">
        <v>0</v>
      </c>
      <c r="AI94" s="12">
        <v>0</v>
      </c>
      <c r="AJ94" s="12">
        <v>0</v>
      </c>
      <c r="AK94" s="12">
        <v>0</v>
      </c>
      <c r="AL94" s="12">
        <v>0</v>
      </c>
      <c r="AM94" s="12">
        <v>0</v>
      </c>
      <c r="AN94" s="12">
        <v>0</v>
      </c>
      <c r="AO94" s="12">
        <v>0</v>
      </c>
      <c r="AP94" s="12">
        <v>0</v>
      </c>
      <c r="AQ94" s="12">
        <v>0</v>
      </c>
      <c r="AR94" s="12">
        <v>0</v>
      </c>
      <c r="AS94" s="12">
        <v>0</v>
      </c>
      <c r="AT94" s="12">
        <v>0</v>
      </c>
      <c r="AU94" s="12">
        <v>0</v>
      </c>
      <c r="AV94" s="12">
        <v>0</v>
      </c>
      <c r="AW94" s="12">
        <v>0</v>
      </c>
      <c r="AX94" s="12">
        <v>0</v>
      </c>
      <c r="AY94" s="12">
        <v>0</v>
      </c>
      <c r="AZ94" s="12">
        <v>0</v>
      </c>
      <c r="BA94" s="12">
        <v>0</v>
      </c>
      <c r="BB94" s="12">
        <v>0</v>
      </c>
      <c r="BC94" s="12">
        <v>0</v>
      </c>
      <c r="BD94" s="12">
        <v>0</v>
      </c>
      <c r="BE94" s="12">
        <v>0</v>
      </c>
      <c r="BF94" s="12">
        <v>0</v>
      </c>
      <c r="BG94" s="12">
        <v>0</v>
      </c>
      <c r="BH94" s="12">
        <v>0</v>
      </c>
      <c r="BI94" s="12">
        <v>0</v>
      </c>
      <c r="BJ94" s="12">
        <v>0</v>
      </c>
      <c r="BK94" s="12">
        <v>0</v>
      </c>
      <c r="BL94" s="12">
        <v>0</v>
      </c>
      <c r="BM94" s="12">
        <v>0</v>
      </c>
      <c r="BN94" s="12">
        <v>0</v>
      </c>
      <c r="BO94" s="12">
        <v>0</v>
      </c>
      <c r="BP94" s="12">
        <v>0</v>
      </c>
      <c r="BQ94" s="12">
        <v>0</v>
      </c>
      <c r="BR94" s="12">
        <v>0</v>
      </c>
      <c r="BS94" s="12">
        <v>0</v>
      </c>
      <c r="BT94" s="12">
        <v>0</v>
      </c>
      <c r="BU94" s="12">
        <v>0</v>
      </c>
      <c r="BV94" s="12">
        <v>0</v>
      </c>
      <c r="BW94" s="12">
        <v>0</v>
      </c>
      <c r="BX94" s="12">
        <v>0</v>
      </c>
      <c r="BY94" s="12">
        <v>0</v>
      </c>
      <c r="BZ94" s="12">
        <v>0</v>
      </c>
      <c r="CA94" s="12">
        <v>0</v>
      </c>
      <c r="CB94" s="12">
        <v>0</v>
      </c>
      <c r="CC94" s="12">
        <v>0</v>
      </c>
      <c r="CD94" s="12">
        <v>0</v>
      </c>
      <c r="CE94" s="12">
        <v>0</v>
      </c>
      <c r="CF94" s="12">
        <v>0</v>
      </c>
      <c r="CG94" s="12">
        <v>0</v>
      </c>
      <c r="CH94" s="12">
        <v>0</v>
      </c>
      <c r="CI94" s="12">
        <v>0</v>
      </c>
      <c r="CJ94" s="12">
        <v>0</v>
      </c>
      <c r="CK94" s="12">
        <v>0</v>
      </c>
      <c r="CL94" s="12">
        <v>0</v>
      </c>
      <c r="CM94" s="12">
        <v>0</v>
      </c>
      <c r="CN94" s="12">
        <v>0</v>
      </c>
      <c r="CO94" s="12">
        <v>0</v>
      </c>
      <c r="CP94" s="12">
        <v>0</v>
      </c>
      <c r="CQ94" s="12">
        <v>0</v>
      </c>
      <c r="CR94" s="12">
        <v>0</v>
      </c>
      <c r="CS94" s="12">
        <v>0</v>
      </c>
      <c r="CT94" s="12">
        <v>1</v>
      </c>
      <c r="CU94" s="12">
        <v>0</v>
      </c>
      <c r="CV94" s="12">
        <v>0</v>
      </c>
      <c r="CW94" s="12">
        <v>0</v>
      </c>
      <c r="CX94" s="12">
        <v>0</v>
      </c>
      <c r="CY94" s="12">
        <v>0</v>
      </c>
      <c r="CZ94" s="12">
        <v>0</v>
      </c>
      <c r="DA94" s="12">
        <v>0</v>
      </c>
      <c r="DB94" s="12">
        <v>0</v>
      </c>
      <c r="DC94" s="12">
        <v>0</v>
      </c>
      <c r="DD94" s="12">
        <v>0</v>
      </c>
      <c r="DE94" s="12">
        <v>0</v>
      </c>
      <c r="DF94" s="12">
        <v>0</v>
      </c>
      <c r="DG94" s="12">
        <v>0</v>
      </c>
      <c r="DH94" s="12">
        <v>0</v>
      </c>
      <c r="DI94" s="12">
        <v>0</v>
      </c>
      <c r="DJ94" s="12">
        <v>0</v>
      </c>
      <c r="DK94" s="12">
        <v>0</v>
      </c>
    </row>
    <row r="95" spans="2:115">
      <c r="B95" s="13">
        <v>641</v>
      </c>
      <c r="C95" s="11" t="s">
        <v>727</v>
      </c>
      <c r="D95" s="12">
        <v>0.90091322211213132</v>
      </c>
      <c r="E95" s="12">
        <v>0.41415485159288246</v>
      </c>
      <c r="F95" s="12">
        <v>1.6422145218564815E-2</v>
      </c>
      <c r="G95" s="12">
        <v>3.1850304390851146E-2</v>
      </c>
      <c r="H95" s="12">
        <v>9.8525692434654089E-2</v>
      </c>
      <c r="I95" s="12">
        <v>9.2641629667513811E-2</v>
      </c>
      <c r="J95" s="12">
        <v>0</v>
      </c>
      <c r="K95" s="12">
        <v>0</v>
      </c>
      <c r="L95" s="12">
        <v>0</v>
      </c>
      <c r="M95" s="12">
        <v>0</v>
      </c>
      <c r="N95" s="12">
        <v>0</v>
      </c>
      <c r="O95" s="12">
        <v>0</v>
      </c>
      <c r="P95" s="12">
        <v>0</v>
      </c>
      <c r="Q95" s="12">
        <v>0</v>
      </c>
      <c r="R95" s="12">
        <v>0</v>
      </c>
      <c r="S95" s="12">
        <v>0</v>
      </c>
      <c r="T95" s="12">
        <v>0</v>
      </c>
      <c r="U95" s="12">
        <v>0</v>
      </c>
      <c r="V95" s="12">
        <v>0</v>
      </c>
      <c r="W95" s="12">
        <v>0</v>
      </c>
      <c r="X95" s="12">
        <v>0</v>
      </c>
      <c r="Y95" s="12">
        <v>0</v>
      </c>
      <c r="Z95" s="12">
        <v>0</v>
      </c>
      <c r="AA95" s="12">
        <v>0</v>
      </c>
      <c r="AB95" s="12">
        <v>0</v>
      </c>
      <c r="AC95" s="12">
        <v>0</v>
      </c>
      <c r="AD95" s="12">
        <v>0</v>
      </c>
      <c r="AE95" s="12">
        <v>0</v>
      </c>
      <c r="AF95" s="12">
        <v>0</v>
      </c>
      <c r="AG95" s="12">
        <v>0</v>
      </c>
      <c r="AH95" s="12">
        <v>0</v>
      </c>
      <c r="AI95" s="12">
        <v>0</v>
      </c>
      <c r="AJ95" s="12">
        <v>0</v>
      </c>
      <c r="AK95" s="12">
        <v>0</v>
      </c>
      <c r="AL95" s="12">
        <v>0</v>
      </c>
      <c r="AM95" s="12">
        <v>0</v>
      </c>
      <c r="AN95" s="12">
        <v>0</v>
      </c>
      <c r="AO95" s="12">
        <v>0</v>
      </c>
      <c r="AP95" s="12">
        <v>0</v>
      </c>
      <c r="AQ95" s="12">
        <v>0</v>
      </c>
      <c r="AR95" s="12">
        <v>0</v>
      </c>
      <c r="AS95" s="12">
        <v>0</v>
      </c>
      <c r="AT95" s="12">
        <v>0</v>
      </c>
      <c r="AU95" s="12">
        <v>0</v>
      </c>
      <c r="AV95" s="12">
        <v>0</v>
      </c>
      <c r="AW95" s="12">
        <v>0</v>
      </c>
      <c r="AX95" s="12">
        <v>0</v>
      </c>
      <c r="AY95" s="12">
        <v>0</v>
      </c>
      <c r="AZ95" s="12">
        <v>0</v>
      </c>
      <c r="BA95" s="12">
        <v>0</v>
      </c>
      <c r="BB95" s="12">
        <v>0</v>
      </c>
      <c r="BC95" s="12">
        <v>0</v>
      </c>
      <c r="BD95" s="12">
        <v>0</v>
      </c>
      <c r="BE95" s="12">
        <v>0</v>
      </c>
      <c r="BF95" s="12">
        <v>0</v>
      </c>
      <c r="BG95" s="12">
        <v>0</v>
      </c>
      <c r="BH95" s="12">
        <v>0</v>
      </c>
      <c r="BI95" s="12">
        <v>0</v>
      </c>
      <c r="BJ95" s="12">
        <v>0</v>
      </c>
      <c r="BK95" s="12">
        <v>0</v>
      </c>
      <c r="BL95" s="12">
        <v>0</v>
      </c>
      <c r="BM95" s="12">
        <v>0</v>
      </c>
      <c r="BN95" s="12">
        <v>0</v>
      </c>
      <c r="BO95" s="12">
        <v>0</v>
      </c>
      <c r="BP95" s="12">
        <v>0</v>
      </c>
      <c r="BQ95" s="12">
        <v>0</v>
      </c>
      <c r="BR95" s="12">
        <v>0</v>
      </c>
      <c r="BS95" s="12">
        <v>0</v>
      </c>
      <c r="BT95" s="12">
        <v>0</v>
      </c>
      <c r="BU95" s="12">
        <v>0</v>
      </c>
      <c r="BV95" s="12">
        <v>0</v>
      </c>
      <c r="BW95" s="12">
        <v>0</v>
      </c>
      <c r="BX95" s="12">
        <v>0</v>
      </c>
      <c r="BY95" s="12">
        <v>0</v>
      </c>
      <c r="BZ95" s="12">
        <v>0</v>
      </c>
      <c r="CA95" s="12">
        <v>0</v>
      </c>
      <c r="CB95" s="12">
        <v>0</v>
      </c>
      <c r="CC95" s="12">
        <v>0</v>
      </c>
      <c r="CD95" s="12">
        <v>0</v>
      </c>
      <c r="CE95" s="12">
        <v>0</v>
      </c>
      <c r="CF95" s="12">
        <v>0</v>
      </c>
      <c r="CG95" s="12">
        <v>0</v>
      </c>
      <c r="CH95" s="12">
        <v>0</v>
      </c>
      <c r="CI95" s="12">
        <v>0</v>
      </c>
      <c r="CJ95" s="12">
        <v>0</v>
      </c>
      <c r="CK95" s="12">
        <v>0</v>
      </c>
      <c r="CL95" s="12">
        <v>0</v>
      </c>
      <c r="CM95" s="12">
        <v>0</v>
      </c>
      <c r="CN95" s="12">
        <v>0</v>
      </c>
      <c r="CO95" s="12">
        <v>0</v>
      </c>
      <c r="CP95" s="12">
        <v>0</v>
      </c>
      <c r="CQ95" s="12">
        <v>0</v>
      </c>
      <c r="CR95" s="12">
        <v>0</v>
      </c>
      <c r="CS95" s="12">
        <v>0</v>
      </c>
      <c r="CT95" s="12">
        <v>0</v>
      </c>
      <c r="CU95" s="12">
        <v>1.0115330437217032</v>
      </c>
      <c r="CV95" s="12">
        <v>0</v>
      </c>
      <c r="CW95" s="12">
        <v>0</v>
      </c>
      <c r="CX95" s="12">
        <v>3.2079091333362856E-4</v>
      </c>
      <c r="CY95" s="12">
        <v>0</v>
      </c>
      <c r="CZ95" s="12">
        <v>0</v>
      </c>
      <c r="DA95" s="12">
        <v>0</v>
      </c>
      <c r="DB95" s="12">
        <v>0</v>
      </c>
      <c r="DC95" s="12">
        <v>0</v>
      </c>
      <c r="DD95" s="12">
        <v>0</v>
      </c>
      <c r="DE95" s="12">
        <v>0</v>
      </c>
      <c r="DF95" s="12">
        <v>0</v>
      </c>
      <c r="DG95" s="12">
        <v>0</v>
      </c>
      <c r="DH95" s="12">
        <v>0</v>
      </c>
      <c r="DI95" s="12">
        <v>0</v>
      </c>
      <c r="DJ95" s="12">
        <v>0</v>
      </c>
      <c r="DK95" s="12">
        <v>0</v>
      </c>
    </row>
    <row r="96" spans="2:115">
      <c r="B96" s="13">
        <v>642</v>
      </c>
      <c r="C96" s="11" t="s">
        <v>728</v>
      </c>
      <c r="D96" s="12">
        <v>0.78924577775500038</v>
      </c>
      <c r="E96" s="12">
        <v>0.48690229865999179</v>
      </c>
      <c r="F96" s="12">
        <v>2.3706913627031249E-2</v>
      </c>
      <c r="G96" s="12">
        <v>1.6181785904617428E-4</v>
      </c>
      <c r="H96" s="12">
        <v>7.0864477339229709E-2</v>
      </c>
      <c r="I96" s="12">
        <v>6.9361659793910013E-2</v>
      </c>
      <c r="J96" s="12">
        <v>2.7785919234537399E-5</v>
      </c>
      <c r="K96" s="12">
        <v>9.7758747649047241E-5</v>
      </c>
      <c r="L96" s="12">
        <v>2.0375201186524767E-5</v>
      </c>
      <c r="M96" s="12">
        <v>1.3263985518410047E-5</v>
      </c>
      <c r="N96" s="12">
        <v>3.7770366329963318E-5</v>
      </c>
      <c r="O96" s="12">
        <v>6.9004824892309899E-6</v>
      </c>
      <c r="P96" s="12">
        <v>2.3761262178476369E-5</v>
      </c>
      <c r="Q96" s="12">
        <v>4.3321578925858648E-5</v>
      </c>
      <c r="R96" s="12">
        <v>3.7681072553731137E-5</v>
      </c>
      <c r="S96" s="12">
        <v>1.7066276569947347E-4</v>
      </c>
      <c r="T96" s="12">
        <v>0</v>
      </c>
      <c r="U96" s="12">
        <v>2.1434647945159493E-5</v>
      </c>
      <c r="V96" s="12">
        <v>3.2559720710585203E-5</v>
      </c>
      <c r="W96" s="12">
        <v>2.690890987356784E-5</v>
      </c>
      <c r="X96" s="12">
        <v>3.6048491669639577E-5</v>
      </c>
      <c r="Y96" s="12">
        <v>8.3345750527117989E-5</v>
      </c>
      <c r="Z96" s="12">
        <v>4.8966076514110042E-5</v>
      </c>
      <c r="AA96" s="12">
        <v>3.5363242716628399E-5</v>
      </c>
      <c r="AB96" s="12">
        <v>4.5614000546911943E-5</v>
      </c>
      <c r="AC96" s="12">
        <v>3.6798234390107735E-5</v>
      </c>
      <c r="AD96" s="12">
        <v>0</v>
      </c>
      <c r="AE96" s="12">
        <v>1.8210670798674491E-5</v>
      </c>
      <c r="AF96" s="12">
        <v>6.348273682416261E-5</v>
      </c>
      <c r="AG96" s="12">
        <v>7.6969846469145212E-5</v>
      </c>
      <c r="AH96" s="12">
        <v>4.0596808535792418E-5</v>
      </c>
      <c r="AI96" s="12">
        <v>2.8179195258719515E-5</v>
      </c>
      <c r="AJ96" s="12">
        <v>6.6043533877785726E-6</v>
      </c>
      <c r="AK96" s="12">
        <v>7.2791636111042653E-5</v>
      </c>
      <c r="AL96" s="12">
        <v>2.2819569022771166E-5</v>
      </c>
      <c r="AM96" s="12">
        <v>2.3322261426368656E-5</v>
      </c>
      <c r="AN96" s="12">
        <v>3.2290992432832167E-5</v>
      </c>
      <c r="AO96" s="12">
        <v>4.8301212392592782E-5</v>
      </c>
      <c r="AP96" s="12">
        <v>5.3497318191996378E-5</v>
      </c>
      <c r="AQ96" s="12">
        <v>5.4525306535653012E-5</v>
      </c>
      <c r="AR96" s="12">
        <v>5.8902317883111381E-5</v>
      </c>
      <c r="AS96" s="12">
        <v>1.5194293305295499E-5</v>
      </c>
      <c r="AT96" s="12">
        <v>9.1175268094037439E-6</v>
      </c>
      <c r="AU96" s="12">
        <v>4.9435082386684975E-5</v>
      </c>
      <c r="AV96" s="12">
        <v>4.165196695104648E-5</v>
      </c>
      <c r="AW96" s="12">
        <v>4.4614230093890505E-5</v>
      </c>
      <c r="AX96" s="12">
        <v>4.7710301238841369E-5</v>
      </c>
      <c r="AY96" s="12">
        <v>2.2697378122143412E-5</v>
      </c>
      <c r="AZ96" s="12">
        <v>2.3638001010329329E-5</v>
      </c>
      <c r="BA96" s="12">
        <v>1.9826148839471438E-5</v>
      </c>
      <c r="BB96" s="12">
        <v>1.7927648532090196E-5</v>
      </c>
      <c r="BC96" s="12">
        <v>2.0596648358047146E-5</v>
      </c>
      <c r="BD96" s="12">
        <v>1.8642416664125981E-5</v>
      </c>
      <c r="BE96" s="12">
        <v>1.2888462318954705E-5</v>
      </c>
      <c r="BF96" s="12">
        <v>2.3637852253942993E-5</v>
      </c>
      <c r="BG96" s="12">
        <v>2.0909967465615764E-5</v>
      </c>
      <c r="BH96" s="12">
        <v>1.6233254369908619E-5</v>
      </c>
      <c r="BI96" s="12">
        <v>3.2104570223893829E-5</v>
      </c>
      <c r="BJ96" s="12">
        <v>1.6842447274953663E-5</v>
      </c>
      <c r="BK96" s="12">
        <v>2.4199138630997642E-5</v>
      </c>
      <c r="BL96" s="12">
        <v>2.2508034181713021E-5</v>
      </c>
      <c r="BM96" s="12">
        <v>2.0599464962021359E-5</v>
      </c>
      <c r="BN96" s="12">
        <v>1.8416053157240628E-5</v>
      </c>
      <c r="BO96" s="12">
        <v>1.5778708663559116E-5</v>
      </c>
      <c r="BP96" s="12">
        <v>2.8088990300515659E-5</v>
      </c>
      <c r="BQ96" s="12">
        <v>1.5489521532215946E-4</v>
      </c>
      <c r="BR96" s="12">
        <v>2.2383087562320929E-5</v>
      </c>
      <c r="BS96" s="12">
        <v>2.3783612176606512E-5</v>
      </c>
      <c r="BT96" s="12">
        <v>2.4167919108242603E-5</v>
      </c>
      <c r="BU96" s="12">
        <v>3.2808741850803154E-5</v>
      </c>
      <c r="BV96" s="12">
        <v>4.8496011191234176E-5</v>
      </c>
      <c r="BW96" s="12">
        <v>1.5575946449448733E-4</v>
      </c>
      <c r="BX96" s="12">
        <v>1.2809750956648447E-4</v>
      </c>
      <c r="BY96" s="12">
        <v>2.1528229850956984E-5</v>
      </c>
      <c r="BZ96" s="12">
        <v>3.0250077271817824E-5</v>
      </c>
      <c r="CA96" s="12">
        <v>1.1144435571576809E-4</v>
      </c>
      <c r="CB96" s="12">
        <v>3.9077744032462918E-5</v>
      </c>
      <c r="CC96" s="12">
        <v>4.2164982294270567E-5</v>
      </c>
      <c r="CD96" s="12">
        <v>7.4691581708637696E-6</v>
      </c>
      <c r="CE96" s="12">
        <v>4.9569800285832279E-5</v>
      </c>
      <c r="CF96" s="12">
        <v>7.4876975262661208E-6</v>
      </c>
      <c r="CG96" s="12">
        <v>2.7620620204730641E-5</v>
      </c>
      <c r="CH96" s="12">
        <v>6.8527873401799197E-5</v>
      </c>
      <c r="CI96" s="12">
        <v>1.2694355904663279E-5</v>
      </c>
      <c r="CJ96" s="12">
        <v>8.8708496183130415E-3</v>
      </c>
      <c r="CK96" s="12">
        <v>1.0658988660915218E-4</v>
      </c>
      <c r="CL96" s="12">
        <v>2.4297540174064327E-5</v>
      </c>
      <c r="CM96" s="12">
        <v>6.3348004167665341E-4</v>
      </c>
      <c r="CN96" s="12">
        <v>4.3868036374230737E-4</v>
      </c>
      <c r="CO96" s="12">
        <v>1.0372679867566554E-4</v>
      </c>
      <c r="CP96" s="12">
        <v>1.8734162032688434E-4</v>
      </c>
      <c r="CQ96" s="12">
        <v>1.3499620925685611E-4</v>
      </c>
      <c r="CR96" s="12">
        <v>2.9780563465756221E-5</v>
      </c>
      <c r="CS96" s="12">
        <v>1.5285080046638436E-5</v>
      </c>
      <c r="CT96" s="12">
        <v>4.2645548475346353E-5</v>
      </c>
      <c r="CU96" s="12">
        <v>7.9872376079229441E-3</v>
      </c>
      <c r="CV96" s="12">
        <v>1.0366145787304317</v>
      </c>
      <c r="CW96" s="12">
        <v>8.6465053619478498E-4</v>
      </c>
      <c r="CX96" s="12">
        <v>9.236953696899967E-4</v>
      </c>
      <c r="CY96" s="12">
        <v>2.3552139009749028E-5</v>
      </c>
      <c r="CZ96" s="12">
        <v>1.2961215865888853E-5</v>
      </c>
      <c r="DA96" s="12">
        <v>8.7156171575982768E-5</v>
      </c>
      <c r="DB96" s="12">
        <v>1.7204745386675722E-5</v>
      </c>
      <c r="DC96" s="12">
        <v>4.9028381582828173E-5</v>
      </c>
      <c r="DD96" s="12">
        <v>3.8895385178181687E-5</v>
      </c>
      <c r="DE96" s="12">
        <v>4.027192869332429E-4</v>
      </c>
      <c r="DF96" s="12">
        <v>2.0595774081603665E-5</v>
      </c>
      <c r="DG96" s="12">
        <v>9.8518777699847657E-5</v>
      </c>
      <c r="DH96" s="12">
        <v>3.2708641752504891E-3</v>
      </c>
      <c r="DI96" s="12">
        <v>1.6219703720929933E-4</v>
      </c>
      <c r="DJ96" s="12">
        <v>5.7450269309591792E-5</v>
      </c>
      <c r="DK96" s="12">
        <v>1.5411616385197928E-4</v>
      </c>
    </row>
    <row r="97" spans="2:115">
      <c r="B97" s="13">
        <v>643</v>
      </c>
      <c r="C97" s="11" t="s">
        <v>729</v>
      </c>
      <c r="D97" s="12">
        <v>0.98628013562372174</v>
      </c>
      <c r="E97" s="12">
        <v>0.72669396973916855</v>
      </c>
      <c r="F97" s="12">
        <v>1.4211099940975096E-2</v>
      </c>
      <c r="G97" s="12">
        <v>7.4900172608798159E-3</v>
      </c>
      <c r="H97" s="12">
        <v>0.19424305400044356</v>
      </c>
      <c r="I97" s="12">
        <v>0.1942326674489554</v>
      </c>
      <c r="J97" s="12">
        <v>0</v>
      </c>
      <c r="K97" s="12">
        <v>0</v>
      </c>
      <c r="L97" s="12">
        <v>0</v>
      </c>
      <c r="M97" s="12">
        <v>0</v>
      </c>
      <c r="N97" s="12">
        <v>0</v>
      </c>
      <c r="O97" s="12">
        <v>0</v>
      </c>
      <c r="P97" s="12">
        <v>0</v>
      </c>
      <c r="Q97" s="12">
        <v>0</v>
      </c>
      <c r="R97" s="12">
        <v>0</v>
      </c>
      <c r="S97" s="12">
        <v>0</v>
      </c>
      <c r="T97" s="12">
        <v>0</v>
      </c>
      <c r="U97" s="12">
        <v>0</v>
      </c>
      <c r="V97" s="12">
        <v>0</v>
      </c>
      <c r="W97" s="12">
        <v>0</v>
      </c>
      <c r="X97" s="12">
        <v>0</v>
      </c>
      <c r="Y97" s="12">
        <v>0</v>
      </c>
      <c r="Z97" s="12">
        <v>0</v>
      </c>
      <c r="AA97" s="12">
        <v>0</v>
      </c>
      <c r="AB97" s="12">
        <v>0</v>
      </c>
      <c r="AC97" s="12">
        <v>0</v>
      </c>
      <c r="AD97" s="12">
        <v>0</v>
      </c>
      <c r="AE97" s="12">
        <v>0</v>
      </c>
      <c r="AF97" s="12">
        <v>0</v>
      </c>
      <c r="AG97" s="12">
        <v>0</v>
      </c>
      <c r="AH97" s="12">
        <v>0</v>
      </c>
      <c r="AI97" s="12">
        <v>0</v>
      </c>
      <c r="AJ97" s="12">
        <v>0</v>
      </c>
      <c r="AK97" s="12">
        <v>0</v>
      </c>
      <c r="AL97" s="12">
        <v>0</v>
      </c>
      <c r="AM97" s="12">
        <v>0</v>
      </c>
      <c r="AN97" s="12">
        <v>0</v>
      </c>
      <c r="AO97" s="12">
        <v>0</v>
      </c>
      <c r="AP97" s="12">
        <v>0</v>
      </c>
      <c r="AQ97" s="12">
        <v>0</v>
      </c>
      <c r="AR97" s="12">
        <v>0</v>
      </c>
      <c r="AS97" s="12">
        <v>0</v>
      </c>
      <c r="AT97" s="12">
        <v>0</v>
      </c>
      <c r="AU97" s="12">
        <v>0</v>
      </c>
      <c r="AV97" s="12">
        <v>0</v>
      </c>
      <c r="AW97" s="12">
        <v>0</v>
      </c>
      <c r="AX97" s="12">
        <v>0</v>
      </c>
      <c r="AY97" s="12">
        <v>0</v>
      </c>
      <c r="AZ97" s="12">
        <v>0</v>
      </c>
      <c r="BA97" s="12">
        <v>0</v>
      </c>
      <c r="BB97" s="12">
        <v>0</v>
      </c>
      <c r="BC97" s="12">
        <v>0</v>
      </c>
      <c r="BD97" s="12">
        <v>0</v>
      </c>
      <c r="BE97" s="12">
        <v>0</v>
      </c>
      <c r="BF97" s="12">
        <v>0</v>
      </c>
      <c r="BG97" s="12">
        <v>0</v>
      </c>
      <c r="BH97" s="12">
        <v>0</v>
      </c>
      <c r="BI97" s="12">
        <v>0</v>
      </c>
      <c r="BJ97" s="12">
        <v>0</v>
      </c>
      <c r="BK97" s="12">
        <v>0</v>
      </c>
      <c r="BL97" s="12">
        <v>0</v>
      </c>
      <c r="BM97" s="12">
        <v>0</v>
      </c>
      <c r="BN97" s="12">
        <v>0</v>
      </c>
      <c r="BO97" s="12">
        <v>0</v>
      </c>
      <c r="BP97" s="12">
        <v>0</v>
      </c>
      <c r="BQ97" s="12">
        <v>0</v>
      </c>
      <c r="BR97" s="12">
        <v>0</v>
      </c>
      <c r="BS97" s="12">
        <v>0</v>
      </c>
      <c r="BT97" s="12">
        <v>0</v>
      </c>
      <c r="BU97" s="12">
        <v>0</v>
      </c>
      <c r="BV97" s="12">
        <v>0</v>
      </c>
      <c r="BW97" s="12">
        <v>0</v>
      </c>
      <c r="BX97" s="12">
        <v>0</v>
      </c>
      <c r="BY97" s="12">
        <v>0</v>
      </c>
      <c r="BZ97" s="12">
        <v>0</v>
      </c>
      <c r="CA97" s="12">
        <v>0</v>
      </c>
      <c r="CB97" s="12">
        <v>0</v>
      </c>
      <c r="CC97" s="12">
        <v>0</v>
      </c>
      <c r="CD97" s="12">
        <v>0</v>
      </c>
      <c r="CE97" s="12">
        <v>0</v>
      </c>
      <c r="CF97" s="12">
        <v>0</v>
      </c>
      <c r="CG97" s="12">
        <v>0</v>
      </c>
      <c r="CH97" s="12">
        <v>0</v>
      </c>
      <c r="CI97" s="12">
        <v>0</v>
      </c>
      <c r="CJ97" s="12">
        <v>0</v>
      </c>
      <c r="CK97" s="12">
        <v>0</v>
      </c>
      <c r="CL97" s="12">
        <v>0</v>
      </c>
      <c r="CM97" s="12">
        <v>0</v>
      </c>
      <c r="CN97" s="12">
        <v>0</v>
      </c>
      <c r="CO97" s="12">
        <v>0</v>
      </c>
      <c r="CP97" s="12">
        <v>0</v>
      </c>
      <c r="CQ97" s="12">
        <v>0</v>
      </c>
      <c r="CR97" s="12">
        <v>0</v>
      </c>
      <c r="CS97" s="12">
        <v>0</v>
      </c>
      <c r="CT97" s="12">
        <v>0</v>
      </c>
      <c r="CU97" s="12">
        <v>0</v>
      </c>
      <c r="CV97" s="12">
        <v>0</v>
      </c>
      <c r="CW97" s="12">
        <v>1</v>
      </c>
      <c r="CX97" s="12">
        <v>0</v>
      </c>
      <c r="CY97" s="12">
        <v>0</v>
      </c>
      <c r="CZ97" s="12">
        <v>0</v>
      </c>
      <c r="DA97" s="12">
        <v>0</v>
      </c>
      <c r="DB97" s="12">
        <v>0</v>
      </c>
      <c r="DC97" s="12">
        <v>0</v>
      </c>
      <c r="DD97" s="12">
        <v>0</v>
      </c>
      <c r="DE97" s="12">
        <v>0</v>
      </c>
      <c r="DF97" s="12">
        <v>0</v>
      </c>
      <c r="DG97" s="12">
        <v>0</v>
      </c>
      <c r="DH97" s="12">
        <v>0</v>
      </c>
      <c r="DI97" s="12">
        <v>0</v>
      </c>
      <c r="DJ97" s="12">
        <v>0</v>
      </c>
      <c r="DK97" s="12">
        <v>0</v>
      </c>
    </row>
    <row r="98" spans="2:115">
      <c r="B98" s="13">
        <v>644</v>
      </c>
      <c r="C98" s="11" t="s">
        <v>32</v>
      </c>
      <c r="D98" s="12">
        <v>1</v>
      </c>
      <c r="E98" s="12">
        <v>0.56409456168590544</v>
      </c>
      <c r="F98" s="12">
        <v>6.8266660665297713E-2</v>
      </c>
      <c r="G98" s="12">
        <v>4.260553318271439E-3</v>
      </c>
      <c r="H98" s="12">
        <v>0.16238142002794748</v>
      </c>
      <c r="I98" s="12">
        <v>0.16238142002794748</v>
      </c>
      <c r="J98" s="12">
        <v>0</v>
      </c>
      <c r="K98" s="12">
        <v>0</v>
      </c>
      <c r="L98" s="12">
        <v>0</v>
      </c>
      <c r="M98" s="12">
        <v>0</v>
      </c>
      <c r="N98" s="12">
        <v>0</v>
      </c>
      <c r="O98" s="12">
        <v>0</v>
      </c>
      <c r="P98" s="12">
        <v>0</v>
      </c>
      <c r="Q98" s="12">
        <v>0</v>
      </c>
      <c r="R98" s="12">
        <v>0</v>
      </c>
      <c r="S98" s="12">
        <v>0</v>
      </c>
      <c r="T98" s="12">
        <v>0</v>
      </c>
      <c r="U98" s="12">
        <v>0</v>
      </c>
      <c r="V98" s="12">
        <v>0</v>
      </c>
      <c r="W98" s="12">
        <v>0</v>
      </c>
      <c r="X98" s="12">
        <v>0</v>
      </c>
      <c r="Y98" s="12">
        <v>0</v>
      </c>
      <c r="Z98" s="12">
        <v>0</v>
      </c>
      <c r="AA98" s="12">
        <v>0</v>
      </c>
      <c r="AB98" s="12">
        <v>0</v>
      </c>
      <c r="AC98" s="12">
        <v>0</v>
      </c>
      <c r="AD98" s="12">
        <v>0</v>
      </c>
      <c r="AE98" s="12">
        <v>0</v>
      </c>
      <c r="AF98" s="12">
        <v>0</v>
      </c>
      <c r="AG98" s="12">
        <v>0</v>
      </c>
      <c r="AH98" s="12">
        <v>0</v>
      </c>
      <c r="AI98" s="12">
        <v>0</v>
      </c>
      <c r="AJ98" s="12">
        <v>0</v>
      </c>
      <c r="AK98" s="12">
        <v>0</v>
      </c>
      <c r="AL98" s="12">
        <v>0</v>
      </c>
      <c r="AM98" s="12">
        <v>0</v>
      </c>
      <c r="AN98" s="12">
        <v>0</v>
      </c>
      <c r="AO98" s="12">
        <v>0</v>
      </c>
      <c r="AP98" s="12">
        <v>0</v>
      </c>
      <c r="AQ98" s="12">
        <v>0</v>
      </c>
      <c r="AR98" s="12">
        <v>0</v>
      </c>
      <c r="AS98" s="12">
        <v>0</v>
      </c>
      <c r="AT98" s="12">
        <v>0</v>
      </c>
      <c r="AU98" s="12">
        <v>0</v>
      </c>
      <c r="AV98" s="12">
        <v>0</v>
      </c>
      <c r="AW98" s="12">
        <v>0</v>
      </c>
      <c r="AX98" s="12">
        <v>0</v>
      </c>
      <c r="AY98" s="12">
        <v>0</v>
      </c>
      <c r="AZ98" s="12">
        <v>0</v>
      </c>
      <c r="BA98" s="12">
        <v>0</v>
      </c>
      <c r="BB98" s="12">
        <v>0</v>
      </c>
      <c r="BC98" s="12">
        <v>0</v>
      </c>
      <c r="BD98" s="12">
        <v>0</v>
      </c>
      <c r="BE98" s="12">
        <v>0</v>
      </c>
      <c r="BF98" s="12">
        <v>0</v>
      </c>
      <c r="BG98" s="12">
        <v>0</v>
      </c>
      <c r="BH98" s="12">
        <v>0</v>
      </c>
      <c r="BI98" s="12">
        <v>0</v>
      </c>
      <c r="BJ98" s="12">
        <v>0</v>
      </c>
      <c r="BK98" s="12">
        <v>0</v>
      </c>
      <c r="BL98" s="12">
        <v>0</v>
      </c>
      <c r="BM98" s="12">
        <v>0</v>
      </c>
      <c r="BN98" s="12">
        <v>0</v>
      </c>
      <c r="BO98" s="12">
        <v>0</v>
      </c>
      <c r="BP98" s="12">
        <v>0</v>
      </c>
      <c r="BQ98" s="12">
        <v>0</v>
      </c>
      <c r="BR98" s="12">
        <v>0</v>
      </c>
      <c r="BS98" s="12">
        <v>0</v>
      </c>
      <c r="BT98" s="12">
        <v>0</v>
      </c>
      <c r="BU98" s="12">
        <v>0</v>
      </c>
      <c r="BV98" s="12">
        <v>0</v>
      </c>
      <c r="BW98" s="12">
        <v>0</v>
      </c>
      <c r="BX98" s="12">
        <v>0</v>
      </c>
      <c r="BY98" s="12">
        <v>0</v>
      </c>
      <c r="BZ98" s="12">
        <v>0</v>
      </c>
      <c r="CA98" s="12">
        <v>0</v>
      </c>
      <c r="CB98" s="12">
        <v>0</v>
      </c>
      <c r="CC98" s="12">
        <v>0</v>
      </c>
      <c r="CD98" s="12">
        <v>0</v>
      </c>
      <c r="CE98" s="12">
        <v>0</v>
      </c>
      <c r="CF98" s="12">
        <v>0</v>
      </c>
      <c r="CG98" s="12">
        <v>0</v>
      </c>
      <c r="CH98" s="12">
        <v>0</v>
      </c>
      <c r="CI98" s="12">
        <v>0</v>
      </c>
      <c r="CJ98" s="12">
        <v>0</v>
      </c>
      <c r="CK98" s="12">
        <v>0</v>
      </c>
      <c r="CL98" s="12">
        <v>0</v>
      </c>
      <c r="CM98" s="12">
        <v>0</v>
      </c>
      <c r="CN98" s="12">
        <v>0</v>
      </c>
      <c r="CO98" s="12">
        <v>0</v>
      </c>
      <c r="CP98" s="12">
        <v>0</v>
      </c>
      <c r="CQ98" s="12">
        <v>0</v>
      </c>
      <c r="CR98" s="12">
        <v>0</v>
      </c>
      <c r="CS98" s="12">
        <v>0</v>
      </c>
      <c r="CT98" s="12">
        <v>0</v>
      </c>
      <c r="CU98" s="12">
        <v>0</v>
      </c>
      <c r="CV98" s="12">
        <v>0</v>
      </c>
      <c r="CW98" s="12">
        <v>0</v>
      </c>
      <c r="CX98" s="12">
        <v>1</v>
      </c>
      <c r="CY98" s="12">
        <v>0</v>
      </c>
      <c r="CZ98" s="12">
        <v>0</v>
      </c>
      <c r="DA98" s="12">
        <v>0</v>
      </c>
      <c r="DB98" s="12">
        <v>0</v>
      </c>
      <c r="DC98" s="12">
        <v>0</v>
      </c>
      <c r="DD98" s="12">
        <v>0</v>
      </c>
      <c r="DE98" s="12">
        <v>0</v>
      </c>
      <c r="DF98" s="12">
        <v>0</v>
      </c>
      <c r="DG98" s="12">
        <v>0</v>
      </c>
      <c r="DH98" s="12">
        <v>0</v>
      </c>
      <c r="DI98" s="12">
        <v>0</v>
      </c>
      <c r="DJ98" s="12">
        <v>0</v>
      </c>
      <c r="DK98" s="12">
        <v>0</v>
      </c>
    </row>
    <row r="99" spans="2:115">
      <c r="B99" s="13">
        <v>659</v>
      </c>
      <c r="C99" s="11" t="s">
        <v>493</v>
      </c>
      <c r="D99" s="12">
        <v>0.88445262290308313</v>
      </c>
      <c r="E99" s="12">
        <v>0.59909368868937707</v>
      </c>
      <c r="F99" s="12">
        <v>-1.601917661685525E-2</v>
      </c>
      <c r="G99" s="12">
        <v>5.2790045600261118E-3</v>
      </c>
      <c r="H99" s="12">
        <v>0.12389331873440505</v>
      </c>
      <c r="I99" s="12">
        <v>0.11601511488897703</v>
      </c>
      <c r="J99" s="12">
        <v>2.5973198098979736E-3</v>
      </c>
      <c r="K99" s="12">
        <v>3.0740262816838274E-3</v>
      </c>
      <c r="L99" s="12">
        <v>5.4663790473383884E-4</v>
      </c>
      <c r="M99" s="12">
        <v>1.2629950547718455E-3</v>
      </c>
      <c r="N99" s="12">
        <v>5.4209813781742704E-4</v>
      </c>
      <c r="O99" s="12">
        <v>1.2324868166374422E-3</v>
      </c>
      <c r="P99" s="12">
        <v>2.8990451189805262E-3</v>
      </c>
      <c r="Q99" s="12">
        <v>1.2728153178798072E-3</v>
      </c>
      <c r="R99" s="12">
        <v>8.2297528375312342E-4</v>
      </c>
      <c r="S99" s="12">
        <v>5.7249688511283254E-3</v>
      </c>
      <c r="T99" s="12">
        <v>0</v>
      </c>
      <c r="U99" s="12">
        <v>6.5576254058309841E-4</v>
      </c>
      <c r="V99" s="12">
        <v>1.8083483542167601E-3</v>
      </c>
      <c r="W99" s="12">
        <v>1.3567413278485479E-3</v>
      </c>
      <c r="X99" s="12">
        <v>2.116631910680903E-3</v>
      </c>
      <c r="Y99" s="12">
        <v>7.9757003165462721E-4</v>
      </c>
      <c r="Z99" s="12">
        <v>1.0484550011519577E-3</v>
      </c>
      <c r="AA99" s="12">
        <v>7.5012481309063574E-4</v>
      </c>
      <c r="AB99" s="12">
        <v>1.3574717681505647E-3</v>
      </c>
      <c r="AC99" s="12">
        <v>1.1585937389421062E-3</v>
      </c>
      <c r="AD99" s="12">
        <v>0</v>
      </c>
      <c r="AE99" s="12">
        <v>7.2480268811292914E-4</v>
      </c>
      <c r="AF99" s="12">
        <v>2.7279219685201854E-3</v>
      </c>
      <c r="AG99" s="12">
        <v>1.7292605882522454E-3</v>
      </c>
      <c r="AH99" s="12">
        <v>1.8694984645481561E-3</v>
      </c>
      <c r="AI99" s="12">
        <v>4.8100102615008936E-4</v>
      </c>
      <c r="AJ99" s="12">
        <v>2.2701726675095277E-4</v>
      </c>
      <c r="AK99" s="12">
        <v>9.5662273578662658E-4</v>
      </c>
      <c r="AL99" s="12">
        <v>7.6916280873431454E-4</v>
      </c>
      <c r="AM99" s="12">
        <v>1.1635677512343292E-3</v>
      </c>
      <c r="AN99" s="12">
        <v>2.6908505092488249E-4</v>
      </c>
      <c r="AO99" s="12">
        <v>4.5090768460490034E-4</v>
      </c>
      <c r="AP99" s="12">
        <v>1.5253830343869841E-3</v>
      </c>
      <c r="AQ99" s="12">
        <v>7.0628215494075025E-4</v>
      </c>
      <c r="AR99" s="12">
        <v>1.3864539976063551E-3</v>
      </c>
      <c r="AS99" s="12">
        <v>3.9053601596946558E-4</v>
      </c>
      <c r="AT99" s="12">
        <v>5.0873224874632629E-4</v>
      </c>
      <c r="AU99" s="12">
        <v>6.349177046121034E-4</v>
      </c>
      <c r="AV99" s="12">
        <v>2.380894430315683E-3</v>
      </c>
      <c r="AW99" s="12">
        <v>3.6174297655966372E-4</v>
      </c>
      <c r="AX99" s="12">
        <v>1.5308467515810901E-3</v>
      </c>
      <c r="AY99" s="12">
        <v>5.5559414928930354E-4</v>
      </c>
      <c r="AZ99" s="12">
        <v>4.8940148223822113E-4</v>
      </c>
      <c r="BA99" s="12">
        <v>3.1981290790901594E-3</v>
      </c>
      <c r="BB99" s="12">
        <v>1.0797648406866774E-3</v>
      </c>
      <c r="BC99" s="12">
        <v>8.5625606025929583E-4</v>
      </c>
      <c r="BD99" s="12">
        <v>7.5367853289554012E-4</v>
      </c>
      <c r="BE99" s="12">
        <v>5.5443993123962664E-4</v>
      </c>
      <c r="BF99" s="12">
        <v>7.0263015905892997E-4</v>
      </c>
      <c r="BG99" s="12">
        <v>3.9175150360924342E-4</v>
      </c>
      <c r="BH99" s="12">
        <v>7.4190973077126958E-4</v>
      </c>
      <c r="BI99" s="12">
        <v>7.34463493513469E-4</v>
      </c>
      <c r="BJ99" s="12">
        <v>3.9207204694934592E-4</v>
      </c>
      <c r="BK99" s="12">
        <v>2.3991008077394317E-4</v>
      </c>
      <c r="BL99" s="12">
        <v>2.9520434931267804E-4</v>
      </c>
      <c r="BM99" s="12">
        <v>5.020263018880401E-4</v>
      </c>
      <c r="BN99" s="12">
        <v>8.8095883541539511E-4</v>
      </c>
      <c r="BO99" s="12">
        <v>2.863368888474898E-4</v>
      </c>
      <c r="BP99" s="12">
        <v>1.197539763796368E-3</v>
      </c>
      <c r="BQ99" s="12">
        <v>2.3412063835654227E-3</v>
      </c>
      <c r="BR99" s="12">
        <v>8.0285563081466406E-4</v>
      </c>
      <c r="BS99" s="12">
        <v>1.4429488712164066E-3</v>
      </c>
      <c r="BT99" s="12">
        <v>9.1070657791743738E-4</v>
      </c>
      <c r="BU99" s="12">
        <v>1.4885035195535854E-3</v>
      </c>
      <c r="BV99" s="12">
        <v>1.6321452736124708E-3</v>
      </c>
      <c r="BW99" s="12">
        <v>5.4696246126614929E-3</v>
      </c>
      <c r="BX99" s="12">
        <v>8.9115977838584819E-3</v>
      </c>
      <c r="BY99" s="12">
        <v>2.8532907193143924E-3</v>
      </c>
      <c r="BZ99" s="12">
        <v>7.4236936817785842E-4</v>
      </c>
      <c r="CA99" s="12">
        <v>3.4427820519541872E-3</v>
      </c>
      <c r="CB99" s="12">
        <v>9.4754687265356157E-4</v>
      </c>
      <c r="CC99" s="12">
        <v>9.7113336795146216E-4</v>
      </c>
      <c r="CD99" s="12">
        <v>2.2921904166472664E-4</v>
      </c>
      <c r="CE99" s="12">
        <v>1.0692693197043152E-3</v>
      </c>
      <c r="CF99" s="12">
        <v>1.310405109812506E-3</v>
      </c>
      <c r="CG99" s="12">
        <v>8.9607144332119661E-4</v>
      </c>
      <c r="CH99" s="12">
        <v>6.9386912235714943E-4</v>
      </c>
      <c r="CI99" s="12">
        <v>8.1264927236000123E-4</v>
      </c>
      <c r="CJ99" s="12">
        <v>3.5179717689076979E-3</v>
      </c>
      <c r="CK99" s="12">
        <v>2.0228012528082382E-3</v>
      </c>
      <c r="CL99" s="12">
        <v>1.3751807447922069E-4</v>
      </c>
      <c r="CM99" s="12">
        <v>1.5919647756649923E-3</v>
      </c>
      <c r="CN99" s="12">
        <v>2.1370734740497502E-3</v>
      </c>
      <c r="CO99" s="12">
        <v>5.1353290867116037E-4</v>
      </c>
      <c r="CP99" s="12">
        <v>1.0287146332450664E-3</v>
      </c>
      <c r="CQ99" s="12">
        <v>2.0697309254614927E-3</v>
      </c>
      <c r="CR99" s="12">
        <v>2.9048829835487302E-4</v>
      </c>
      <c r="CS99" s="12">
        <v>6.4366608887772526E-4</v>
      </c>
      <c r="CT99" s="12">
        <v>5.0486605147439263E-3</v>
      </c>
      <c r="CU99" s="12">
        <v>1.8436162220225811E-3</v>
      </c>
      <c r="CV99" s="12">
        <v>7.2906923165874378E-4</v>
      </c>
      <c r="CW99" s="12">
        <v>2.4826327269926316E-4</v>
      </c>
      <c r="CX99" s="12">
        <v>5.858585939810851E-4</v>
      </c>
      <c r="CY99" s="12">
        <v>1.0002699156296633</v>
      </c>
      <c r="CZ99" s="12">
        <v>1.6914115842336153E-3</v>
      </c>
      <c r="DA99" s="12">
        <v>8.0197634157233501E-4</v>
      </c>
      <c r="DB99" s="12">
        <v>1.6491864107761117E-3</v>
      </c>
      <c r="DC99" s="12">
        <v>2.7762700466270086E-3</v>
      </c>
      <c r="DD99" s="12">
        <v>1.9002776717499546E-3</v>
      </c>
      <c r="DE99" s="12">
        <v>1.4558369590622667E-3</v>
      </c>
      <c r="DF99" s="12">
        <v>1.7496681553926519E-3</v>
      </c>
      <c r="DG99" s="12">
        <v>7.5146748924758778E-3</v>
      </c>
      <c r="DH99" s="12">
        <v>2.6434813487607109E-3</v>
      </c>
      <c r="DI99" s="12">
        <v>2.8243136989165234E-3</v>
      </c>
      <c r="DJ99" s="12">
        <v>4.0058337465826316E-4</v>
      </c>
      <c r="DK99" s="12">
        <v>6.122717044564249E-4</v>
      </c>
    </row>
    <row r="100" spans="2:115">
      <c r="B100" s="13">
        <v>661</v>
      </c>
      <c r="C100" s="11" t="s">
        <v>730</v>
      </c>
      <c r="D100" s="12">
        <v>0.5002053766313751</v>
      </c>
      <c r="E100" s="12">
        <v>0.13661720066618033</v>
      </c>
      <c r="F100" s="12">
        <v>7.6919712614877345E-2</v>
      </c>
      <c r="G100" s="12">
        <v>1.901431394241541E-3</v>
      </c>
      <c r="H100" s="12">
        <v>3.2765698658060644E-2</v>
      </c>
      <c r="I100" s="12">
        <v>3.1783976634620834E-2</v>
      </c>
      <c r="J100" s="12">
        <v>7.5224587222734313E-3</v>
      </c>
      <c r="K100" s="12">
        <v>4.2378984502048208E-3</v>
      </c>
      <c r="L100" s="12">
        <v>3.1674573224023247E-3</v>
      </c>
      <c r="M100" s="12">
        <v>6.0085009392832345E-3</v>
      </c>
      <c r="N100" s="12">
        <v>2.3056400059982096E-3</v>
      </c>
      <c r="O100" s="12">
        <v>8.7580694515820654E-3</v>
      </c>
      <c r="P100" s="12">
        <v>2.4902728269619763E-2</v>
      </c>
      <c r="Q100" s="12">
        <v>2.6249799564341775E-3</v>
      </c>
      <c r="R100" s="12">
        <v>1.8534777341803488E-3</v>
      </c>
      <c r="S100" s="12">
        <v>4.3792118736680997E-3</v>
      </c>
      <c r="T100" s="12">
        <v>0</v>
      </c>
      <c r="U100" s="12">
        <v>3.7094523082956674E-3</v>
      </c>
      <c r="V100" s="12">
        <v>2.9042890170204181E-3</v>
      </c>
      <c r="W100" s="12">
        <v>5.8661202007992573E-3</v>
      </c>
      <c r="X100" s="12">
        <v>7.2978937442118022E-3</v>
      </c>
      <c r="Y100" s="12">
        <v>2.5390107707590542E-3</v>
      </c>
      <c r="Z100" s="12">
        <v>4.0072525104196928E-3</v>
      </c>
      <c r="AA100" s="12">
        <v>5.0324364130519854E-3</v>
      </c>
      <c r="AB100" s="12">
        <v>1.7697580566500195E-3</v>
      </c>
      <c r="AC100" s="12">
        <v>1.6785895494637721E-3</v>
      </c>
      <c r="AD100" s="12">
        <v>0</v>
      </c>
      <c r="AE100" s="12">
        <v>1.3274382592336957E-3</v>
      </c>
      <c r="AF100" s="12">
        <v>2.6758192455273644E-3</v>
      </c>
      <c r="AG100" s="12">
        <v>3.6223864120429878E-3</v>
      </c>
      <c r="AH100" s="12">
        <v>1.2867444784479438E-3</v>
      </c>
      <c r="AI100" s="12">
        <v>1.7140581608552359E-3</v>
      </c>
      <c r="AJ100" s="12">
        <v>2.1320761603380544E-4</v>
      </c>
      <c r="AK100" s="12">
        <v>1.3953789025258909E-2</v>
      </c>
      <c r="AL100" s="12">
        <v>2.3095757691093907E-3</v>
      </c>
      <c r="AM100" s="12">
        <v>6.1147234584035199E-3</v>
      </c>
      <c r="AN100" s="12">
        <v>3.6258271365138582E-3</v>
      </c>
      <c r="AO100" s="12">
        <v>3.0770245713634776E-3</v>
      </c>
      <c r="AP100" s="12">
        <v>5.062367730907201E-3</v>
      </c>
      <c r="AQ100" s="12">
        <v>1.9004233369740802E-3</v>
      </c>
      <c r="AR100" s="12">
        <v>8.4960755282127119E-3</v>
      </c>
      <c r="AS100" s="12">
        <v>8.72947767406603E-4</v>
      </c>
      <c r="AT100" s="12">
        <v>9.895198346992146E-4</v>
      </c>
      <c r="AU100" s="12">
        <v>2.7826364714048312E-3</v>
      </c>
      <c r="AV100" s="12">
        <v>5.3358406310643064E-3</v>
      </c>
      <c r="AW100" s="12">
        <v>2.1797780884678913E-3</v>
      </c>
      <c r="AX100" s="12">
        <v>2.1660088970005438E-3</v>
      </c>
      <c r="AY100" s="12">
        <v>2.7218510247439573E-3</v>
      </c>
      <c r="AZ100" s="12">
        <v>3.41136034136316E-3</v>
      </c>
      <c r="BA100" s="12">
        <v>4.1908749850253103E-3</v>
      </c>
      <c r="BB100" s="12">
        <v>6.0368762244243021E-3</v>
      </c>
      <c r="BC100" s="12">
        <v>2.6684233332650653E-3</v>
      </c>
      <c r="BD100" s="12">
        <v>3.9931069755309067E-3</v>
      </c>
      <c r="BE100" s="12">
        <v>2.2403707388091517E-3</v>
      </c>
      <c r="BF100" s="12">
        <v>6.3777419669689764E-3</v>
      </c>
      <c r="BG100" s="12">
        <v>2.8999837390237052E-3</v>
      </c>
      <c r="BH100" s="12">
        <v>2.2001381756201113E-3</v>
      </c>
      <c r="BI100" s="12">
        <v>6.0686674229045827E-3</v>
      </c>
      <c r="BJ100" s="12">
        <v>1.7738059579315592E-3</v>
      </c>
      <c r="BK100" s="12">
        <v>1.6556521095761551E-3</v>
      </c>
      <c r="BL100" s="12">
        <v>2.6977683925057936E-3</v>
      </c>
      <c r="BM100" s="12">
        <v>4.5242883277000177E-3</v>
      </c>
      <c r="BN100" s="12">
        <v>9.5639337323548245E-3</v>
      </c>
      <c r="BO100" s="12">
        <v>3.4521825626912311E-3</v>
      </c>
      <c r="BP100" s="12">
        <v>7.3899671792391755E-3</v>
      </c>
      <c r="BQ100" s="12">
        <v>2.9965217487296865E-2</v>
      </c>
      <c r="BR100" s="12">
        <v>1.2986631847755479E-2</v>
      </c>
      <c r="BS100" s="12">
        <v>8.8280475537337172E-3</v>
      </c>
      <c r="BT100" s="12">
        <v>2.1843616962257496E-2</v>
      </c>
      <c r="BU100" s="12">
        <v>2.8139074857057557E-2</v>
      </c>
      <c r="BV100" s="12">
        <v>2.8001134347651591E-3</v>
      </c>
      <c r="BW100" s="12">
        <v>3.1207376222465314E-3</v>
      </c>
      <c r="BX100" s="12">
        <v>2.2586655720781097E-3</v>
      </c>
      <c r="BY100" s="12">
        <v>5.1049848017866188E-3</v>
      </c>
      <c r="BZ100" s="12">
        <v>6.245960266653007E-3</v>
      </c>
      <c r="CA100" s="12">
        <v>3.1509119607774018E-3</v>
      </c>
      <c r="CB100" s="12">
        <v>1.6913887654048836E-3</v>
      </c>
      <c r="CC100" s="12">
        <v>1.2303973509250261E-3</v>
      </c>
      <c r="CD100" s="12">
        <v>3.5757838605482434E-4</v>
      </c>
      <c r="CE100" s="12">
        <v>1.7434348724659446E-3</v>
      </c>
      <c r="CF100" s="12">
        <v>2.2261671314539083E-3</v>
      </c>
      <c r="CG100" s="12">
        <v>9.2698064764999977E-2</v>
      </c>
      <c r="CH100" s="12">
        <v>3.2413055762979606E-2</v>
      </c>
      <c r="CI100" s="12">
        <v>3.1706964080806424E-3</v>
      </c>
      <c r="CJ100" s="12">
        <v>3.7106952726235678E-3</v>
      </c>
      <c r="CK100" s="12">
        <v>3.4475344269239922E-3</v>
      </c>
      <c r="CL100" s="12">
        <v>1.0732979829607447E-3</v>
      </c>
      <c r="CM100" s="12">
        <v>5.4311966008389915E-3</v>
      </c>
      <c r="CN100" s="12">
        <v>1.0752901836751629E-2</v>
      </c>
      <c r="CO100" s="12">
        <v>3.7499019277477614E-3</v>
      </c>
      <c r="CP100" s="12">
        <v>1.8841278380453075E-2</v>
      </c>
      <c r="CQ100" s="12">
        <v>3.7940860073929308E-3</v>
      </c>
      <c r="CR100" s="12">
        <v>3.8584764180369584E-3</v>
      </c>
      <c r="CS100" s="12">
        <v>2.0487057178691119E-3</v>
      </c>
      <c r="CT100" s="12">
        <v>2.6712339532406885E-3</v>
      </c>
      <c r="CU100" s="12">
        <v>5.0204925736818673E-3</v>
      </c>
      <c r="CV100" s="12">
        <v>6.4518753948999454E-3</v>
      </c>
      <c r="CW100" s="12">
        <v>2.6545239955830693E-3</v>
      </c>
      <c r="CX100" s="12">
        <v>9.2186360117154885E-3</v>
      </c>
      <c r="CY100" s="12">
        <v>2.6715644101870145E-3</v>
      </c>
      <c r="CZ100" s="12">
        <v>1.0028967984939123</v>
      </c>
      <c r="DA100" s="12">
        <v>4.2119439602367166E-3</v>
      </c>
      <c r="DB100" s="12">
        <v>3.2835316354683881E-3</v>
      </c>
      <c r="DC100" s="12">
        <v>6.037742900913589E-3</v>
      </c>
      <c r="DD100" s="12">
        <v>1.1288863130074551E-2</v>
      </c>
      <c r="DE100" s="12">
        <v>2.3168592136959426E-3</v>
      </c>
      <c r="DF100" s="12">
        <v>4.1897163312683838E-3</v>
      </c>
      <c r="DG100" s="12">
        <v>5.1700094145163021E-3</v>
      </c>
      <c r="DH100" s="12">
        <v>2.5737271234840026E-3</v>
      </c>
      <c r="DI100" s="12">
        <v>4.7517769568166781E-3</v>
      </c>
      <c r="DJ100" s="12">
        <v>2.022781861827235E-3</v>
      </c>
      <c r="DK100" s="12">
        <v>2.0263211289490097E-3</v>
      </c>
    </row>
    <row r="101" spans="2:115">
      <c r="B101" s="13">
        <v>662</v>
      </c>
      <c r="C101" s="11" t="s">
        <v>731</v>
      </c>
      <c r="D101" s="12">
        <v>8.7774081353679589E-2</v>
      </c>
      <c r="E101" s="12">
        <v>0.12313657089263702</v>
      </c>
      <c r="F101" s="12">
        <v>-6.0600784672075206E-2</v>
      </c>
      <c r="G101" s="12">
        <v>9.8855408478030542E-6</v>
      </c>
      <c r="H101" s="12">
        <v>2.9879372804002394E-2</v>
      </c>
      <c r="I101" s="12">
        <v>2.4269296332856564E-2</v>
      </c>
      <c r="J101" s="12">
        <v>2.3642258498655837E-4</v>
      </c>
      <c r="K101" s="12">
        <v>1.8162392158862982E-4</v>
      </c>
      <c r="L101" s="12">
        <v>2.12290313309003E-4</v>
      </c>
      <c r="M101" s="12">
        <v>3.7475382892327271E-4</v>
      </c>
      <c r="N101" s="12">
        <v>2.2606081902714869E-4</v>
      </c>
      <c r="O101" s="12">
        <v>1.4441069974008565E-4</v>
      </c>
      <c r="P101" s="12">
        <v>4.8174191531115521E-4</v>
      </c>
      <c r="Q101" s="12">
        <v>8.6996488815997415E-4</v>
      </c>
      <c r="R101" s="12">
        <v>2.2930687013258027E-3</v>
      </c>
      <c r="S101" s="12">
        <v>2.6678572785734082E-4</v>
      </c>
      <c r="T101" s="12">
        <v>0</v>
      </c>
      <c r="U101" s="12">
        <v>2.772064687734878E-4</v>
      </c>
      <c r="V101" s="12">
        <v>8.9202152908709695E-4</v>
      </c>
      <c r="W101" s="12">
        <v>3.5256676461613588E-4</v>
      </c>
      <c r="X101" s="12">
        <v>2.1537990377671953E-3</v>
      </c>
      <c r="Y101" s="12">
        <v>4.1433696811037508E-4</v>
      </c>
      <c r="Z101" s="12">
        <v>7.1709130946376331E-4</v>
      </c>
      <c r="AA101" s="12">
        <v>3.2844225846192382E-4</v>
      </c>
      <c r="AB101" s="12">
        <v>4.7494569901124244E-4</v>
      </c>
      <c r="AC101" s="12">
        <v>2.6281566775125496E-4</v>
      </c>
      <c r="AD101" s="12">
        <v>0</v>
      </c>
      <c r="AE101" s="12">
        <v>2.0488392489561593E-4</v>
      </c>
      <c r="AF101" s="12">
        <v>6.9922006269059487E-4</v>
      </c>
      <c r="AG101" s="12">
        <v>8.679086699854183E-4</v>
      </c>
      <c r="AH101" s="12">
        <v>6.2076552615005099E-3</v>
      </c>
      <c r="AI101" s="12">
        <v>5.1076505775835886E-3</v>
      </c>
      <c r="AJ101" s="12">
        <v>8.1976677643431158E-5</v>
      </c>
      <c r="AK101" s="12">
        <v>2.5155910532879717E-4</v>
      </c>
      <c r="AL101" s="12">
        <v>8.9548867119389566E-4</v>
      </c>
      <c r="AM101" s="12">
        <v>1.0901713015864436E-3</v>
      </c>
      <c r="AN101" s="12">
        <v>6.0439538693946276E-4</v>
      </c>
      <c r="AO101" s="12">
        <v>4.0860406178214783E-4</v>
      </c>
      <c r="AP101" s="12">
        <v>2.7151947331321378E-4</v>
      </c>
      <c r="AQ101" s="12">
        <v>8.3275428505086388E-4</v>
      </c>
      <c r="AR101" s="12">
        <v>7.511862206420085E-4</v>
      </c>
      <c r="AS101" s="12">
        <v>4.4795313301707922E-5</v>
      </c>
      <c r="AT101" s="12">
        <v>9.9968026377296224E-5</v>
      </c>
      <c r="AU101" s="12">
        <v>2.4274418347307227E-4</v>
      </c>
      <c r="AV101" s="12">
        <v>2.7235725383608034E-4</v>
      </c>
      <c r="AW101" s="12">
        <v>7.0950048235545742E-5</v>
      </c>
      <c r="AX101" s="12">
        <v>1.6815362749344603E-4</v>
      </c>
      <c r="AY101" s="12">
        <v>3.2877161622416545E-4</v>
      </c>
      <c r="AZ101" s="12">
        <v>3.5310803887150788E-4</v>
      </c>
      <c r="BA101" s="12">
        <v>7.8262082101157203E-4</v>
      </c>
      <c r="BB101" s="12">
        <v>6.4462895024156378E-4</v>
      </c>
      <c r="BC101" s="12">
        <v>6.9325359172138436E-4</v>
      </c>
      <c r="BD101" s="12">
        <v>4.9220193848518719E-4</v>
      </c>
      <c r="BE101" s="12">
        <v>3.756476744019264E-4</v>
      </c>
      <c r="BF101" s="12">
        <v>6.3570122627597725E-4</v>
      </c>
      <c r="BG101" s="12">
        <v>1.4251847304248262E-3</v>
      </c>
      <c r="BH101" s="12">
        <v>4.5513841410577414E-4</v>
      </c>
      <c r="BI101" s="12">
        <v>7.9156311349348719E-4</v>
      </c>
      <c r="BJ101" s="12">
        <v>5.8392658388735678E-4</v>
      </c>
      <c r="BK101" s="12">
        <v>9.3227505567749223E-4</v>
      </c>
      <c r="BL101" s="12">
        <v>1.203319039057623E-3</v>
      </c>
      <c r="BM101" s="12">
        <v>1.5369654314211355E-3</v>
      </c>
      <c r="BN101" s="12">
        <v>5.53830065328363E-4</v>
      </c>
      <c r="BO101" s="12">
        <v>3.1905389690539628E-4</v>
      </c>
      <c r="BP101" s="12">
        <v>1.3165996903907959E-3</v>
      </c>
      <c r="BQ101" s="12">
        <v>2.3884420749785746E-4</v>
      </c>
      <c r="BR101" s="12">
        <v>4.7035817524914217E-4</v>
      </c>
      <c r="BS101" s="12">
        <v>2.2882787608251092E-4</v>
      </c>
      <c r="BT101" s="12">
        <v>3.5056986815719935E-4</v>
      </c>
      <c r="BU101" s="12">
        <v>3.746521988817636E-4</v>
      </c>
      <c r="BV101" s="12">
        <v>5.319008801619188E-4</v>
      </c>
      <c r="BW101" s="12">
        <v>1.4852966232706344E-3</v>
      </c>
      <c r="BX101" s="12">
        <v>1.1585458231382901E-3</v>
      </c>
      <c r="BY101" s="12">
        <v>4.6987803924174783E-4</v>
      </c>
      <c r="BZ101" s="12">
        <v>1.1314215672726512E-3</v>
      </c>
      <c r="CA101" s="12">
        <v>3.1539359335142148E-3</v>
      </c>
      <c r="CB101" s="12">
        <v>2.727593489642658E-3</v>
      </c>
      <c r="CC101" s="12">
        <v>2.2738118522119318E-3</v>
      </c>
      <c r="CD101" s="12">
        <v>2.2767938161214409E-4</v>
      </c>
      <c r="CE101" s="12">
        <v>6.8962211492709061E-4</v>
      </c>
      <c r="CF101" s="12">
        <v>3.5357309944502517E-4</v>
      </c>
      <c r="CG101" s="12">
        <v>4.977524060157879E-4</v>
      </c>
      <c r="CH101" s="12">
        <v>1.3251220257681237E-3</v>
      </c>
      <c r="CI101" s="12">
        <v>5.2468143289989078E-4</v>
      </c>
      <c r="CJ101" s="12">
        <v>4.8826673277647172E-4</v>
      </c>
      <c r="CK101" s="12">
        <v>7.0282822988685701E-4</v>
      </c>
      <c r="CL101" s="12">
        <v>1.1270882323173146E-4</v>
      </c>
      <c r="CM101" s="12">
        <v>2.8802464435099288E-3</v>
      </c>
      <c r="CN101" s="12">
        <v>2.4218594715685942E-3</v>
      </c>
      <c r="CO101" s="12">
        <v>1.7065350520524749E-3</v>
      </c>
      <c r="CP101" s="12">
        <v>3.5040017251475853E-3</v>
      </c>
      <c r="CQ101" s="12">
        <v>3.4599140144172145E-3</v>
      </c>
      <c r="CR101" s="12">
        <v>3.2023394942379805E-4</v>
      </c>
      <c r="CS101" s="12">
        <v>5.2066247368343056E-4</v>
      </c>
      <c r="CT101" s="12">
        <v>6.3386732059547799E-4</v>
      </c>
      <c r="CU101" s="12">
        <v>8.4256794207221365E-4</v>
      </c>
      <c r="CV101" s="12">
        <v>7.3600029306051303E-4</v>
      </c>
      <c r="CW101" s="12">
        <v>2.1897517210078439E-4</v>
      </c>
      <c r="CX101" s="12">
        <v>4.0752746474628624E-4</v>
      </c>
      <c r="CY101" s="12">
        <v>6.7964350083239656E-4</v>
      </c>
      <c r="CZ101" s="12">
        <v>1.35174490232076E-3</v>
      </c>
      <c r="DA101" s="12">
        <v>1.0008230844774071</v>
      </c>
      <c r="DB101" s="12">
        <v>5.1077221919297805E-4</v>
      </c>
      <c r="DC101" s="12">
        <v>2.6783796625325824E-3</v>
      </c>
      <c r="DD101" s="12">
        <v>7.1916407458305458E-4</v>
      </c>
      <c r="DE101" s="12">
        <v>1.2849988783199039E-3</v>
      </c>
      <c r="DF101" s="12">
        <v>1.7132285661774773E-3</v>
      </c>
      <c r="DG101" s="12">
        <v>1.2695785858095371E-3</v>
      </c>
      <c r="DH101" s="12">
        <v>8.0430539268344311E-4</v>
      </c>
      <c r="DI101" s="12">
        <v>1.7698605315961771E-3</v>
      </c>
      <c r="DJ101" s="12">
        <v>3.7847248520990955E-4</v>
      </c>
      <c r="DK101" s="12">
        <v>6.8880743721036898E-4</v>
      </c>
    </row>
    <row r="102" spans="2:115">
      <c r="B102" s="13">
        <v>663</v>
      </c>
      <c r="C102" s="11" t="s">
        <v>732</v>
      </c>
      <c r="D102" s="12">
        <v>0.67569092854897272</v>
      </c>
      <c r="E102" s="12">
        <v>0.30562357858385625</v>
      </c>
      <c r="F102" s="12">
        <v>7.8850192374405378E-3</v>
      </c>
      <c r="G102" s="12">
        <v>1.0478157404760647E-2</v>
      </c>
      <c r="H102" s="12">
        <v>6.9777839865069108E-2</v>
      </c>
      <c r="I102" s="12">
        <v>6.355112032306498E-2</v>
      </c>
      <c r="J102" s="12">
        <v>3.231455797902652E-2</v>
      </c>
      <c r="K102" s="12">
        <v>1.4185687376773901E-2</v>
      </c>
      <c r="L102" s="12">
        <v>5.4043625306031233E-2</v>
      </c>
      <c r="M102" s="12">
        <v>1.070365018596205E-2</v>
      </c>
      <c r="N102" s="12">
        <v>6.2620344695932398E-3</v>
      </c>
      <c r="O102" s="12">
        <v>1.1586235413682771E-2</v>
      </c>
      <c r="P102" s="12">
        <v>4.8728890876603377E-2</v>
      </c>
      <c r="Q102" s="12">
        <v>7.5461529000789892E-3</v>
      </c>
      <c r="R102" s="12">
        <v>5.9284860739894259E-3</v>
      </c>
      <c r="S102" s="12">
        <v>1.5870032294678517E-2</v>
      </c>
      <c r="T102" s="12">
        <v>0</v>
      </c>
      <c r="U102" s="12">
        <v>1.2475733499793163E-2</v>
      </c>
      <c r="V102" s="12">
        <v>7.4970569629722551E-3</v>
      </c>
      <c r="W102" s="12">
        <v>1.2622218648272747E-2</v>
      </c>
      <c r="X102" s="12">
        <v>1.5988709772837235E-2</v>
      </c>
      <c r="Y102" s="12">
        <v>7.8298034206012446E-3</v>
      </c>
      <c r="Z102" s="12">
        <v>8.33809979286553E-3</v>
      </c>
      <c r="AA102" s="12">
        <v>5.8665096428174726E-3</v>
      </c>
      <c r="AB102" s="12">
        <v>1.1983194301280134E-2</v>
      </c>
      <c r="AC102" s="12">
        <v>7.028228472371229E-3</v>
      </c>
      <c r="AD102" s="12">
        <v>0</v>
      </c>
      <c r="AE102" s="12">
        <v>1.1269559819015052E-2</v>
      </c>
      <c r="AF102" s="12">
        <v>2.2634868476796653E-2</v>
      </c>
      <c r="AG102" s="12">
        <v>1.2041845976384752E-2</v>
      </c>
      <c r="AH102" s="12">
        <v>7.9619986469853989E-3</v>
      </c>
      <c r="AI102" s="12">
        <v>4.7498500167849648E-3</v>
      </c>
      <c r="AJ102" s="12">
        <v>2.1589351487220623E-3</v>
      </c>
      <c r="AK102" s="12">
        <v>1.73521189444109E-2</v>
      </c>
      <c r="AL102" s="12">
        <v>9.883654811724582E-3</v>
      </c>
      <c r="AM102" s="12">
        <v>2.9929548029086844E-2</v>
      </c>
      <c r="AN102" s="12">
        <v>1.0383068959711878E-2</v>
      </c>
      <c r="AO102" s="12">
        <v>9.0710686192133506E-3</v>
      </c>
      <c r="AP102" s="12">
        <v>1.579166449010172E-2</v>
      </c>
      <c r="AQ102" s="12">
        <v>1.0935138986693568E-2</v>
      </c>
      <c r="AR102" s="12">
        <v>2.3395130683704697E-2</v>
      </c>
      <c r="AS102" s="12">
        <v>2.5329666869861951E-3</v>
      </c>
      <c r="AT102" s="12">
        <v>4.4197159694671292E-3</v>
      </c>
      <c r="AU102" s="12">
        <v>1.1020376048728832E-2</v>
      </c>
      <c r="AV102" s="12">
        <v>7.8387133114474778E-3</v>
      </c>
      <c r="AW102" s="12">
        <v>3.4852133062577744E-3</v>
      </c>
      <c r="AX102" s="12">
        <v>6.7533546780105232E-3</v>
      </c>
      <c r="AY102" s="12">
        <v>1.0591503846608388E-2</v>
      </c>
      <c r="AZ102" s="12">
        <v>1.0679567842559849E-2</v>
      </c>
      <c r="BA102" s="12">
        <v>9.796389627623827E-3</v>
      </c>
      <c r="BB102" s="12">
        <v>1.0774371699147864E-2</v>
      </c>
      <c r="BC102" s="12">
        <v>9.6029675395237334E-3</v>
      </c>
      <c r="BD102" s="12">
        <v>8.9093138767890479E-3</v>
      </c>
      <c r="BE102" s="12">
        <v>1.0191669914300918E-2</v>
      </c>
      <c r="BF102" s="12">
        <v>7.7962070357939272E-3</v>
      </c>
      <c r="BG102" s="12">
        <v>6.5920870104586513E-3</v>
      </c>
      <c r="BH102" s="12">
        <v>7.1086296711938514E-3</v>
      </c>
      <c r="BI102" s="12">
        <v>6.1816240643812878E-3</v>
      </c>
      <c r="BJ102" s="12">
        <v>4.2584529206962504E-3</v>
      </c>
      <c r="BK102" s="12">
        <v>6.7602020462674481E-3</v>
      </c>
      <c r="BL102" s="12">
        <v>6.9412951933708741E-3</v>
      </c>
      <c r="BM102" s="12">
        <v>1.4070983827813464E-2</v>
      </c>
      <c r="BN102" s="12">
        <v>9.2262897820280538E-3</v>
      </c>
      <c r="BO102" s="12">
        <v>2.7917711406019131E-3</v>
      </c>
      <c r="BP102" s="12">
        <v>1.0942646121618549E-2</v>
      </c>
      <c r="BQ102" s="12">
        <v>1.3033716653865355E-2</v>
      </c>
      <c r="BR102" s="12">
        <v>7.4348563232254795E-3</v>
      </c>
      <c r="BS102" s="12">
        <v>1.0352513969082633E-2</v>
      </c>
      <c r="BT102" s="12">
        <v>1.1959768297793346E-2</v>
      </c>
      <c r="BU102" s="12">
        <v>1.1205718532070337E-2</v>
      </c>
      <c r="BV102" s="12">
        <v>3.5482052088976479E-2</v>
      </c>
      <c r="BW102" s="12">
        <v>4.9279922720109441E-3</v>
      </c>
      <c r="BX102" s="12">
        <v>2.2402514922690547E-2</v>
      </c>
      <c r="BY102" s="12">
        <v>2.3245425267326997E-2</v>
      </c>
      <c r="BZ102" s="12">
        <v>7.3517940470112179E-3</v>
      </c>
      <c r="CA102" s="12">
        <v>5.0919256249798636E-3</v>
      </c>
      <c r="CB102" s="12">
        <v>3.2727776089946114E-3</v>
      </c>
      <c r="CC102" s="12">
        <v>2.6883117680079763E-3</v>
      </c>
      <c r="CD102" s="12">
        <v>5.5541256356193814E-4</v>
      </c>
      <c r="CE102" s="12">
        <v>4.6312582070934987E-3</v>
      </c>
      <c r="CF102" s="12">
        <v>1.8114300860439851E-2</v>
      </c>
      <c r="CG102" s="12">
        <v>0.14518850752847035</v>
      </c>
      <c r="CH102" s="12">
        <v>1.0074071156019186E-2</v>
      </c>
      <c r="CI102" s="12">
        <v>6.9505985570729048E-3</v>
      </c>
      <c r="CJ102" s="12">
        <v>8.5611218722237356E-3</v>
      </c>
      <c r="CK102" s="12">
        <v>8.7059173013011269E-3</v>
      </c>
      <c r="CL102" s="12">
        <v>3.2424759625098846E-3</v>
      </c>
      <c r="CM102" s="12">
        <v>1.0562264121215449E-2</v>
      </c>
      <c r="CN102" s="12">
        <v>1.0381461787322023E-2</v>
      </c>
      <c r="CO102" s="12">
        <v>1.5724395454581923E-2</v>
      </c>
      <c r="CP102" s="12">
        <v>6.801193563755672E-3</v>
      </c>
      <c r="CQ102" s="12">
        <v>5.7591005895720688E-3</v>
      </c>
      <c r="CR102" s="12">
        <v>1.0212883633092846E-2</v>
      </c>
      <c r="CS102" s="12">
        <v>4.558411394905924E-3</v>
      </c>
      <c r="CT102" s="12">
        <v>1.5622227898100843E-2</v>
      </c>
      <c r="CU102" s="12">
        <v>4.8081614844146647E-3</v>
      </c>
      <c r="CV102" s="12">
        <v>1.3275813325788349E-2</v>
      </c>
      <c r="CW102" s="12">
        <v>5.816637963940316E-3</v>
      </c>
      <c r="CX102" s="12">
        <v>5.2039033275064605E-3</v>
      </c>
      <c r="CY102" s="12">
        <v>6.8841802000706659E-3</v>
      </c>
      <c r="CZ102" s="12">
        <v>7.3133289829213494E-2</v>
      </c>
      <c r="DA102" s="12">
        <v>5.1938869755667662E-3</v>
      </c>
      <c r="DB102" s="12">
        <v>1.035620497658986</v>
      </c>
      <c r="DC102" s="12">
        <v>6.5080739128822035E-3</v>
      </c>
      <c r="DD102" s="12">
        <v>1.5308230616916448E-2</v>
      </c>
      <c r="DE102" s="12">
        <v>5.1548840874540104E-3</v>
      </c>
      <c r="DF102" s="12">
        <v>1.0696996241479028E-2</v>
      </c>
      <c r="DG102" s="12">
        <v>1.1023280413236131E-2</v>
      </c>
      <c r="DH102" s="12">
        <v>4.6888676676528985E-3</v>
      </c>
      <c r="DI102" s="12">
        <v>8.1447724056668731E-3</v>
      </c>
      <c r="DJ102" s="12">
        <v>3.7343106121480495E-3</v>
      </c>
      <c r="DK102" s="12">
        <v>4.0655412359089536E-3</v>
      </c>
    </row>
    <row r="103" spans="2:115">
      <c r="B103" s="13">
        <v>669</v>
      </c>
      <c r="C103" s="11" t="s">
        <v>733</v>
      </c>
      <c r="D103" s="12">
        <v>0.50294382169018403</v>
      </c>
      <c r="E103" s="12">
        <v>0.28083271121962117</v>
      </c>
      <c r="F103" s="12">
        <v>0.16417747671366081</v>
      </c>
      <c r="G103" s="12">
        <v>4.175287280183659E-3</v>
      </c>
      <c r="H103" s="12">
        <v>9.5109134247956958E-2</v>
      </c>
      <c r="I103" s="12">
        <v>7.8495669556657849E-2</v>
      </c>
      <c r="J103" s="12">
        <v>6.4556117748095897E-3</v>
      </c>
      <c r="K103" s="12">
        <v>7.3299765079992548E-3</v>
      </c>
      <c r="L103" s="12">
        <v>1.5935319152603045E-2</v>
      </c>
      <c r="M103" s="12">
        <v>5.7495936018817379E-3</v>
      </c>
      <c r="N103" s="12">
        <v>5.8785671478254354E-3</v>
      </c>
      <c r="O103" s="12">
        <v>7.659316182134621E-3</v>
      </c>
      <c r="P103" s="12">
        <v>1.8323400085808444E-2</v>
      </c>
      <c r="Q103" s="12">
        <v>1.7951076583798107E-2</v>
      </c>
      <c r="R103" s="12">
        <v>9.2328122877382672E-3</v>
      </c>
      <c r="S103" s="12">
        <v>1.59785599875693E-2</v>
      </c>
      <c r="T103" s="12">
        <v>0</v>
      </c>
      <c r="U103" s="12">
        <v>1.0587570956424548E-2</v>
      </c>
      <c r="V103" s="12">
        <v>2.7278798692109495E-2</v>
      </c>
      <c r="W103" s="12">
        <v>1.1434241627031411E-2</v>
      </c>
      <c r="X103" s="12">
        <v>4.4194451350600641E-2</v>
      </c>
      <c r="Y103" s="12">
        <v>1.1890249121872401E-2</v>
      </c>
      <c r="Z103" s="12">
        <v>2.1668310704164691E-2</v>
      </c>
      <c r="AA103" s="12">
        <v>2.1916702305647958E-2</v>
      </c>
      <c r="AB103" s="12">
        <v>1.1366797947172482E-2</v>
      </c>
      <c r="AC103" s="12">
        <v>7.2084563206749018E-3</v>
      </c>
      <c r="AD103" s="12">
        <v>0</v>
      </c>
      <c r="AE103" s="12">
        <v>8.2712790287536708E-3</v>
      </c>
      <c r="AF103" s="12">
        <v>3.0023753860486294E-2</v>
      </c>
      <c r="AG103" s="12">
        <v>1.9854457738314582E-2</v>
      </c>
      <c r="AH103" s="12">
        <v>1.5954964855375241E-2</v>
      </c>
      <c r="AI103" s="12">
        <v>1.5253577378274893E-2</v>
      </c>
      <c r="AJ103" s="12">
        <v>2.4716558136965534E-3</v>
      </c>
      <c r="AK103" s="12">
        <v>1.3798259952050557E-2</v>
      </c>
      <c r="AL103" s="12">
        <v>2.4811776910185629E-2</v>
      </c>
      <c r="AM103" s="12">
        <v>3.7526715991233098E-2</v>
      </c>
      <c r="AN103" s="12">
        <v>1.6516748382113231E-2</v>
      </c>
      <c r="AO103" s="12">
        <v>3.2038903186984866E-2</v>
      </c>
      <c r="AP103" s="12">
        <v>3.0775923456478671E-2</v>
      </c>
      <c r="AQ103" s="12">
        <v>1.3947694394392413E-2</v>
      </c>
      <c r="AR103" s="12">
        <v>3.4020104892456202E-2</v>
      </c>
      <c r="AS103" s="12">
        <v>2.3791498012368465E-3</v>
      </c>
      <c r="AT103" s="12">
        <v>3.5337569690705719E-3</v>
      </c>
      <c r="AU103" s="12">
        <v>1.4316305841067323E-2</v>
      </c>
      <c r="AV103" s="12">
        <v>1.7796640449854323E-2</v>
      </c>
      <c r="AW103" s="12">
        <v>2.966262480669413E-3</v>
      </c>
      <c r="AX103" s="12">
        <v>8.9972046033134218E-3</v>
      </c>
      <c r="AY103" s="12">
        <v>1.4091158883250677E-2</v>
      </c>
      <c r="AZ103" s="12">
        <v>1.9153777460155497E-2</v>
      </c>
      <c r="BA103" s="12">
        <v>2.3019359885550508E-2</v>
      </c>
      <c r="BB103" s="12">
        <v>2.3916336594470788E-2</v>
      </c>
      <c r="BC103" s="12">
        <v>1.8692082708769972E-2</v>
      </c>
      <c r="BD103" s="12">
        <v>2.4129640765200518E-2</v>
      </c>
      <c r="BE103" s="12">
        <v>2.4837322291377754E-2</v>
      </c>
      <c r="BF103" s="12">
        <v>2.5085058660610723E-2</v>
      </c>
      <c r="BG103" s="12">
        <v>2.1552134859241186E-2</v>
      </c>
      <c r="BH103" s="12">
        <v>1.856676324832016E-2</v>
      </c>
      <c r="BI103" s="12">
        <v>1.7787141738443858E-2</v>
      </c>
      <c r="BJ103" s="12">
        <v>2.0909605033333591E-2</v>
      </c>
      <c r="BK103" s="12">
        <v>2.2744006187311417E-2</v>
      </c>
      <c r="BL103" s="12">
        <v>2.1205075437702635E-2</v>
      </c>
      <c r="BM103" s="12">
        <v>3.9985771969993471E-2</v>
      </c>
      <c r="BN103" s="12">
        <v>2.5810520995178506E-2</v>
      </c>
      <c r="BO103" s="12">
        <v>9.4540909023829497E-3</v>
      </c>
      <c r="BP103" s="12">
        <v>1.6400752477176764E-2</v>
      </c>
      <c r="BQ103" s="12">
        <v>2.0352884568355833E-2</v>
      </c>
      <c r="BR103" s="12">
        <v>4.0143361021270252E-2</v>
      </c>
      <c r="BS103" s="12">
        <v>2.0367828952995614E-2</v>
      </c>
      <c r="BT103" s="12">
        <v>6.1611952190357346E-2</v>
      </c>
      <c r="BU103" s="12">
        <v>4.2343081439077099E-2</v>
      </c>
      <c r="BV103" s="12">
        <v>3.7414114624220916E-2</v>
      </c>
      <c r="BW103" s="12">
        <v>2.3666365706419772E-2</v>
      </c>
      <c r="BX103" s="12">
        <v>7.447151439670463E-2</v>
      </c>
      <c r="BY103" s="12">
        <v>4.1771517146325779E-2</v>
      </c>
      <c r="BZ103" s="12">
        <v>3.4834194713042013E-2</v>
      </c>
      <c r="CA103" s="12">
        <v>5.3273454193161339E-2</v>
      </c>
      <c r="CB103" s="12">
        <v>3.2859433847153362E-2</v>
      </c>
      <c r="CC103" s="12">
        <v>2.8823728134998842E-2</v>
      </c>
      <c r="CD103" s="12">
        <v>4.6422480650744969E-3</v>
      </c>
      <c r="CE103" s="12">
        <v>2.2653153141042711E-2</v>
      </c>
      <c r="CF103" s="12">
        <v>1.1133060328292784E-2</v>
      </c>
      <c r="CG103" s="12">
        <v>1.8608148973296053E-2</v>
      </c>
      <c r="CH103" s="12">
        <v>2.0863416198041326E-2</v>
      </c>
      <c r="CI103" s="12">
        <v>3.1617541393223238E-2</v>
      </c>
      <c r="CJ103" s="12">
        <v>7.6789655757688993E-2</v>
      </c>
      <c r="CK103" s="12">
        <v>6.0725310735603576E-2</v>
      </c>
      <c r="CL103" s="12">
        <v>6.1592750244042491E-3</v>
      </c>
      <c r="CM103" s="12">
        <v>8.7061410176984433E-2</v>
      </c>
      <c r="CN103" s="12">
        <v>8.6193977808470074E-2</v>
      </c>
      <c r="CO103" s="12">
        <v>7.9632865651311377E-2</v>
      </c>
      <c r="CP103" s="12">
        <v>0.10082046744948091</v>
      </c>
      <c r="CQ103" s="12">
        <v>2.7345388453601516E-2</v>
      </c>
      <c r="CR103" s="12">
        <v>3.1435126876181281E-2</v>
      </c>
      <c r="CS103" s="12">
        <v>1.3766401123400909E-2</v>
      </c>
      <c r="CT103" s="12">
        <v>8.5432641101544152E-2</v>
      </c>
      <c r="CU103" s="12">
        <v>2.3889294106246482E-2</v>
      </c>
      <c r="CV103" s="12">
        <v>4.6930334675047966E-2</v>
      </c>
      <c r="CW103" s="12">
        <v>1.9732655669586024E-2</v>
      </c>
      <c r="CX103" s="12">
        <v>2.4485721111253085E-2</v>
      </c>
      <c r="CY103" s="12">
        <v>3.2681730233475932E-2</v>
      </c>
      <c r="CZ103" s="12">
        <v>4.5863886622756062E-2</v>
      </c>
      <c r="DA103" s="12">
        <v>4.4887873366832649E-2</v>
      </c>
      <c r="DB103" s="12">
        <v>2.3653074338711593E-2</v>
      </c>
      <c r="DC103" s="12">
        <v>1.1109106278474488</v>
      </c>
      <c r="DD103" s="12">
        <v>2.8042254018530621E-2</v>
      </c>
      <c r="DE103" s="12">
        <v>1.6973149258297286E-2</v>
      </c>
      <c r="DF103" s="12">
        <v>2.9595450598574827E-2</v>
      </c>
      <c r="DG103" s="12">
        <v>2.390843734449008E-2</v>
      </c>
      <c r="DH103" s="12">
        <v>1.5341578875278804E-2</v>
      </c>
      <c r="DI103" s="12">
        <v>1.8707281583831361E-2</v>
      </c>
      <c r="DJ103" s="12">
        <v>1.0916939263491146E-2</v>
      </c>
      <c r="DK103" s="12">
        <v>2.480492496472721E-2</v>
      </c>
    </row>
    <row r="104" spans="2:115">
      <c r="B104" s="13">
        <v>671</v>
      </c>
      <c r="C104" s="11" t="s">
        <v>734</v>
      </c>
      <c r="D104" s="12">
        <v>0.10302625374160312</v>
      </c>
      <c r="E104" s="12">
        <v>0.28965747068160974</v>
      </c>
      <c r="F104" s="12">
        <v>-0.14370708047692771</v>
      </c>
      <c r="G104" s="12">
        <v>6.9819974646785944E-3</v>
      </c>
      <c r="H104" s="12">
        <v>0.13414815918914891</v>
      </c>
      <c r="I104" s="12">
        <v>0.12744619113882322</v>
      </c>
      <c r="J104" s="12">
        <v>0</v>
      </c>
      <c r="K104" s="12">
        <v>0</v>
      </c>
      <c r="L104" s="12">
        <v>0</v>
      </c>
      <c r="M104" s="12">
        <v>0</v>
      </c>
      <c r="N104" s="12">
        <v>0</v>
      </c>
      <c r="O104" s="12">
        <v>0</v>
      </c>
      <c r="P104" s="12">
        <v>0</v>
      </c>
      <c r="Q104" s="12">
        <v>0</v>
      </c>
      <c r="R104" s="12">
        <v>0</v>
      </c>
      <c r="S104" s="12">
        <v>0</v>
      </c>
      <c r="T104" s="12">
        <v>0</v>
      </c>
      <c r="U104" s="12">
        <v>0</v>
      </c>
      <c r="V104" s="12">
        <v>0</v>
      </c>
      <c r="W104" s="12">
        <v>0</v>
      </c>
      <c r="X104" s="12">
        <v>0</v>
      </c>
      <c r="Y104" s="12">
        <v>0</v>
      </c>
      <c r="Z104" s="12">
        <v>0</v>
      </c>
      <c r="AA104" s="12">
        <v>0</v>
      </c>
      <c r="AB104" s="12">
        <v>0</v>
      </c>
      <c r="AC104" s="12">
        <v>0</v>
      </c>
      <c r="AD104" s="12">
        <v>0</v>
      </c>
      <c r="AE104" s="12">
        <v>0</v>
      </c>
      <c r="AF104" s="12">
        <v>0</v>
      </c>
      <c r="AG104" s="12">
        <v>0</v>
      </c>
      <c r="AH104" s="12">
        <v>0</v>
      </c>
      <c r="AI104" s="12">
        <v>0</v>
      </c>
      <c r="AJ104" s="12">
        <v>0</v>
      </c>
      <c r="AK104" s="12">
        <v>0</v>
      </c>
      <c r="AL104" s="12">
        <v>0</v>
      </c>
      <c r="AM104" s="12">
        <v>0</v>
      </c>
      <c r="AN104" s="12">
        <v>0</v>
      </c>
      <c r="AO104" s="12">
        <v>0</v>
      </c>
      <c r="AP104" s="12">
        <v>0</v>
      </c>
      <c r="AQ104" s="12">
        <v>0</v>
      </c>
      <c r="AR104" s="12">
        <v>0</v>
      </c>
      <c r="AS104" s="12">
        <v>0</v>
      </c>
      <c r="AT104" s="12">
        <v>0</v>
      </c>
      <c r="AU104" s="12">
        <v>0</v>
      </c>
      <c r="AV104" s="12">
        <v>0</v>
      </c>
      <c r="AW104" s="12">
        <v>0</v>
      </c>
      <c r="AX104" s="12">
        <v>0</v>
      </c>
      <c r="AY104" s="12">
        <v>0</v>
      </c>
      <c r="AZ104" s="12">
        <v>0</v>
      </c>
      <c r="BA104" s="12">
        <v>0</v>
      </c>
      <c r="BB104" s="12">
        <v>0</v>
      </c>
      <c r="BC104" s="12">
        <v>0</v>
      </c>
      <c r="BD104" s="12">
        <v>0</v>
      </c>
      <c r="BE104" s="12">
        <v>0</v>
      </c>
      <c r="BF104" s="12">
        <v>0</v>
      </c>
      <c r="BG104" s="12">
        <v>0</v>
      </c>
      <c r="BH104" s="12">
        <v>0</v>
      </c>
      <c r="BI104" s="12">
        <v>0</v>
      </c>
      <c r="BJ104" s="12">
        <v>0</v>
      </c>
      <c r="BK104" s="12">
        <v>0</v>
      </c>
      <c r="BL104" s="12">
        <v>0</v>
      </c>
      <c r="BM104" s="12">
        <v>0</v>
      </c>
      <c r="BN104" s="12">
        <v>0</v>
      </c>
      <c r="BO104" s="12">
        <v>0</v>
      </c>
      <c r="BP104" s="12">
        <v>0</v>
      </c>
      <c r="BQ104" s="12">
        <v>0</v>
      </c>
      <c r="BR104" s="12">
        <v>0</v>
      </c>
      <c r="BS104" s="12">
        <v>0</v>
      </c>
      <c r="BT104" s="12">
        <v>0</v>
      </c>
      <c r="BU104" s="12">
        <v>0</v>
      </c>
      <c r="BV104" s="12">
        <v>0</v>
      </c>
      <c r="BW104" s="12">
        <v>0</v>
      </c>
      <c r="BX104" s="12">
        <v>0</v>
      </c>
      <c r="BY104" s="12">
        <v>0</v>
      </c>
      <c r="BZ104" s="12">
        <v>0</v>
      </c>
      <c r="CA104" s="12">
        <v>0</v>
      </c>
      <c r="CB104" s="12">
        <v>0</v>
      </c>
      <c r="CC104" s="12">
        <v>0</v>
      </c>
      <c r="CD104" s="12">
        <v>0</v>
      </c>
      <c r="CE104" s="12">
        <v>0</v>
      </c>
      <c r="CF104" s="12">
        <v>0</v>
      </c>
      <c r="CG104" s="12">
        <v>0</v>
      </c>
      <c r="CH104" s="12">
        <v>0</v>
      </c>
      <c r="CI104" s="12">
        <v>0</v>
      </c>
      <c r="CJ104" s="12">
        <v>0</v>
      </c>
      <c r="CK104" s="12">
        <v>0</v>
      </c>
      <c r="CL104" s="12">
        <v>0</v>
      </c>
      <c r="CM104" s="12">
        <v>0</v>
      </c>
      <c r="CN104" s="12">
        <v>0</v>
      </c>
      <c r="CO104" s="12">
        <v>0</v>
      </c>
      <c r="CP104" s="12">
        <v>0</v>
      </c>
      <c r="CQ104" s="12">
        <v>0</v>
      </c>
      <c r="CR104" s="12">
        <v>0</v>
      </c>
      <c r="CS104" s="12">
        <v>0</v>
      </c>
      <c r="CT104" s="12">
        <v>0</v>
      </c>
      <c r="CU104" s="12">
        <v>0</v>
      </c>
      <c r="CV104" s="12">
        <v>0</v>
      </c>
      <c r="CW104" s="12">
        <v>0</v>
      </c>
      <c r="CX104" s="12">
        <v>0</v>
      </c>
      <c r="CY104" s="12">
        <v>0</v>
      </c>
      <c r="CZ104" s="12">
        <v>0</v>
      </c>
      <c r="DA104" s="12">
        <v>0</v>
      </c>
      <c r="DB104" s="12">
        <v>0</v>
      </c>
      <c r="DC104" s="12">
        <v>0</v>
      </c>
      <c r="DD104" s="12">
        <v>1.0001265394993912</v>
      </c>
      <c r="DE104" s="12">
        <v>0</v>
      </c>
      <c r="DF104" s="12">
        <v>0</v>
      </c>
      <c r="DG104" s="12">
        <v>0</v>
      </c>
      <c r="DH104" s="12">
        <v>0</v>
      </c>
      <c r="DI104" s="12">
        <v>0</v>
      </c>
      <c r="DJ104" s="12">
        <v>0</v>
      </c>
      <c r="DK104" s="12">
        <v>0</v>
      </c>
    </row>
    <row r="105" spans="2:115">
      <c r="B105" s="13">
        <v>672</v>
      </c>
      <c r="C105" s="11" t="s">
        <v>735</v>
      </c>
      <c r="D105" s="12">
        <v>0.67936669965790486</v>
      </c>
      <c r="E105" s="12">
        <v>0.28631120541394356</v>
      </c>
      <c r="F105" s="12">
        <v>-6.2369371084315664E-3</v>
      </c>
      <c r="G105" s="12">
        <v>5.0145811356273634E-2</v>
      </c>
      <c r="H105" s="12">
        <v>0.22530399044041907</v>
      </c>
      <c r="I105" s="12">
        <v>0.2056461995158691</v>
      </c>
      <c r="J105" s="12">
        <v>9.2487857796615726E-7</v>
      </c>
      <c r="K105" s="12">
        <v>3.5486842580030636E-6</v>
      </c>
      <c r="L105" s="12">
        <v>9.7297182827613647E-7</v>
      </c>
      <c r="M105" s="12">
        <v>4.6086430242742714E-6</v>
      </c>
      <c r="N105" s="12">
        <v>1.9273432051302894E-6</v>
      </c>
      <c r="O105" s="12">
        <v>5.8300318669628214E-7</v>
      </c>
      <c r="P105" s="12">
        <v>5.826610569889836E-6</v>
      </c>
      <c r="Q105" s="12">
        <v>2.0932664757333827E-6</v>
      </c>
      <c r="R105" s="12">
        <v>9.4398964092709227E-7</v>
      </c>
      <c r="S105" s="12">
        <v>1.5935783372702782E-5</v>
      </c>
      <c r="T105" s="12">
        <v>0</v>
      </c>
      <c r="U105" s="12">
        <v>6.04517582745529E-7</v>
      </c>
      <c r="V105" s="12">
        <v>9.0793412645217132E-7</v>
      </c>
      <c r="W105" s="12">
        <v>1.4430136770628159E-6</v>
      </c>
      <c r="X105" s="12">
        <v>1.1899540639425348E-5</v>
      </c>
      <c r="Y105" s="12">
        <v>1.7582513226009519E-6</v>
      </c>
      <c r="Z105" s="12">
        <v>1.7085387900134902E-6</v>
      </c>
      <c r="AA105" s="12">
        <v>8.7377822949718813E-7</v>
      </c>
      <c r="AB105" s="12">
        <v>1.4005674005860486E-6</v>
      </c>
      <c r="AC105" s="12">
        <v>8.4770033678492468E-7</v>
      </c>
      <c r="AD105" s="12">
        <v>0</v>
      </c>
      <c r="AE105" s="12">
        <v>1.2287092570741554E-6</v>
      </c>
      <c r="AF105" s="12">
        <v>9.5202761347087965E-6</v>
      </c>
      <c r="AG105" s="12">
        <v>4.3538937079920332E-6</v>
      </c>
      <c r="AH105" s="12">
        <v>2.7205984212416758E-6</v>
      </c>
      <c r="AI105" s="12">
        <v>3.2318897139361762E-6</v>
      </c>
      <c r="AJ105" s="12">
        <v>1.8517688993588116E-7</v>
      </c>
      <c r="AK105" s="12">
        <v>1.3678603957344962E-6</v>
      </c>
      <c r="AL105" s="12">
        <v>2.333673150965795E-6</v>
      </c>
      <c r="AM105" s="12">
        <v>2.8565192784637505E-6</v>
      </c>
      <c r="AN105" s="12">
        <v>8.0075345547533335E-7</v>
      </c>
      <c r="AO105" s="12">
        <v>1.1954789148893306E-6</v>
      </c>
      <c r="AP105" s="12">
        <v>4.1243399360370853E-6</v>
      </c>
      <c r="AQ105" s="12">
        <v>1.2031222916481813E-5</v>
      </c>
      <c r="AR105" s="12">
        <v>1.6820876474519464E-6</v>
      </c>
      <c r="AS105" s="12">
        <v>4.0327736496065672E-7</v>
      </c>
      <c r="AT105" s="12">
        <v>7.9230819142964654E-7</v>
      </c>
      <c r="AU105" s="12">
        <v>4.616197829125939E-6</v>
      </c>
      <c r="AV105" s="12">
        <v>1.0658020843636016E-6</v>
      </c>
      <c r="AW105" s="12">
        <v>3.3084806530004363E-7</v>
      </c>
      <c r="AX105" s="12">
        <v>6.3703455012361617E-7</v>
      </c>
      <c r="AY105" s="12">
        <v>5.2733090870034707E-6</v>
      </c>
      <c r="AZ105" s="12">
        <v>3.1007834243964326E-6</v>
      </c>
      <c r="BA105" s="12">
        <v>8.537782603934846E-6</v>
      </c>
      <c r="BB105" s="12">
        <v>5.6941571823282112E-6</v>
      </c>
      <c r="BC105" s="12">
        <v>2.9864399698545029E-6</v>
      </c>
      <c r="BD105" s="12">
        <v>6.582156348319527E-6</v>
      </c>
      <c r="BE105" s="12">
        <v>1.378197402349353E-5</v>
      </c>
      <c r="BF105" s="12">
        <v>1.2506703655425265E-5</v>
      </c>
      <c r="BG105" s="12">
        <v>2.0572379468910713E-5</v>
      </c>
      <c r="BH105" s="12">
        <v>7.6371042994574898E-6</v>
      </c>
      <c r="BI105" s="12">
        <v>6.5264551270396577E-6</v>
      </c>
      <c r="BJ105" s="12">
        <v>1.7753559383197451E-5</v>
      </c>
      <c r="BK105" s="12">
        <v>4.489942232468022E-6</v>
      </c>
      <c r="BL105" s="12">
        <v>2.6882718450556204E-6</v>
      </c>
      <c r="BM105" s="12">
        <v>5.2818489754057934E-6</v>
      </c>
      <c r="BN105" s="12">
        <v>1.7743320488768919E-5</v>
      </c>
      <c r="BO105" s="12">
        <v>8.6338354264005682E-7</v>
      </c>
      <c r="BP105" s="12">
        <v>1.8628785512980182E-6</v>
      </c>
      <c r="BQ105" s="12">
        <v>1.2971854616215398E-6</v>
      </c>
      <c r="BR105" s="12">
        <v>2.7313584912102887E-6</v>
      </c>
      <c r="BS105" s="12">
        <v>1.4557302158436538E-6</v>
      </c>
      <c r="BT105" s="12">
        <v>2.2149376626536399E-6</v>
      </c>
      <c r="BU105" s="12">
        <v>3.0339934078216719E-6</v>
      </c>
      <c r="BV105" s="12">
        <v>5.9191277535048875E-6</v>
      </c>
      <c r="BW105" s="12">
        <v>5.189024823993538E-6</v>
      </c>
      <c r="BX105" s="12">
        <v>2.2449570936090262E-6</v>
      </c>
      <c r="BY105" s="12">
        <v>4.2376539112717403E-6</v>
      </c>
      <c r="BZ105" s="12">
        <v>2.7018251943810295E-6</v>
      </c>
      <c r="CA105" s="12">
        <v>3.1608186804548595E-6</v>
      </c>
      <c r="CB105" s="12">
        <v>1.1137255609280349E-6</v>
      </c>
      <c r="CC105" s="12">
        <v>8.4427368416357482E-7</v>
      </c>
      <c r="CD105" s="12">
        <v>2.2829411879164411E-7</v>
      </c>
      <c r="CE105" s="12">
        <v>4.2963999103900552E-5</v>
      </c>
      <c r="CF105" s="12">
        <v>1.4985273676879227E-6</v>
      </c>
      <c r="CG105" s="12">
        <v>4.0336415455606444E-6</v>
      </c>
      <c r="CH105" s="12">
        <v>1.3706435662432779E-6</v>
      </c>
      <c r="CI105" s="12">
        <v>3.936916593378649E-6</v>
      </c>
      <c r="CJ105" s="12">
        <v>3.4615597227832021E-6</v>
      </c>
      <c r="CK105" s="12">
        <v>2.1564936806239884E-6</v>
      </c>
      <c r="CL105" s="12">
        <v>1.3276124948012326E-6</v>
      </c>
      <c r="CM105" s="12">
        <v>5.8337310148534934E-5</v>
      </c>
      <c r="CN105" s="12">
        <v>1.7671801349080779E-5</v>
      </c>
      <c r="CO105" s="12">
        <v>3.1740915106817476E-5</v>
      </c>
      <c r="CP105" s="12">
        <v>5.8160013227732717E-5</v>
      </c>
      <c r="CQ105" s="12">
        <v>1.0684933564648062E-5</v>
      </c>
      <c r="CR105" s="12">
        <v>1.8024669097561737E-6</v>
      </c>
      <c r="CS105" s="12">
        <v>8.3734148873773687E-3</v>
      </c>
      <c r="CT105" s="12">
        <v>2.0894661285802383E-6</v>
      </c>
      <c r="CU105" s="12">
        <v>5.8079609448432497E-3</v>
      </c>
      <c r="CV105" s="12">
        <v>1.6460899689325433E-6</v>
      </c>
      <c r="CW105" s="12">
        <v>7.9179899748301318E-3</v>
      </c>
      <c r="CX105" s="12">
        <v>1.9472952301219034E-2</v>
      </c>
      <c r="CY105" s="12">
        <v>1.3197349977743461E-6</v>
      </c>
      <c r="CZ105" s="12">
        <v>5.3777794650836487E-6</v>
      </c>
      <c r="DA105" s="12">
        <v>7.5422273545092357E-6</v>
      </c>
      <c r="DB105" s="12">
        <v>1.2514562110972537E-6</v>
      </c>
      <c r="DC105" s="12">
        <v>9.5170354701250642E-6</v>
      </c>
      <c r="DD105" s="12">
        <v>1.4964686537215625E-3</v>
      </c>
      <c r="DE105" s="12">
        <v>1.003907377127534</v>
      </c>
      <c r="DF105" s="12">
        <v>9.0287632534956187E-6</v>
      </c>
      <c r="DG105" s="12">
        <v>2.1615293507000002E-6</v>
      </c>
      <c r="DH105" s="12">
        <v>6.380331741675272E-6</v>
      </c>
      <c r="DI105" s="12">
        <v>6.0637103039818711E-6</v>
      </c>
      <c r="DJ105" s="12">
        <v>9.7754032566580201E-7</v>
      </c>
      <c r="DK105" s="12">
        <v>2.1837771483149362E-5</v>
      </c>
    </row>
    <row r="106" spans="2:115">
      <c r="B106" s="13">
        <v>673</v>
      </c>
      <c r="C106" s="11" t="s">
        <v>40</v>
      </c>
      <c r="D106" s="12">
        <v>0.6275529799530335</v>
      </c>
      <c r="E106" s="12">
        <v>0.27832475137287982</v>
      </c>
      <c r="F106" s="12">
        <v>9.8621233125373034E-2</v>
      </c>
      <c r="G106" s="12">
        <v>1.2761606206860676E-2</v>
      </c>
      <c r="H106" s="12">
        <v>0.22404847491809193</v>
      </c>
      <c r="I106" s="12">
        <v>0.13691651186530321</v>
      </c>
      <c r="J106" s="12">
        <v>2.6882426730217278E-5</v>
      </c>
      <c r="K106" s="12">
        <v>2.2336450877086224E-5</v>
      </c>
      <c r="L106" s="12">
        <v>3.026885580470909E-5</v>
      </c>
      <c r="M106" s="12">
        <v>1.5472526632156747E-5</v>
      </c>
      <c r="N106" s="12">
        <v>7.2786901364277966E-5</v>
      </c>
      <c r="O106" s="12">
        <v>2.7373320402420429E-5</v>
      </c>
      <c r="P106" s="12">
        <v>7.4161257165693075E-5</v>
      </c>
      <c r="Q106" s="12">
        <v>1.0120616281373869E-4</v>
      </c>
      <c r="R106" s="12">
        <v>5.5835207207592166E-5</v>
      </c>
      <c r="S106" s="12">
        <v>4.5292377493618544E-5</v>
      </c>
      <c r="T106" s="12">
        <v>0</v>
      </c>
      <c r="U106" s="12">
        <v>1.6330077340109979E-4</v>
      </c>
      <c r="V106" s="12">
        <v>1.1642387361898223E-4</v>
      </c>
      <c r="W106" s="12">
        <v>1.000571433637351E-4</v>
      </c>
      <c r="X106" s="12">
        <v>7.9697890769691725E-5</v>
      </c>
      <c r="Y106" s="12">
        <v>6.365864994186982E-5</v>
      </c>
      <c r="Z106" s="12">
        <v>1.4162930225417223E-4</v>
      </c>
      <c r="AA106" s="12">
        <v>6.4445962552899498E-5</v>
      </c>
      <c r="AB106" s="12">
        <v>4.325116577008834E-5</v>
      </c>
      <c r="AC106" s="12">
        <v>2.9691883589643002E-5</v>
      </c>
      <c r="AD106" s="12">
        <v>0</v>
      </c>
      <c r="AE106" s="12">
        <v>2.9846042613937544E-5</v>
      </c>
      <c r="AF106" s="12">
        <v>5.2114869323128067E-5</v>
      </c>
      <c r="AG106" s="12">
        <v>4.7954004346067514E-5</v>
      </c>
      <c r="AH106" s="12">
        <v>9.4867972260269227E-5</v>
      </c>
      <c r="AI106" s="12">
        <v>2.9115675518184475E-5</v>
      </c>
      <c r="AJ106" s="12">
        <v>1.0949748667159666E-5</v>
      </c>
      <c r="AK106" s="12">
        <v>5.8070840305888326E-5</v>
      </c>
      <c r="AL106" s="12">
        <v>8.1594328290641882E-5</v>
      </c>
      <c r="AM106" s="12">
        <v>1.4321585518599863E-4</v>
      </c>
      <c r="AN106" s="12">
        <v>5.3777754785856656E-5</v>
      </c>
      <c r="AO106" s="12">
        <v>5.0035242451385016E-5</v>
      </c>
      <c r="AP106" s="12">
        <v>4.8225253093066578E-5</v>
      </c>
      <c r="AQ106" s="12">
        <v>2.7687802094310734E-5</v>
      </c>
      <c r="AR106" s="12">
        <v>5.964018893594035E-5</v>
      </c>
      <c r="AS106" s="12">
        <v>2.1447983609966188E-5</v>
      </c>
      <c r="AT106" s="12">
        <v>1.5866819229247581E-5</v>
      </c>
      <c r="AU106" s="12">
        <v>4.8710571707722883E-5</v>
      </c>
      <c r="AV106" s="12">
        <v>1.7499704776034462E-4</v>
      </c>
      <c r="AW106" s="12">
        <v>1.7065511660262041E-5</v>
      </c>
      <c r="AX106" s="12">
        <v>2.1885352719128327E-5</v>
      </c>
      <c r="AY106" s="12">
        <v>4.6651741193300642E-5</v>
      </c>
      <c r="AZ106" s="12">
        <v>6.4739070878179863E-5</v>
      </c>
      <c r="BA106" s="12">
        <v>7.0394715936336071E-5</v>
      </c>
      <c r="BB106" s="12">
        <v>5.2602921419364787E-5</v>
      </c>
      <c r="BC106" s="12">
        <v>4.2675074207210683E-5</v>
      </c>
      <c r="BD106" s="12">
        <v>1.0771107849646466E-4</v>
      </c>
      <c r="BE106" s="12">
        <v>1.0208491185658954E-4</v>
      </c>
      <c r="BF106" s="12">
        <v>3.6173658664689496E-5</v>
      </c>
      <c r="BG106" s="12">
        <v>8.5121402638583756E-5</v>
      </c>
      <c r="BH106" s="12">
        <v>4.8521073043827651E-5</v>
      </c>
      <c r="BI106" s="12">
        <v>5.8726616465034496E-5</v>
      </c>
      <c r="BJ106" s="12">
        <v>3.4350854868235243E-5</v>
      </c>
      <c r="BK106" s="12">
        <v>3.9890666373545908E-5</v>
      </c>
      <c r="BL106" s="12">
        <v>7.6339850489810402E-5</v>
      </c>
      <c r="BM106" s="12">
        <v>1.5095254218188122E-4</v>
      </c>
      <c r="BN106" s="12">
        <v>4.1833159581388838E-5</v>
      </c>
      <c r="BO106" s="12">
        <v>4.9413781308818562E-5</v>
      </c>
      <c r="BP106" s="12">
        <v>7.4446421362553286E-5</v>
      </c>
      <c r="BQ106" s="12">
        <v>5.0961884012364513E-5</v>
      </c>
      <c r="BR106" s="12">
        <v>6.4310870214201926E-5</v>
      </c>
      <c r="BS106" s="12">
        <v>5.5250925101346643E-5</v>
      </c>
      <c r="BT106" s="12">
        <v>1.195322005048486E-4</v>
      </c>
      <c r="BU106" s="12">
        <v>8.8125633592325606E-5</v>
      </c>
      <c r="BV106" s="12">
        <v>8.6912499045115979E-5</v>
      </c>
      <c r="BW106" s="12">
        <v>4.1299991954008827E-5</v>
      </c>
      <c r="BX106" s="12">
        <v>1.1654404573386757E-4</v>
      </c>
      <c r="BY106" s="12">
        <v>1.328892140299544E-4</v>
      </c>
      <c r="BZ106" s="12">
        <v>8.9448188213679317E-5</v>
      </c>
      <c r="CA106" s="12">
        <v>1.2207189180172797E-4</v>
      </c>
      <c r="CB106" s="12">
        <v>8.7579142434494181E-5</v>
      </c>
      <c r="CC106" s="12">
        <v>7.2507984462654126E-5</v>
      </c>
      <c r="CD106" s="12">
        <v>1.0530906000466145E-5</v>
      </c>
      <c r="CE106" s="12">
        <v>1.4485163647245446E-3</v>
      </c>
      <c r="CF106" s="12">
        <v>7.8307618303481962E-5</v>
      </c>
      <c r="CG106" s="12">
        <v>4.8269932556465441E-5</v>
      </c>
      <c r="CH106" s="12">
        <v>2.0590355777712219E-4</v>
      </c>
      <c r="CI106" s="12">
        <v>7.3201975263818833E-5</v>
      </c>
      <c r="CJ106" s="12">
        <v>1.5643601317248684E-4</v>
      </c>
      <c r="CK106" s="12">
        <v>1.0259044756947542E-4</v>
      </c>
      <c r="CL106" s="12">
        <v>1.3626316446383818E-4</v>
      </c>
      <c r="CM106" s="12">
        <v>4.8760463312508387E-4</v>
      </c>
      <c r="CN106" s="12">
        <v>3.5015391283913519E-4</v>
      </c>
      <c r="CO106" s="12">
        <v>1.1544009179700684E-4</v>
      </c>
      <c r="CP106" s="12">
        <v>4.7375703647794989E-4</v>
      </c>
      <c r="CQ106" s="12">
        <v>1.186678141019151E-3</v>
      </c>
      <c r="CR106" s="12">
        <v>9.2547030852201687E-5</v>
      </c>
      <c r="CS106" s="12">
        <v>8.9870043901260196E-5</v>
      </c>
      <c r="CT106" s="12">
        <v>1.7530083050799382E-4</v>
      </c>
      <c r="CU106" s="12">
        <v>7.680721563591883E-3</v>
      </c>
      <c r="CV106" s="12">
        <v>5.8115225095730907E-3</v>
      </c>
      <c r="CW106" s="12">
        <v>5.6310141117412128E-3</v>
      </c>
      <c r="CX106" s="12">
        <v>7.9798939828762076E-3</v>
      </c>
      <c r="CY106" s="12">
        <v>9.2028778332857645E-5</v>
      </c>
      <c r="CZ106" s="12">
        <v>1.0865131174853473E-4</v>
      </c>
      <c r="DA106" s="12">
        <v>5.4678151042854663E-4</v>
      </c>
      <c r="DB106" s="12">
        <v>5.6700551458913611E-5</v>
      </c>
      <c r="DC106" s="12">
        <v>9.8611433131671577E-4</v>
      </c>
      <c r="DD106" s="12">
        <v>7.0293258153609293E-3</v>
      </c>
      <c r="DE106" s="12">
        <v>1.2945994222701195E-3</v>
      </c>
      <c r="DF106" s="12">
        <v>1.0147166726436641</v>
      </c>
      <c r="DG106" s="12">
        <v>1.8690597929299477E-4</v>
      </c>
      <c r="DH106" s="12">
        <v>3.1547415709369102E-4</v>
      </c>
      <c r="DI106" s="12">
        <v>2.0860925130801429E-3</v>
      </c>
      <c r="DJ106" s="12">
        <v>4.4585515636707195E-5</v>
      </c>
      <c r="DK106" s="12">
        <v>1.133418296810457E-3</v>
      </c>
    </row>
    <row r="107" spans="2:115">
      <c r="B107" s="13">
        <v>674</v>
      </c>
      <c r="C107" s="11" t="s">
        <v>667</v>
      </c>
      <c r="D107" s="12">
        <v>0.67201797451177436</v>
      </c>
      <c r="E107" s="12">
        <v>0.23896962765244756</v>
      </c>
      <c r="F107" s="12">
        <v>0.11756035914478338</v>
      </c>
      <c r="G107" s="12">
        <v>2.0225103103049431E-2</v>
      </c>
      <c r="H107" s="12">
        <v>0.11451015638132792</v>
      </c>
      <c r="I107" s="12">
        <v>0.10323501552717497</v>
      </c>
      <c r="J107" s="12">
        <v>1.5287214688516345E-5</v>
      </c>
      <c r="K107" s="12">
        <v>1.3695314403355303E-5</v>
      </c>
      <c r="L107" s="12">
        <v>2.4112567043319582E-5</v>
      </c>
      <c r="M107" s="12">
        <v>1.222882946899517E-5</v>
      </c>
      <c r="N107" s="12">
        <v>2.0354987287273903E-5</v>
      </c>
      <c r="O107" s="12">
        <v>4.8519233701518933E-6</v>
      </c>
      <c r="P107" s="12">
        <v>2.6361951308541931E-5</v>
      </c>
      <c r="Q107" s="12">
        <v>2.1887366936884756E-5</v>
      </c>
      <c r="R107" s="12">
        <v>3.5476638580973294E-5</v>
      </c>
      <c r="S107" s="12">
        <v>2.6167424584425854E-5</v>
      </c>
      <c r="T107" s="12">
        <v>0</v>
      </c>
      <c r="U107" s="12">
        <v>1.3443658568566964E-5</v>
      </c>
      <c r="V107" s="12">
        <v>2.9310865332310278E-5</v>
      </c>
      <c r="W107" s="12">
        <v>1.4873295968437583E-5</v>
      </c>
      <c r="X107" s="12">
        <v>5.6429265381519519E-5</v>
      </c>
      <c r="Y107" s="12">
        <v>1.2234917029809404E-5</v>
      </c>
      <c r="Z107" s="12">
        <v>2.8955005224478602E-5</v>
      </c>
      <c r="AA107" s="12">
        <v>1.8395743119365592E-5</v>
      </c>
      <c r="AB107" s="12">
        <v>4.2131544287260031E-5</v>
      </c>
      <c r="AC107" s="12">
        <v>8.2351975799645776E-6</v>
      </c>
      <c r="AD107" s="12">
        <v>0</v>
      </c>
      <c r="AE107" s="12">
        <v>6.0377991676307703E-6</v>
      </c>
      <c r="AF107" s="12">
        <v>1.726139557090354E-5</v>
      </c>
      <c r="AG107" s="12">
        <v>2.5669563023371646E-5</v>
      </c>
      <c r="AH107" s="12">
        <v>9.5938713615313775E-5</v>
      </c>
      <c r="AI107" s="12">
        <v>7.6517325455812622E-5</v>
      </c>
      <c r="AJ107" s="12">
        <v>2.6954894119581731E-6</v>
      </c>
      <c r="AK107" s="12">
        <v>3.0361577735598968E-5</v>
      </c>
      <c r="AL107" s="12">
        <v>1.8331897090137697E-5</v>
      </c>
      <c r="AM107" s="12">
        <v>4.0230704602771073E-5</v>
      </c>
      <c r="AN107" s="12">
        <v>2.6330642715089636E-5</v>
      </c>
      <c r="AO107" s="12">
        <v>1.5068335197052534E-5</v>
      </c>
      <c r="AP107" s="12">
        <v>1.2524314200009496E-5</v>
      </c>
      <c r="AQ107" s="12">
        <v>2.6314246565870479E-5</v>
      </c>
      <c r="AR107" s="12">
        <v>2.3944001281420109E-5</v>
      </c>
      <c r="AS107" s="12">
        <v>3.330354818256292E-6</v>
      </c>
      <c r="AT107" s="12">
        <v>3.2286262728257444E-6</v>
      </c>
      <c r="AU107" s="12">
        <v>1.2816074588214585E-5</v>
      </c>
      <c r="AV107" s="12">
        <v>1.7443781811970325E-5</v>
      </c>
      <c r="AW107" s="12">
        <v>3.648993384149602E-6</v>
      </c>
      <c r="AX107" s="12">
        <v>8.1578753724649189E-6</v>
      </c>
      <c r="AY107" s="12">
        <v>1.345062502940937E-5</v>
      </c>
      <c r="AZ107" s="12">
        <v>1.7056603821245737E-5</v>
      </c>
      <c r="BA107" s="12">
        <v>2.2054070322668335E-5</v>
      </c>
      <c r="BB107" s="12">
        <v>2.1781999569180062E-5</v>
      </c>
      <c r="BC107" s="12">
        <v>2.0461800853222249E-5</v>
      </c>
      <c r="BD107" s="12">
        <v>1.5175869749717425E-5</v>
      </c>
      <c r="BE107" s="12">
        <v>1.5634184024554516E-5</v>
      </c>
      <c r="BF107" s="12">
        <v>2.12864984054625E-5</v>
      </c>
      <c r="BG107" s="12">
        <v>2.9414564350333707E-5</v>
      </c>
      <c r="BH107" s="12">
        <v>1.6431494336605036E-5</v>
      </c>
      <c r="BI107" s="12">
        <v>2.23121142062459E-5</v>
      </c>
      <c r="BJ107" s="12">
        <v>2.0138444898496732E-5</v>
      </c>
      <c r="BK107" s="12">
        <v>3.2008475923692392E-5</v>
      </c>
      <c r="BL107" s="12">
        <v>2.0869097254404342E-5</v>
      </c>
      <c r="BM107" s="12">
        <v>2.893132432528811E-5</v>
      </c>
      <c r="BN107" s="12">
        <v>1.8536576668896822E-5</v>
      </c>
      <c r="BO107" s="12">
        <v>1.0945713672387366E-5</v>
      </c>
      <c r="BP107" s="12">
        <v>1.3296139758186011E-4</v>
      </c>
      <c r="BQ107" s="12">
        <v>1.868068416556178E-5</v>
      </c>
      <c r="BR107" s="12">
        <v>2.2940679588490561E-5</v>
      </c>
      <c r="BS107" s="12">
        <v>1.9411264273057391E-5</v>
      </c>
      <c r="BT107" s="12">
        <v>2.1268728257848835E-5</v>
      </c>
      <c r="BU107" s="12">
        <v>2.5164762873314221E-5</v>
      </c>
      <c r="BV107" s="12">
        <v>1.3527433377204187E-5</v>
      </c>
      <c r="BW107" s="12">
        <v>2.4909205026446217E-5</v>
      </c>
      <c r="BX107" s="12">
        <v>3.2779385557095398E-5</v>
      </c>
      <c r="BY107" s="12">
        <v>2.6148010829850754E-5</v>
      </c>
      <c r="BZ107" s="12">
        <v>4.3553362865243679E-5</v>
      </c>
      <c r="CA107" s="12">
        <v>7.1625423079808037E-5</v>
      </c>
      <c r="CB107" s="12">
        <v>5.181867777797081E-5</v>
      </c>
      <c r="CC107" s="12">
        <v>4.1421469324782456E-5</v>
      </c>
      <c r="CD107" s="12">
        <v>5.6012411370838591E-6</v>
      </c>
      <c r="CE107" s="12">
        <v>3.1762264342349027E-5</v>
      </c>
      <c r="CF107" s="12">
        <v>1.4323762261184755E-5</v>
      </c>
      <c r="CG107" s="12">
        <v>1.4267511775371888E-5</v>
      </c>
      <c r="CH107" s="12">
        <v>3.4604503219623804E-5</v>
      </c>
      <c r="CI107" s="12">
        <v>2.8044349617632772E-5</v>
      </c>
      <c r="CJ107" s="12">
        <v>2.8579967806419012E-5</v>
      </c>
      <c r="CK107" s="12">
        <v>2.5814506553492837E-5</v>
      </c>
      <c r="CL107" s="12">
        <v>1.4911317151026788E-5</v>
      </c>
      <c r="CM107" s="12">
        <v>9.900465108981214E-5</v>
      </c>
      <c r="CN107" s="12">
        <v>1.5016412190957748E-2</v>
      </c>
      <c r="CO107" s="12">
        <v>6.2840738102273936E-5</v>
      </c>
      <c r="CP107" s="12">
        <v>3.1008396924819424E-4</v>
      </c>
      <c r="CQ107" s="12">
        <v>3.3402522262624461E-2</v>
      </c>
      <c r="CR107" s="12">
        <v>3.646158117863516E-5</v>
      </c>
      <c r="CS107" s="12">
        <v>5.5524688907122828E-5</v>
      </c>
      <c r="CT107" s="12">
        <v>1.2603904457632415E-4</v>
      </c>
      <c r="CU107" s="12">
        <v>3.6968208397912909E-5</v>
      </c>
      <c r="CV107" s="12">
        <v>5.2784179143334147E-5</v>
      </c>
      <c r="CW107" s="12">
        <v>5.0905927307562864E-5</v>
      </c>
      <c r="CX107" s="12">
        <v>2.981610750091912E-5</v>
      </c>
      <c r="CY107" s="12">
        <v>1.1913812848035314E-4</v>
      </c>
      <c r="CZ107" s="12">
        <v>3.5466447377197851E-5</v>
      </c>
      <c r="DA107" s="12">
        <v>1.2891903482021712E-2</v>
      </c>
      <c r="DB107" s="12">
        <v>1.6046764353101319E-5</v>
      </c>
      <c r="DC107" s="12">
        <v>7.5075205688113604E-5</v>
      </c>
      <c r="DD107" s="12">
        <v>1.2286689165577848E-3</v>
      </c>
      <c r="DE107" s="12">
        <v>1.6098333082339476E-4</v>
      </c>
      <c r="DF107" s="12">
        <v>9.2517425834086385E-5</v>
      </c>
      <c r="DG107" s="12">
        <v>1.0322614971946207</v>
      </c>
      <c r="DH107" s="12">
        <v>4.0332317702324239E-5</v>
      </c>
      <c r="DI107" s="12">
        <v>1.1002027112577556E-3</v>
      </c>
      <c r="DJ107" s="12">
        <v>1.6184369080263801E-5</v>
      </c>
      <c r="DK107" s="12">
        <v>3.6109803596790716E-4</v>
      </c>
    </row>
    <row r="108" spans="2:115">
      <c r="B108" s="13">
        <v>675</v>
      </c>
      <c r="C108" s="11" t="s">
        <v>736</v>
      </c>
      <c r="D108" s="12">
        <v>0.89524053161118478</v>
      </c>
      <c r="E108" s="12">
        <v>0.30237444468107472</v>
      </c>
      <c r="F108" s="12">
        <v>0.22338568854276811</v>
      </c>
      <c r="G108" s="12">
        <v>1.8393176495550929E-3</v>
      </c>
      <c r="H108" s="12">
        <v>9.9322689933719774E-2</v>
      </c>
      <c r="I108" s="12">
        <v>9.2905774572833374E-2</v>
      </c>
      <c r="J108" s="12">
        <v>3.1965775078462082E-6</v>
      </c>
      <c r="K108" s="12">
        <v>5.2027572862125889E-3</v>
      </c>
      <c r="L108" s="12">
        <v>2.0068925952659283E-5</v>
      </c>
      <c r="M108" s="12">
        <v>5.1580336144130979E-7</v>
      </c>
      <c r="N108" s="12">
        <v>3.695138538956874E-7</v>
      </c>
      <c r="O108" s="12">
        <v>2.321546780670102E-8</v>
      </c>
      <c r="P108" s="12">
        <v>2.013441795000582E-7</v>
      </c>
      <c r="Q108" s="12">
        <v>3.6739751178324968E-5</v>
      </c>
      <c r="R108" s="12">
        <v>1.648017652911792E-6</v>
      </c>
      <c r="S108" s="12">
        <v>3.7719084692717531E-6</v>
      </c>
      <c r="T108" s="12">
        <v>0</v>
      </c>
      <c r="U108" s="12">
        <v>5.7246020545801981E-7</v>
      </c>
      <c r="V108" s="12">
        <v>6.9264526065052947E-7</v>
      </c>
      <c r="W108" s="12">
        <v>7.3789077597253507E-8</v>
      </c>
      <c r="X108" s="12">
        <v>4.1525108004885513E-7</v>
      </c>
      <c r="Y108" s="12">
        <v>1.0062584193655277E-7</v>
      </c>
      <c r="Z108" s="12">
        <v>9.4046619955854475E-8</v>
      </c>
      <c r="AA108" s="12">
        <v>5.2918860320399676E-8</v>
      </c>
      <c r="AB108" s="12">
        <v>4.511458718659336E-7</v>
      </c>
      <c r="AC108" s="12">
        <v>4.2654630991821379E-8</v>
      </c>
      <c r="AD108" s="12">
        <v>0</v>
      </c>
      <c r="AE108" s="12">
        <v>1.2639293934198416E-7</v>
      </c>
      <c r="AF108" s="12">
        <v>3.0100077892999662E-7</v>
      </c>
      <c r="AG108" s="12">
        <v>1.6678264608140374E-7</v>
      </c>
      <c r="AH108" s="12">
        <v>3.4304921994340954E-7</v>
      </c>
      <c r="AI108" s="12">
        <v>3.32047198966397E-7</v>
      </c>
      <c r="AJ108" s="12">
        <v>1.0441740227889165E-8</v>
      </c>
      <c r="AK108" s="12">
        <v>8.2647424067347247E-8</v>
      </c>
      <c r="AL108" s="12">
        <v>9.1949189981190164E-8</v>
      </c>
      <c r="AM108" s="12">
        <v>1.4879757540425688E-7</v>
      </c>
      <c r="AN108" s="12">
        <v>8.3399359214174786E-6</v>
      </c>
      <c r="AO108" s="12">
        <v>5.5286760898594682E-8</v>
      </c>
      <c r="AP108" s="12">
        <v>1.3416566807097461E-7</v>
      </c>
      <c r="AQ108" s="12">
        <v>3.8561397433717522E-7</v>
      </c>
      <c r="AR108" s="12">
        <v>9.6322221518500473E-8</v>
      </c>
      <c r="AS108" s="12">
        <v>1.5998361130691765E-8</v>
      </c>
      <c r="AT108" s="12">
        <v>2.685909963718042E-8</v>
      </c>
      <c r="AU108" s="12">
        <v>1.4817564937557029E-7</v>
      </c>
      <c r="AV108" s="12">
        <v>5.430559843582565E-8</v>
      </c>
      <c r="AW108" s="12">
        <v>1.442582924299189E-8</v>
      </c>
      <c r="AX108" s="12">
        <v>2.9463586017953597E-8</v>
      </c>
      <c r="AY108" s="12">
        <v>1.673377513073079E-7</v>
      </c>
      <c r="AZ108" s="12">
        <v>1.1126455202426286E-7</v>
      </c>
      <c r="BA108" s="12">
        <v>2.7088132451053099E-7</v>
      </c>
      <c r="BB108" s="12">
        <v>1.9066475254176415E-7</v>
      </c>
      <c r="BC108" s="12">
        <v>1.1303795785992376E-7</v>
      </c>
      <c r="BD108" s="12">
        <v>2.0653816026364455E-7</v>
      </c>
      <c r="BE108" s="12">
        <v>4.0946387947450971E-7</v>
      </c>
      <c r="BF108" s="12">
        <v>3.8161667439537831E-7</v>
      </c>
      <c r="BG108" s="12">
        <v>6.1967781555209508E-7</v>
      </c>
      <c r="BH108" s="12">
        <v>2.3781369481889318E-7</v>
      </c>
      <c r="BI108" s="12">
        <v>2.1493713938441493E-7</v>
      </c>
      <c r="BJ108" s="12">
        <v>5.274358821339472E-7</v>
      </c>
      <c r="BK108" s="12">
        <v>1.7130959720416221E-7</v>
      </c>
      <c r="BL108" s="12">
        <v>1.0504932624367263E-7</v>
      </c>
      <c r="BM108" s="12">
        <v>1.8921648376588533E-7</v>
      </c>
      <c r="BN108" s="12">
        <v>5.2468744473881826E-7</v>
      </c>
      <c r="BO108" s="12">
        <v>3.9786152345098671E-8</v>
      </c>
      <c r="BP108" s="12">
        <v>3.3479858854330845E-7</v>
      </c>
      <c r="BQ108" s="12">
        <v>6.2556224527890189E-8</v>
      </c>
      <c r="BR108" s="12">
        <v>1.0963335784718384E-7</v>
      </c>
      <c r="BS108" s="12">
        <v>6.8547931233412449E-8</v>
      </c>
      <c r="BT108" s="12">
        <v>9.3259165916407782E-8</v>
      </c>
      <c r="BU108" s="12">
        <v>1.2246461512115577E-7</v>
      </c>
      <c r="BV108" s="12">
        <v>1.8531279036950978E-7</v>
      </c>
      <c r="BW108" s="12">
        <v>1.815973495002435E-7</v>
      </c>
      <c r="BX108" s="12">
        <v>1.0894449103798558E-7</v>
      </c>
      <c r="BY108" s="12">
        <v>1.562577837005921E-7</v>
      </c>
      <c r="BZ108" s="12">
        <v>1.3674640637785263E-7</v>
      </c>
      <c r="CA108" s="12">
        <v>1.8838884642071052E-7</v>
      </c>
      <c r="CB108" s="12">
        <v>1.0339920411871406E-7</v>
      </c>
      <c r="CC108" s="12">
        <v>8.1349053091237297E-8</v>
      </c>
      <c r="CD108" s="12">
        <v>1.4268275100045425E-8</v>
      </c>
      <c r="CE108" s="12">
        <v>1.2520313912468829E-6</v>
      </c>
      <c r="CF108" s="12">
        <v>6.2130351085484422E-8</v>
      </c>
      <c r="CG108" s="12">
        <v>1.3342956262435116E-7</v>
      </c>
      <c r="CH108" s="12">
        <v>8.676860817919049E-8</v>
      </c>
      <c r="CI108" s="12">
        <v>1.4971425510821924E-7</v>
      </c>
      <c r="CJ108" s="12">
        <v>1.3724405882039046E-7</v>
      </c>
      <c r="CK108" s="12">
        <v>9.7188321508925886E-8</v>
      </c>
      <c r="CL108" s="12">
        <v>5.8128032641607903E-8</v>
      </c>
      <c r="CM108" s="12">
        <v>1.7775155830217815E-6</v>
      </c>
      <c r="CN108" s="12">
        <v>2.1314984370001028E-5</v>
      </c>
      <c r="CO108" s="12">
        <v>9.7995811460838039E-7</v>
      </c>
      <c r="CP108" s="12">
        <v>2.065069189991169E-6</v>
      </c>
      <c r="CQ108" s="12">
        <v>4.6608740365934045E-5</v>
      </c>
      <c r="CR108" s="12">
        <v>1.0644905073833392E-7</v>
      </c>
      <c r="CS108" s="12">
        <v>2.3546678186764757E-4</v>
      </c>
      <c r="CT108" s="12">
        <v>8.3341985935617669E-7</v>
      </c>
      <c r="CU108" s="12">
        <v>2.1240068492802554E-7</v>
      </c>
      <c r="CV108" s="12">
        <v>1.215882668275774E-7</v>
      </c>
      <c r="CW108" s="12">
        <v>3.4776418319450965E-7</v>
      </c>
      <c r="CX108" s="12">
        <v>7.6813692322585753E-7</v>
      </c>
      <c r="CY108" s="12">
        <v>2.1441611373200745E-7</v>
      </c>
      <c r="CZ108" s="12">
        <v>2.009052677236468E-7</v>
      </c>
      <c r="DA108" s="12">
        <v>1.8085134705755096E-5</v>
      </c>
      <c r="DB108" s="12">
        <v>5.7949748899404384E-8</v>
      </c>
      <c r="DC108" s="12">
        <v>3.7227735972244456E-7</v>
      </c>
      <c r="DD108" s="12">
        <v>3.5827214236614081E-6</v>
      </c>
      <c r="DE108" s="12">
        <v>4.2087748957308026E-6</v>
      </c>
      <c r="DF108" s="12">
        <v>3.8428291258456118E-7</v>
      </c>
      <c r="DG108" s="12">
        <v>1.4311276488045725E-3</v>
      </c>
      <c r="DH108" s="12">
        <v>1.0023148562256037</v>
      </c>
      <c r="DI108" s="12">
        <v>1.8291839986203495E-6</v>
      </c>
      <c r="DJ108" s="12">
        <v>5.5596215398673556E-8</v>
      </c>
      <c r="DK108" s="12">
        <v>1.1163102785932257E-6</v>
      </c>
    </row>
    <row r="109" spans="2:115">
      <c r="B109" s="13">
        <v>679</v>
      </c>
      <c r="C109" s="11" t="s">
        <v>25</v>
      </c>
      <c r="D109" s="12">
        <v>0.75832230033594317</v>
      </c>
      <c r="E109" s="12">
        <v>0.26071484013653096</v>
      </c>
      <c r="F109" s="12">
        <v>7.9585590427129205E-2</v>
      </c>
      <c r="G109" s="12">
        <v>1.8465650014573752E-2</v>
      </c>
      <c r="H109" s="12">
        <v>0.17100901259376994</v>
      </c>
      <c r="I109" s="12">
        <v>0.13006024832752183</v>
      </c>
      <c r="J109" s="12">
        <v>1.6393011607217112E-4</v>
      </c>
      <c r="K109" s="12">
        <v>1.1663911080663517E-4</v>
      </c>
      <c r="L109" s="12">
        <v>1.9983390889958346E-3</v>
      </c>
      <c r="M109" s="12">
        <v>8.0562843108250999E-5</v>
      </c>
      <c r="N109" s="12">
        <v>1.1412133523931837E-3</v>
      </c>
      <c r="O109" s="12">
        <v>7.1996275694057081E-5</v>
      </c>
      <c r="P109" s="12">
        <v>2.9950409129097502E-4</v>
      </c>
      <c r="Q109" s="12">
        <v>2.041423558344909E-4</v>
      </c>
      <c r="R109" s="12">
        <v>8.3540749067096738E-5</v>
      </c>
      <c r="S109" s="12">
        <v>1.1113161484287918E-4</v>
      </c>
      <c r="T109" s="12">
        <v>0</v>
      </c>
      <c r="U109" s="12">
        <v>6.0077030892132664E-5</v>
      </c>
      <c r="V109" s="12">
        <v>1.2260195498960388E-4</v>
      </c>
      <c r="W109" s="12">
        <v>1.1837003352652118E-4</v>
      </c>
      <c r="X109" s="12">
        <v>2.0432563719887677E-4</v>
      </c>
      <c r="Y109" s="12">
        <v>9.619834968447875E-5</v>
      </c>
      <c r="Z109" s="12">
        <v>1.0028646378133947E-4</v>
      </c>
      <c r="AA109" s="12">
        <v>1.5059508801269401E-4</v>
      </c>
      <c r="AB109" s="12">
        <v>2.968111985849424E-4</v>
      </c>
      <c r="AC109" s="12">
        <v>1.0926598031469127E-4</v>
      </c>
      <c r="AD109" s="12">
        <v>0</v>
      </c>
      <c r="AE109" s="12">
        <v>7.4036118587031261E-5</v>
      </c>
      <c r="AF109" s="12">
        <v>1.2928623649805892E-4</v>
      </c>
      <c r="AG109" s="12">
        <v>4.8553703963621426E-4</v>
      </c>
      <c r="AH109" s="12">
        <v>1.3348059223899968E-4</v>
      </c>
      <c r="AI109" s="12">
        <v>2.4667800841103067E-4</v>
      </c>
      <c r="AJ109" s="12">
        <v>4.4470208004635529E-5</v>
      </c>
      <c r="AK109" s="12">
        <v>1.0425057389416467E-4</v>
      </c>
      <c r="AL109" s="12">
        <v>1.0377560742869377E-4</v>
      </c>
      <c r="AM109" s="12">
        <v>1.0122141521114324E-4</v>
      </c>
      <c r="AN109" s="12">
        <v>9.4648568675125496E-5</v>
      </c>
      <c r="AO109" s="12">
        <v>1.7265290432937649E-4</v>
      </c>
      <c r="AP109" s="12">
        <v>1.8672783426264107E-4</v>
      </c>
      <c r="AQ109" s="12">
        <v>1.5031206164050827E-3</v>
      </c>
      <c r="AR109" s="12">
        <v>1.6471574736147461E-4</v>
      </c>
      <c r="AS109" s="12">
        <v>4.3496740968759235E-5</v>
      </c>
      <c r="AT109" s="12">
        <v>3.039893683931957E-5</v>
      </c>
      <c r="AU109" s="12">
        <v>1.365607775852427E-4</v>
      </c>
      <c r="AV109" s="12">
        <v>9.1374419939072295E-5</v>
      </c>
      <c r="AW109" s="12">
        <v>2.78901200330521E-5</v>
      </c>
      <c r="AX109" s="12">
        <v>5.8318314598266579E-5</v>
      </c>
      <c r="AY109" s="12">
        <v>8.2216548676488006E-5</v>
      </c>
      <c r="AZ109" s="12">
        <v>7.2199537127955589E-5</v>
      </c>
      <c r="BA109" s="12">
        <v>1.8219852404476188E-4</v>
      </c>
      <c r="BB109" s="12">
        <v>2.1698658504061839E-4</v>
      </c>
      <c r="BC109" s="12">
        <v>1.8161328507992027E-4</v>
      </c>
      <c r="BD109" s="12">
        <v>1.4003739591103405E-4</v>
      </c>
      <c r="BE109" s="12">
        <v>3.036252284852416E-4</v>
      </c>
      <c r="BF109" s="12">
        <v>1.7049477048518884E-4</v>
      </c>
      <c r="BG109" s="12">
        <v>2.4812718542650575E-4</v>
      </c>
      <c r="BH109" s="12">
        <v>1.0755794939637423E-4</v>
      </c>
      <c r="BI109" s="12">
        <v>1.6047591833580937E-4</v>
      </c>
      <c r="BJ109" s="12">
        <v>1.6795771117312543E-4</v>
      </c>
      <c r="BK109" s="12">
        <v>7.9661166385014133E-5</v>
      </c>
      <c r="BL109" s="12">
        <v>1.1851459654675156E-4</v>
      </c>
      <c r="BM109" s="12">
        <v>1.8868258908434242E-4</v>
      </c>
      <c r="BN109" s="12">
        <v>7.5444778500251736E-5</v>
      </c>
      <c r="BO109" s="12">
        <v>6.8561834636905023E-5</v>
      </c>
      <c r="BP109" s="12">
        <v>2.2393447727403826E-4</v>
      </c>
      <c r="BQ109" s="12">
        <v>2.2546773310908285E-4</v>
      </c>
      <c r="BR109" s="12">
        <v>2.66059176587964E-4</v>
      </c>
      <c r="BS109" s="12">
        <v>1.7156134623814507E-4</v>
      </c>
      <c r="BT109" s="12">
        <v>4.1231799250676302E-4</v>
      </c>
      <c r="BU109" s="12">
        <v>5.615277407335404E-4</v>
      </c>
      <c r="BV109" s="12">
        <v>1.1693677649658358E-4</v>
      </c>
      <c r="BW109" s="12">
        <v>1.3331077845250318E-4</v>
      </c>
      <c r="BX109" s="12">
        <v>3.9317706730911925E-4</v>
      </c>
      <c r="BY109" s="12">
        <v>1.030221263770941E-4</v>
      </c>
      <c r="BZ109" s="12">
        <v>5.1139613532369464E-4</v>
      </c>
      <c r="CA109" s="12">
        <v>2.6831054781808859E-4</v>
      </c>
      <c r="CB109" s="12">
        <v>1.3421877779342321E-3</v>
      </c>
      <c r="CC109" s="12">
        <v>9.6902952765865456E-4</v>
      </c>
      <c r="CD109" s="12">
        <v>4.3557018529078091E-4</v>
      </c>
      <c r="CE109" s="12">
        <v>2.5031892056033919E-4</v>
      </c>
      <c r="CF109" s="12">
        <v>3.3620010379625418E-4</v>
      </c>
      <c r="CG109" s="12">
        <v>2.369744953611003E-4</v>
      </c>
      <c r="CH109" s="12">
        <v>2.4952659822871545E-4</v>
      </c>
      <c r="CI109" s="12">
        <v>2.4146103421419189E-4</v>
      </c>
      <c r="CJ109" s="12">
        <v>3.7254471567612664E-4</v>
      </c>
      <c r="CK109" s="12">
        <v>5.5864133392537771E-4</v>
      </c>
      <c r="CL109" s="12">
        <v>1.8676158608087393E-4</v>
      </c>
      <c r="CM109" s="12">
        <v>5.1009556551785597E-4</v>
      </c>
      <c r="CN109" s="12">
        <v>9.6795201238718568E-4</v>
      </c>
      <c r="CO109" s="12">
        <v>8.4372875856949245E-4</v>
      </c>
      <c r="CP109" s="12">
        <v>2.9322721581551852E-4</v>
      </c>
      <c r="CQ109" s="12">
        <v>2.2690732610681002E-3</v>
      </c>
      <c r="CR109" s="12">
        <v>2.5648761850365531E-4</v>
      </c>
      <c r="CS109" s="12">
        <v>2.7636801800095356E-3</v>
      </c>
      <c r="CT109" s="12">
        <v>2.5884413168115613E-3</v>
      </c>
      <c r="CU109" s="12">
        <v>3.2067095355898487E-4</v>
      </c>
      <c r="CV109" s="12">
        <v>2.8283328973790724E-4</v>
      </c>
      <c r="CW109" s="12">
        <v>1.92492548696063E-4</v>
      </c>
      <c r="CX109" s="12">
        <v>2.9737797292634873E-4</v>
      </c>
      <c r="CY109" s="12">
        <v>1.6211536876188993E-3</v>
      </c>
      <c r="CZ109" s="12">
        <v>7.2977066426254907E-4</v>
      </c>
      <c r="DA109" s="12">
        <v>1.4111748809745967E-3</v>
      </c>
      <c r="DB109" s="12">
        <v>3.8451152060372206E-4</v>
      </c>
      <c r="DC109" s="12">
        <v>8.65809864849827E-4</v>
      </c>
      <c r="DD109" s="12">
        <v>1.4705169524871276E-3</v>
      </c>
      <c r="DE109" s="12">
        <v>5.0790760761003329E-4</v>
      </c>
      <c r="DF109" s="12">
        <v>1.3548726933462092E-3</v>
      </c>
      <c r="DG109" s="12">
        <v>1.9544585844642236E-3</v>
      </c>
      <c r="DH109" s="12">
        <v>1.2878261446699381E-3</v>
      </c>
      <c r="DI109" s="12">
        <v>1.0030811536424147</v>
      </c>
      <c r="DJ109" s="12">
        <v>1.2502154724941509E-4</v>
      </c>
      <c r="DK109" s="12">
        <v>1.2328696747150886E-3</v>
      </c>
    </row>
    <row r="110" spans="2:115">
      <c r="B110" s="13">
        <v>681</v>
      </c>
      <c r="C110" s="11" t="s">
        <v>26</v>
      </c>
      <c r="D110" s="12">
        <v>1</v>
      </c>
      <c r="E110" s="12">
        <v>0</v>
      </c>
      <c r="F110" s="12">
        <v>0</v>
      </c>
      <c r="G110" s="12">
        <v>0</v>
      </c>
      <c r="H110" s="12">
        <v>0</v>
      </c>
      <c r="I110" s="12">
        <v>0</v>
      </c>
      <c r="J110" s="12">
        <v>6.5889834457980435E-4</v>
      </c>
      <c r="K110" s="12">
        <v>7.671363087982466E-4</v>
      </c>
      <c r="L110" s="12">
        <v>1.144018381476899E-3</v>
      </c>
      <c r="M110" s="12">
        <v>2.4848811581760551E-3</v>
      </c>
      <c r="N110" s="12">
        <v>4.3318305331164922E-4</v>
      </c>
      <c r="O110" s="12">
        <v>6.9713501099499971E-4</v>
      </c>
      <c r="P110" s="12">
        <v>1.9462476694863974E-3</v>
      </c>
      <c r="Q110" s="12">
        <v>1.1649725193638876E-3</v>
      </c>
      <c r="R110" s="12">
        <v>4.6547240298524048E-4</v>
      </c>
      <c r="S110" s="12">
        <v>4.6928787002301238E-4</v>
      </c>
      <c r="T110" s="12">
        <v>0</v>
      </c>
      <c r="U110" s="12">
        <v>1.2191406546595283E-3</v>
      </c>
      <c r="V110" s="12">
        <v>1.8089595988024019E-3</v>
      </c>
      <c r="W110" s="12">
        <v>1.4115246676293914E-3</v>
      </c>
      <c r="X110" s="12">
        <v>4.3679127422011355E-3</v>
      </c>
      <c r="Y110" s="12">
        <v>7.1530927749429958E-4</v>
      </c>
      <c r="Z110" s="12">
        <v>2.0752308812815785E-3</v>
      </c>
      <c r="AA110" s="12">
        <v>1.1763433299981966E-3</v>
      </c>
      <c r="AB110" s="12">
        <v>1.2215158307156333E-3</v>
      </c>
      <c r="AC110" s="12">
        <v>4.1896031974022709E-4</v>
      </c>
      <c r="AD110" s="12">
        <v>0</v>
      </c>
      <c r="AE110" s="12">
        <v>3.6121229094747398E-4</v>
      </c>
      <c r="AF110" s="12">
        <v>1.7889141583022738E-3</v>
      </c>
      <c r="AG110" s="12">
        <v>1.4610674474860982E-3</v>
      </c>
      <c r="AH110" s="12">
        <v>1.1649797857753031E-3</v>
      </c>
      <c r="AI110" s="12">
        <v>9.4064733815194966E-4</v>
      </c>
      <c r="AJ110" s="12">
        <v>1.0039543935793689E-4</v>
      </c>
      <c r="AK110" s="12">
        <v>6.9745387277043904E-4</v>
      </c>
      <c r="AL110" s="12">
        <v>4.213658047859847E-4</v>
      </c>
      <c r="AM110" s="12">
        <v>1.1346885277923892E-3</v>
      </c>
      <c r="AN110" s="12">
        <v>2.2366524219013663E-3</v>
      </c>
      <c r="AO110" s="12">
        <v>2.4456133043882582E-3</v>
      </c>
      <c r="AP110" s="12">
        <v>1.1267448806088129E-3</v>
      </c>
      <c r="AQ110" s="12">
        <v>1.5397671524288057E-3</v>
      </c>
      <c r="AR110" s="12">
        <v>2.3177627202140665E-3</v>
      </c>
      <c r="AS110" s="12">
        <v>1.695548397118924E-4</v>
      </c>
      <c r="AT110" s="12">
        <v>1.2116768520096716E-4</v>
      </c>
      <c r="AU110" s="12">
        <v>5.3019237141480611E-4</v>
      </c>
      <c r="AV110" s="12">
        <v>2.3346387172025426E-3</v>
      </c>
      <c r="AW110" s="12">
        <v>2.1507322370083973E-4</v>
      </c>
      <c r="AX110" s="12">
        <v>5.2812889721104948E-4</v>
      </c>
      <c r="AY110" s="12">
        <v>1.1516459699942813E-3</v>
      </c>
      <c r="AZ110" s="12">
        <v>7.2458601414922697E-4</v>
      </c>
      <c r="BA110" s="12">
        <v>1.2651533426777828E-3</v>
      </c>
      <c r="BB110" s="12">
        <v>1.8472606345515232E-3</v>
      </c>
      <c r="BC110" s="12">
        <v>1.3181858736263791E-3</v>
      </c>
      <c r="BD110" s="12">
        <v>1.1470936321666793E-3</v>
      </c>
      <c r="BE110" s="12">
        <v>2.5262724690826039E-3</v>
      </c>
      <c r="BF110" s="12">
        <v>1.5553593948568569E-3</v>
      </c>
      <c r="BG110" s="12">
        <v>1.1376382598520121E-3</v>
      </c>
      <c r="BH110" s="12">
        <v>8.0101144389087666E-4</v>
      </c>
      <c r="BI110" s="12">
        <v>1.4053424554450846E-3</v>
      </c>
      <c r="BJ110" s="12">
        <v>1.338642077487077E-3</v>
      </c>
      <c r="BK110" s="12">
        <v>1.4009103643251404E-3</v>
      </c>
      <c r="BL110" s="12">
        <v>6.0575329572412487E-4</v>
      </c>
      <c r="BM110" s="12">
        <v>1.2838180694817879E-3</v>
      </c>
      <c r="BN110" s="12">
        <v>1.8801749588705336E-3</v>
      </c>
      <c r="BO110" s="12">
        <v>8.9153933125027374E-4</v>
      </c>
      <c r="BP110" s="12">
        <v>2.3855127613060922E-3</v>
      </c>
      <c r="BQ110" s="12">
        <v>1.0848467478936112E-3</v>
      </c>
      <c r="BR110" s="12">
        <v>9.8126594144626539E-4</v>
      </c>
      <c r="BS110" s="12">
        <v>3.7620823371192438E-4</v>
      </c>
      <c r="BT110" s="12">
        <v>2.5774424514335933E-3</v>
      </c>
      <c r="BU110" s="12">
        <v>7.6608351014443535E-4</v>
      </c>
      <c r="BV110" s="12">
        <v>3.7529741262123305E-4</v>
      </c>
      <c r="BW110" s="12">
        <v>4.0655175332614669E-4</v>
      </c>
      <c r="BX110" s="12">
        <v>1.3561337298791749E-3</v>
      </c>
      <c r="BY110" s="12">
        <v>3.2587429667030395E-3</v>
      </c>
      <c r="BZ110" s="12">
        <v>2.2502380702194595E-3</v>
      </c>
      <c r="CA110" s="12">
        <v>3.6992285087253216E-3</v>
      </c>
      <c r="CB110" s="12">
        <v>1.6259870362891375E-3</v>
      </c>
      <c r="CC110" s="12">
        <v>9.701006522046746E-4</v>
      </c>
      <c r="CD110" s="12">
        <v>2.482483225858239E-4</v>
      </c>
      <c r="CE110" s="12">
        <v>3.2666026353896458E-3</v>
      </c>
      <c r="CF110" s="12">
        <v>1.973184552823702E-3</v>
      </c>
      <c r="CG110" s="12">
        <v>1.9760701291160806E-3</v>
      </c>
      <c r="CH110" s="12">
        <v>2.681764939181265E-3</v>
      </c>
      <c r="CI110" s="12">
        <v>5.0677401704646418E-3</v>
      </c>
      <c r="CJ110" s="12">
        <v>3.5625065069330212E-3</v>
      </c>
      <c r="CK110" s="12">
        <v>4.2128760222273336E-3</v>
      </c>
      <c r="CL110" s="12">
        <v>3.390924481522509E-3</v>
      </c>
      <c r="CM110" s="12">
        <v>3.4799326358652986E-3</v>
      </c>
      <c r="CN110" s="12">
        <v>2.6682023977504798E-3</v>
      </c>
      <c r="CO110" s="12">
        <v>9.7486243429671009E-4</v>
      </c>
      <c r="CP110" s="12">
        <v>2.3249186544677838E-3</v>
      </c>
      <c r="CQ110" s="12">
        <v>2.6845050458118394E-3</v>
      </c>
      <c r="CR110" s="12">
        <v>2.9312473379224844E-3</v>
      </c>
      <c r="CS110" s="12">
        <v>1.8967986282157864E-3</v>
      </c>
      <c r="CT110" s="12">
        <v>7.2494061982520336E-3</v>
      </c>
      <c r="CU110" s="12">
        <v>1.6452279942865747E-3</v>
      </c>
      <c r="CV110" s="12">
        <v>5.3463038156133479E-3</v>
      </c>
      <c r="CW110" s="12">
        <v>4.6958998581819057E-3</v>
      </c>
      <c r="CX110" s="12">
        <v>4.9261831410380543E-3</v>
      </c>
      <c r="CY110" s="12">
        <v>4.6322129159252151E-3</v>
      </c>
      <c r="CZ110" s="12">
        <v>1.8984617971524917E-3</v>
      </c>
      <c r="DA110" s="12">
        <v>1.7818607186516004E-3</v>
      </c>
      <c r="DB110" s="12">
        <v>1.8534461461704747E-3</v>
      </c>
      <c r="DC110" s="12">
        <v>2.1348087242124003E-3</v>
      </c>
      <c r="DD110" s="12">
        <v>2.9813112934064566E-3</v>
      </c>
      <c r="DE110" s="12">
        <v>1.1371340939123592E-3</v>
      </c>
      <c r="DF110" s="12">
        <v>4.120484759962512E-3</v>
      </c>
      <c r="DG110" s="12">
        <v>2.509054311193699E-3</v>
      </c>
      <c r="DH110" s="12">
        <v>3.2091138190891593E-3</v>
      </c>
      <c r="DI110" s="12">
        <v>3.0147665269172424E-3</v>
      </c>
      <c r="DJ110" s="12">
        <v>1.0008592646709302</v>
      </c>
      <c r="DK110" s="12">
        <v>6.8957674827192349E-4</v>
      </c>
    </row>
    <row r="111" spans="2:115">
      <c r="B111" s="17">
        <v>691</v>
      </c>
      <c r="C111" s="18" t="s">
        <v>27</v>
      </c>
      <c r="D111" s="19">
        <v>0.86001495909806924</v>
      </c>
      <c r="E111" s="19">
        <v>8.2658853879220406E-3</v>
      </c>
      <c r="F111" s="19">
        <v>0.55841740651246763</v>
      </c>
      <c r="G111" s="19">
        <v>8.4525283964417726E-6</v>
      </c>
      <c r="H111" s="19">
        <v>0</v>
      </c>
      <c r="I111" s="19">
        <v>0</v>
      </c>
      <c r="J111" s="19">
        <v>9.2018443682735859E-3</v>
      </c>
      <c r="K111" s="19">
        <v>3.9179129497964793E-3</v>
      </c>
      <c r="L111" s="19">
        <v>2.1940693458136484E-3</v>
      </c>
      <c r="M111" s="19">
        <v>1.2845974964730571E-3</v>
      </c>
      <c r="N111" s="19">
        <v>1.5804527033312369E-2</v>
      </c>
      <c r="O111" s="19">
        <v>2.7216217496404392E-3</v>
      </c>
      <c r="P111" s="19">
        <v>9.6379653753961153E-3</v>
      </c>
      <c r="Q111" s="19">
        <v>4.3832722191710118E-3</v>
      </c>
      <c r="R111" s="19">
        <v>2.9387754613810846E-3</v>
      </c>
      <c r="S111" s="19">
        <v>1.5844724341661828E-2</v>
      </c>
      <c r="T111" s="19">
        <v>0</v>
      </c>
      <c r="U111" s="19">
        <v>3.1272565013644427E-3</v>
      </c>
      <c r="V111" s="19">
        <v>4.4022377441573762E-3</v>
      </c>
      <c r="W111" s="19">
        <v>7.5338784878198782E-3</v>
      </c>
      <c r="X111" s="19">
        <v>6.4732582915136483E-3</v>
      </c>
      <c r="Y111" s="19">
        <v>2.5737914647009099E-3</v>
      </c>
      <c r="Z111" s="19">
        <v>6.2573302825586511E-3</v>
      </c>
      <c r="AA111" s="19">
        <v>2.6205460432484639E-3</v>
      </c>
      <c r="AB111" s="19">
        <v>1.0814271434569683E-3</v>
      </c>
      <c r="AC111" s="19">
        <v>1.2008576754671274E-3</v>
      </c>
      <c r="AD111" s="19">
        <v>0</v>
      </c>
      <c r="AE111" s="19">
        <v>9.3949899336935236E-4</v>
      </c>
      <c r="AF111" s="19">
        <v>4.7526548491891672E-3</v>
      </c>
      <c r="AG111" s="19">
        <v>1.3194792556923617E-2</v>
      </c>
      <c r="AH111" s="19">
        <v>1.3398428196502109E-3</v>
      </c>
      <c r="AI111" s="19">
        <v>1.645173224270006E-3</v>
      </c>
      <c r="AJ111" s="19">
        <v>4.0884139310743025E-4</v>
      </c>
      <c r="AK111" s="19">
        <v>3.2825818472503265E-2</v>
      </c>
      <c r="AL111" s="19">
        <v>2.4240526119890522E-3</v>
      </c>
      <c r="AM111" s="19">
        <v>1.2014572190798142E-2</v>
      </c>
      <c r="AN111" s="19">
        <v>5.3409224229560978E-3</v>
      </c>
      <c r="AO111" s="19">
        <v>1.142192696096578E-2</v>
      </c>
      <c r="AP111" s="19">
        <v>8.2475223708715021E-3</v>
      </c>
      <c r="AQ111" s="19">
        <v>2.0129244141923624E-3</v>
      </c>
      <c r="AR111" s="19">
        <v>1.6691426393108191E-2</v>
      </c>
      <c r="AS111" s="19">
        <v>3.4112627848393241E-3</v>
      </c>
      <c r="AT111" s="19">
        <v>2.1254472256448348E-3</v>
      </c>
      <c r="AU111" s="19">
        <v>1.4876437292387513E-2</v>
      </c>
      <c r="AV111" s="19">
        <v>2.0470293632761861E-2</v>
      </c>
      <c r="AW111" s="19">
        <v>1.3011561544936624E-3</v>
      </c>
      <c r="AX111" s="19">
        <v>4.641588288115059E-3</v>
      </c>
      <c r="AY111" s="19">
        <v>5.4566155530746197E-3</v>
      </c>
      <c r="AZ111" s="19">
        <v>9.2350899016527162E-3</v>
      </c>
      <c r="BA111" s="19">
        <v>9.6667724879233464E-3</v>
      </c>
      <c r="BB111" s="19">
        <v>8.8965616060777408E-3</v>
      </c>
      <c r="BC111" s="19">
        <v>3.5375649396517067E-3</v>
      </c>
      <c r="BD111" s="19">
        <v>1.6524736218950526E-3</v>
      </c>
      <c r="BE111" s="19">
        <v>1.147469990662229E-3</v>
      </c>
      <c r="BF111" s="19">
        <v>3.0026137517638E-3</v>
      </c>
      <c r="BG111" s="19">
        <v>1.8272448507895673E-3</v>
      </c>
      <c r="BH111" s="19">
        <v>1.2471470553138912E-3</v>
      </c>
      <c r="BI111" s="19">
        <v>6.8979573249535612E-3</v>
      </c>
      <c r="BJ111" s="19">
        <v>3.6745016355487952E-3</v>
      </c>
      <c r="BK111" s="19">
        <v>2.0923167530023604E-3</v>
      </c>
      <c r="BL111" s="19">
        <v>1.2523024486227536E-3</v>
      </c>
      <c r="BM111" s="19">
        <v>1.9138027086727477E-3</v>
      </c>
      <c r="BN111" s="19">
        <v>8.7669097287700823E-3</v>
      </c>
      <c r="BO111" s="19">
        <v>4.3725365084762028E-3</v>
      </c>
      <c r="BP111" s="19">
        <v>2.2652338789809615E-3</v>
      </c>
      <c r="BQ111" s="19">
        <v>2.8624360645062843E-3</v>
      </c>
      <c r="BR111" s="19">
        <v>1.1832730297406857E-2</v>
      </c>
      <c r="BS111" s="19">
        <v>1.4650534037488235E-2</v>
      </c>
      <c r="BT111" s="19">
        <v>1.0963440607715608E-2</v>
      </c>
      <c r="BU111" s="19">
        <v>1.5848099119001653E-2</v>
      </c>
      <c r="BV111" s="19">
        <v>4.363593978950326E-3</v>
      </c>
      <c r="BW111" s="19">
        <v>2.9063249786566861E-3</v>
      </c>
      <c r="BX111" s="19">
        <v>7.7875502430424471E-3</v>
      </c>
      <c r="BY111" s="19">
        <v>1.0772592507194199E-2</v>
      </c>
      <c r="BZ111" s="19">
        <v>4.4605312477012634E-3</v>
      </c>
      <c r="CA111" s="19">
        <v>1.0343085345988325E-2</v>
      </c>
      <c r="CB111" s="19">
        <v>1.0340153837592547E-2</v>
      </c>
      <c r="CC111" s="19">
        <v>8.2885348386485622E-3</v>
      </c>
      <c r="CD111" s="19">
        <v>9.3776581171566107E-4</v>
      </c>
      <c r="CE111" s="19">
        <v>6.4829219282589749E-3</v>
      </c>
      <c r="CF111" s="19">
        <v>1.8643593762913532E-3</v>
      </c>
      <c r="CG111" s="19">
        <v>2.6968860925409544E-3</v>
      </c>
      <c r="CH111" s="19">
        <v>4.8222664859133039E-3</v>
      </c>
      <c r="CI111" s="19">
        <v>5.2837372424778565E-3</v>
      </c>
      <c r="CJ111" s="19">
        <v>3.8572849070367841E-3</v>
      </c>
      <c r="CK111" s="19">
        <v>6.6890688103687385E-3</v>
      </c>
      <c r="CL111" s="19">
        <v>7.9919924418916119E-4</v>
      </c>
      <c r="CM111" s="19">
        <v>7.5736530743410226E-3</v>
      </c>
      <c r="CN111" s="19">
        <v>9.4823647703098524E-3</v>
      </c>
      <c r="CO111" s="19">
        <v>1.8455441075303826E-3</v>
      </c>
      <c r="CP111" s="19">
        <v>1.1653386106414497E-2</v>
      </c>
      <c r="CQ111" s="19">
        <v>4.1474807694974226E-3</v>
      </c>
      <c r="CR111" s="19">
        <v>1.017085915358251E-3</v>
      </c>
      <c r="CS111" s="19">
        <v>3.1165971956844938E-3</v>
      </c>
      <c r="CT111" s="19">
        <v>2.1776128392464603E-3</v>
      </c>
      <c r="CU111" s="19">
        <v>2.4120393192647964E-3</v>
      </c>
      <c r="CV111" s="19">
        <v>1.6607866710278731E-2</v>
      </c>
      <c r="CW111" s="19">
        <v>4.2255826997075049E-3</v>
      </c>
      <c r="CX111" s="19">
        <v>4.5673328807802321E-3</v>
      </c>
      <c r="CY111" s="19">
        <v>8.9118189135613587E-3</v>
      </c>
      <c r="CZ111" s="19">
        <v>4.0306194192290543E-3</v>
      </c>
      <c r="DA111" s="19">
        <v>2.4933233084701535E-3</v>
      </c>
      <c r="DB111" s="19">
        <v>5.4798594745226409E-3</v>
      </c>
      <c r="DC111" s="19">
        <v>6.0663002649218659E-3</v>
      </c>
      <c r="DD111" s="19">
        <v>1.8931786531348176E-2</v>
      </c>
      <c r="DE111" s="19">
        <v>2.9653847379389592E-3</v>
      </c>
      <c r="DF111" s="19">
        <v>9.3748508642508433E-3</v>
      </c>
      <c r="DG111" s="19">
        <v>2.2479898789512548E-3</v>
      </c>
      <c r="DH111" s="19">
        <v>2.3948901983628311E-3</v>
      </c>
      <c r="DI111" s="19">
        <v>6.6254754220756145E-3</v>
      </c>
      <c r="DJ111" s="19">
        <v>2.3472741248261597E-3</v>
      </c>
      <c r="DK111" s="19">
        <v>1.0013069559596581</v>
      </c>
    </row>
    <row r="112" spans="2:115">
      <c r="B112" s="20">
        <v>700</v>
      </c>
      <c r="C112" s="21" t="s">
        <v>737</v>
      </c>
      <c r="G112" s="22">
        <v>1</v>
      </c>
    </row>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row r="144" s="5" customFormat="1"/>
    <row r="145" s="5" customFormat="1"/>
    <row r="146" s="5" customFormat="1"/>
    <row r="147" s="5" customFormat="1"/>
    <row r="148" s="5" customFormat="1"/>
    <row r="149" s="5" customFormat="1"/>
    <row r="150" s="5" customFormat="1"/>
    <row r="151" s="5" customFormat="1"/>
    <row r="152" s="5" customFormat="1"/>
    <row r="153" s="5" customFormat="1"/>
    <row r="154" s="5" customFormat="1"/>
    <row r="155" s="5" customFormat="1"/>
    <row r="156" s="5" customFormat="1"/>
    <row r="157" s="5" customFormat="1"/>
    <row r="158" s="5" customFormat="1"/>
    <row r="159" s="5" customFormat="1"/>
    <row r="160" s="5" customFormat="1"/>
    <row r="161" s="5" customFormat="1"/>
    <row r="162" s="5" customFormat="1"/>
    <row r="163" s="5" customFormat="1"/>
    <row r="164" s="5" customFormat="1"/>
    <row r="165" s="5" customFormat="1"/>
    <row r="166" s="5" customFormat="1"/>
    <row r="167" s="5" customFormat="1"/>
    <row r="168" s="5" customFormat="1"/>
    <row r="169" s="5" customFormat="1"/>
    <row r="170" s="5" customFormat="1"/>
    <row r="171" s="5" customFormat="1"/>
    <row r="172" s="5" customFormat="1"/>
    <row r="173" s="5" customFormat="1"/>
    <row r="174" s="5" customFormat="1"/>
    <row r="175" s="5" customFormat="1"/>
    <row r="176" s="5" customFormat="1"/>
    <row r="177" s="5" customFormat="1"/>
    <row r="178" s="5" customFormat="1"/>
    <row r="179" s="5" customFormat="1"/>
    <row r="180" s="5" customFormat="1"/>
    <row r="181" s="5" customFormat="1"/>
    <row r="182" s="5" customFormat="1"/>
    <row r="183" s="5" customFormat="1"/>
    <row r="184" s="5" customFormat="1"/>
    <row r="185" s="5" customFormat="1"/>
    <row r="186" s="5" customFormat="1"/>
    <row r="187" s="5" customFormat="1"/>
    <row r="188" s="5" customFormat="1"/>
    <row r="189" s="5" customFormat="1"/>
    <row r="190" s="5" customFormat="1"/>
    <row r="191" s="5" customFormat="1"/>
    <row r="192" s="5" customFormat="1"/>
    <row r="193" s="5" customFormat="1"/>
    <row r="194" s="5" customFormat="1"/>
    <row r="195" s="5" customFormat="1"/>
    <row r="196" s="5" customFormat="1"/>
    <row r="197" s="5" customFormat="1"/>
    <row r="198" s="5" customFormat="1"/>
    <row r="199" s="5" customFormat="1"/>
    <row r="200" s="5" customFormat="1"/>
    <row r="201" s="5" customFormat="1"/>
    <row r="202" s="5" customFormat="1"/>
    <row r="203" s="5" customFormat="1"/>
    <row r="204" s="5" customFormat="1"/>
    <row r="205" s="5" customFormat="1"/>
    <row r="206" s="5" customFormat="1"/>
    <row r="207" s="5" customFormat="1"/>
    <row r="208" s="5" customFormat="1"/>
    <row r="209" s="5" customFormat="1"/>
    <row r="210" s="5" customFormat="1"/>
    <row r="211" s="5" customFormat="1"/>
    <row r="212" s="5" customFormat="1"/>
    <row r="213" s="5" customFormat="1"/>
    <row r="214" s="5" customFormat="1"/>
    <row r="215" s="5" customFormat="1"/>
    <row r="216" s="5" customFormat="1"/>
    <row r="217" s="5" customFormat="1"/>
    <row r="218" s="5" customFormat="1"/>
    <row r="219" s="5" customFormat="1"/>
    <row r="220" s="5" customFormat="1"/>
    <row r="221" s="5" customFormat="1"/>
    <row r="222" s="5" customFormat="1"/>
    <row r="223" s="5" customFormat="1"/>
    <row r="224" s="5" customFormat="1"/>
    <row r="225" s="5" customFormat="1"/>
    <row r="226" s="5" customFormat="1"/>
    <row r="227" s="5" customFormat="1"/>
    <row r="228" s="5" customFormat="1"/>
    <row r="229" s="5" customFormat="1"/>
    <row r="230" s="5" customFormat="1"/>
    <row r="231" s="5" customFormat="1"/>
    <row r="232" s="5" customFormat="1"/>
    <row r="233" s="5" customFormat="1"/>
    <row r="234" s="5" customFormat="1"/>
    <row r="235" s="5" customFormat="1"/>
    <row r="236" s="5" customFormat="1"/>
    <row r="237" s="5" customFormat="1"/>
    <row r="238" s="5" customFormat="1"/>
    <row r="239" s="5" customFormat="1"/>
    <row r="240" s="5" customFormat="1"/>
    <row r="241" s="5" customFormat="1"/>
    <row r="242" s="5" customFormat="1"/>
    <row r="243" s="5" customFormat="1"/>
    <row r="244" s="5" customFormat="1"/>
    <row r="245" s="5" customFormat="1"/>
    <row r="246" s="5" customFormat="1"/>
    <row r="247" s="5" customFormat="1"/>
    <row r="248" s="5" customFormat="1"/>
    <row r="249" s="5" customFormat="1"/>
    <row r="250" s="5" customFormat="1"/>
    <row r="251" s="5" customFormat="1"/>
    <row r="252" s="5" customFormat="1"/>
    <row r="253" s="5" customFormat="1"/>
    <row r="254" s="5" customFormat="1"/>
    <row r="255" s="5" customFormat="1"/>
    <row r="256" s="5" customFormat="1"/>
    <row r="257" s="5" customFormat="1"/>
    <row r="258" s="5" customFormat="1"/>
    <row r="259" s="5" customFormat="1"/>
    <row r="260" s="5" customFormat="1"/>
    <row r="261" s="5" customFormat="1"/>
    <row r="262" s="5" customFormat="1"/>
    <row r="263" s="5" customFormat="1"/>
    <row r="264" s="5" customFormat="1"/>
    <row r="265" s="5" customFormat="1"/>
    <row r="266" s="5" customFormat="1"/>
    <row r="267" s="5" customFormat="1"/>
    <row r="268" s="5" customFormat="1"/>
    <row r="269" s="5" customFormat="1"/>
    <row r="270" s="5" customFormat="1"/>
    <row r="271" s="5" customFormat="1"/>
    <row r="272" s="5" customFormat="1"/>
    <row r="273" s="5" customFormat="1"/>
    <row r="274" s="5" customFormat="1"/>
    <row r="275" s="5" customFormat="1"/>
    <row r="276" s="5" customFormat="1"/>
    <row r="277" s="5" customFormat="1"/>
    <row r="278" s="5" customFormat="1"/>
    <row r="279" s="5" customFormat="1"/>
    <row r="280" s="5" customFormat="1"/>
    <row r="281" s="5" customFormat="1"/>
    <row r="282" s="5" customFormat="1"/>
    <row r="283" s="5" customFormat="1"/>
    <row r="284" s="5" customFormat="1"/>
    <row r="285" s="5" customFormat="1"/>
    <row r="286" s="5" customFormat="1"/>
    <row r="287" s="5" customFormat="1"/>
    <row r="288" s="5" customFormat="1"/>
    <row r="289" s="5" customFormat="1"/>
    <row r="290" s="5" customFormat="1"/>
    <row r="291" s="5" customFormat="1"/>
    <row r="292" s="5" customFormat="1"/>
    <row r="293" s="5" customFormat="1"/>
    <row r="294" s="5" customFormat="1"/>
    <row r="295" s="5" customFormat="1"/>
    <row r="296" s="5" customFormat="1"/>
    <row r="297" s="5" customFormat="1"/>
    <row r="298" s="5" customFormat="1"/>
    <row r="299" s="5" customFormat="1"/>
    <row r="300" s="5" customFormat="1"/>
    <row r="301" s="5" customFormat="1"/>
    <row r="302" s="5" customFormat="1"/>
    <row r="303" s="5" customFormat="1"/>
    <row r="304" s="5" customFormat="1"/>
    <row r="305" s="5" customFormat="1"/>
    <row r="306" s="5" customFormat="1"/>
    <row r="307" s="5" customFormat="1"/>
    <row r="308" s="5" customFormat="1"/>
    <row r="309" s="5" customFormat="1"/>
    <row r="310" s="5" customFormat="1"/>
    <row r="311" s="5" customFormat="1"/>
    <row r="312" s="5" customFormat="1"/>
    <row r="313" s="5" customFormat="1"/>
    <row r="314" s="5" customFormat="1"/>
    <row r="315" s="5" customFormat="1"/>
    <row r="316" s="5" customFormat="1"/>
    <row r="317" s="5" customFormat="1"/>
    <row r="318" s="5" customFormat="1"/>
    <row r="319" s="5" customFormat="1"/>
    <row r="320" s="5" customFormat="1"/>
    <row r="321" s="5" customFormat="1"/>
    <row r="322" s="5" customFormat="1"/>
    <row r="323" s="5" customFormat="1"/>
    <row r="324" s="5" customFormat="1"/>
    <row r="325" s="5" customFormat="1"/>
    <row r="326" s="5" customFormat="1"/>
    <row r="327" s="5" customFormat="1"/>
    <row r="328" s="5" customFormat="1"/>
    <row r="329" s="5" customFormat="1"/>
    <row r="330" s="5" customFormat="1"/>
    <row r="331" s="5" customFormat="1"/>
    <row r="332" s="5" customFormat="1"/>
    <row r="333" s="5" customFormat="1"/>
    <row r="334" s="5" customFormat="1"/>
    <row r="335" s="5" customFormat="1"/>
    <row r="336" s="5" customFormat="1"/>
    <row r="337" s="5" customFormat="1"/>
    <row r="338" s="5" customFormat="1"/>
    <row r="339" s="5" customFormat="1"/>
    <row r="340" s="5" customFormat="1"/>
    <row r="341" s="5" customFormat="1"/>
    <row r="342" s="5" customFormat="1"/>
    <row r="343" s="5" customFormat="1"/>
    <row r="344" s="5" customFormat="1"/>
    <row r="345" s="5" customFormat="1"/>
    <row r="346" s="5" customFormat="1"/>
    <row r="347" s="5" customFormat="1"/>
    <row r="348" s="5" customFormat="1"/>
    <row r="349" s="5" customFormat="1"/>
    <row r="350" s="5" customFormat="1"/>
    <row r="351" s="5" customFormat="1"/>
    <row r="352" s="5" customFormat="1"/>
    <row r="353" s="5" customFormat="1"/>
    <row r="354" s="5" customFormat="1"/>
    <row r="355" s="5" customFormat="1"/>
    <row r="356" s="5" customFormat="1"/>
    <row r="357" s="5" customFormat="1"/>
    <row r="358" s="5" customFormat="1"/>
    <row r="359" s="5" customFormat="1"/>
    <row r="360" s="5" customFormat="1"/>
    <row r="361" s="5" customFormat="1"/>
    <row r="362" s="5" customFormat="1"/>
    <row r="363" s="5" customFormat="1"/>
    <row r="364" s="5" customFormat="1"/>
    <row r="365" s="5" customFormat="1"/>
    <row r="366" s="5" customFormat="1"/>
    <row r="367" s="5" customFormat="1"/>
    <row r="368" s="5" customFormat="1"/>
    <row r="369" s="5" customFormat="1"/>
    <row r="370" s="5" customFormat="1"/>
    <row r="371" s="5" customFormat="1"/>
    <row r="372" s="5" customFormat="1"/>
    <row r="373" s="5" customFormat="1"/>
    <row r="374" s="5" customFormat="1"/>
    <row r="375" s="5" customFormat="1"/>
    <row r="376" s="5" customFormat="1"/>
    <row r="377" s="5" customFormat="1"/>
    <row r="378" s="5" customFormat="1"/>
    <row r="379" s="5" customFormat="1"/>
    <row r="380" s="5" customFormat="1"/>
    <row r="381" s="5" customFormat="1"/>
    <row r="382" s="5" customFormat="1"/>
    <row r="383" s="5" customFormat="1"/>
    <row r="384" s="5" customFormat="1"/>
    <row r="385" s="5" customFormat="1"/>
    <row r="386" s="5" customFormat="1"/>
    <row r="387" s="5" customFormat="1"/>
    <row r="388" s="5" customFormat="1"/>
    <row r="389" s="5" customFormat="1"/>
    <row r="390" s="5" customFormat="1"/>
    <row r="391" s="5" customFormat="1"/>
    <row r="392" s="5" customFormat="1"/>
    <row r="393" s="5" customFormat="1"/>
    <row r="394" s="5" customFormat="1"/>
    <row r="395" s="5" customFormat="1"/>
    <row r="396" s="5" customFormat="1"/>
    <row r="397" s="5" customFormat="1"/>
    <row r="398" s="5" customFormat="1"/>
    <row r="399" s="5" customFormat="1"/>
    <row r="400" s="5" customFormat="1"/>
    <row r="401" s="5" customFormat="1"/>
    <row r="402" s="5" customFormat="1"/>
    <row r="403" s="5" customFormat="1"/>
    <row r="404" s="5" customFormat="1"/>
    <row r="405" s="5" customFormat="1"/>
    <row r="406" s="5" customFormat="1"/>
    <row r="407" s="5" customFormat="1"/>
    <row r="408" s="5" customFormat="1"/>
    <row r="409" s="5" customFormat="1"/>
    <row r="410" s="5" customFormat="1"/>
    <row r="411" s="5" customFormat="1"/>
    <row r="412" s="5" customFormat="1"/>
    <row r="413" s="5" customFormat="1"/>
    <row r="414" s="5" customFormat="1"/>
    <row r="415" s="5" customFormat="1"/>
    <row r="416" s="5" customFormat="1"/>
    <row r="417" s="5" customFormat="1"/>
    <row r="418" s="5" customFormat="1"/>
    <row r="419" s="5" customFormat="1"/>
    <row r="420" s="5" customFormat="1"/>
    <row r="421" s="5" customFormat="1"/>
    <row r="422" s="5" customFormat="1"/>
    <row r="423" s="5" customFormat="1"/>
    <row r="424" s="5" customFormat="1"/>
    <row r="425" s="5" customFormat="1"/>
    <row r="426" s="5" customFormat="1"/>
    <row r="427" s="5" customFormat="1"/>
    <row r="428" s="5" customFormat="1"/>
  </sheetData>
  <sheetProtection sheet="1" objects="1" scenarios="1"/>
  <mergeCells count="113">
    <mergeCell ref="U4:U5"/>
    <mergeCell ref="V4:V5"/>
    <mergeCell ref="W4:W5"/>
    <mergeCell ref="L4:L5"/>
    <mergeCell ref="M4:M5"/>
    <mergeCell ref="N4:N5"/>
    <mergeCell ref="O4:O5"/>
    <mergeCell ref="P4:P5"/>
    <mergeCell ref="Q4:Q5"/>
    <mergeCell ref="R4:R5"/>
    <mergeCell ref="S4:S5"/>
    <mergeCell ref="T4:T5"/>
    <mergeCell ref="AA4:AA5"/>
    <mergeCell ref="AB4:AB5"/>
    <mergeCell ref="AC4:AC5"/>
    <mergeCell ref="AD4:AD5"/>
    <mergeCell ref="AE4:AE5"/>
    <mergeCell ref="AF4:AF5"/>
    <mergeCell ref="X4:X5"/>
    <mergeCell ref="Y4:Y5"/>
    <mergeCell ref="Z4:Z5"/>
    <mergeCell ref="BF4:BF5"/>
    <mergeCell ref="BG4:BG5"/>
    <mergeCell ref="AX4:AX5"/>
    <mergeCell ref="AY4:AY5"/>
    <mergeCell ref="AZ4:AZ5"/>
    <mergeCell ref="BA4:BA5"/>
    <mergeCell ref="BB4:BB5"/>
    <mergeCell ref="BC4:BC5"/>
    <mergeCell ref="BD4:BD5"/>
    <mergeCell ref="BE4:BE5"/>
    <mergeCell ref="AV4:AV5"/>
    <mergeCell ref="AW4:AW5"/>
    <mergeCell ref="AP4:AP5"/>
    <mergeCell ref="AQ4:AQ5"/>
    <mergeCell ref="AR4:AR5"/>
    <mergeCell ref="AS4:AS5"/>
    <mergeCell ref="AT4:AT5"/>
    <mergeCell ref="AU4:AU5"/>
    <mergeCell ref="AG4:AG5"/>
    <mergeCell ref="AH4:AH5"/>
    <mergeCell ref="AI4:AI5"/>
    <mergeCell ref="AJ4:AJ5"/>
    <mergeCell ref="AK4:AK5"/>
    <mergeCell ref="AL4:AL5"/>
    <mergeCell ref="AM4:AM5"/>
    <mergeCell ref="AN4:AN5"/>
    <mergeCell ref="AO4:AO5"/>
    <mergeCell ref="BN4:BN5"/>
    <mergeCell ref="BO4:BO5"/>
    <mergeCell ref="BP4:BP5"/>
    <mergeCell ref="BI4:BI5"/>
    <mergeCell ref="BH4:BH5"/>
    <mergeCell ref="BJ4:BJ5"/>
    <mergeCell ref="BK4:BK5"/>
    <mergeCell ref="BL4:BL5"/>
    <mergeCell ref="BM4:BM5"/>
    <mergeCell ref="BZ4:BZ5"/>
    <mergeCell ref="BT4:BT5"/>
    <mergeCell ref="BU4:BU5"/>
    <mergeCell ref="BV4:BV5"/>
    <mergeCell ref="BW4:BW5"/>
    <mergeCell ref="BX4:BX5"/>
    <mergeCell ref="BY4:BY5"/>
    <mergeCell ref="BQ4:BQ5"/>
    <mergeCell ref="BR4:BR5"/>
    <mergeCell ref="BS4:BS5"/>
    <mergeCell ref="CA4:CA5"/>
    <mergeCell ref="CB4:CB5"/>
    <mergeCell ref="CC4:CC5"/>
    <mergeCell ref="CD4:CD5"/>
    <mergeCell ref="CE4:CE5"/>
    <mergeCell ref="CW4:CW5"/>
    <mergeCell ref="CL4:CL5"/>
    <mergeCell ref="CM4:CM5"/>
    <mergeCell ref="CN4:CN5"/>
    <mergeCell ref="CO4:CO5"/>
    <mergeCell ref="CP4:CP5"/>
    <mergeCell ref="CQ4:CQ5"/>
    <mergeCell ref="CF4:CF5"/>
    <mergeCell ref="CG4:CG5"/>
    <mergeCell ref="CH4:CH5"/>
    <mergeCell ref="CI4:CI5"/>
    <mergeCell ref="CJ4:CJ5"/>
    <mergeCell ref="CK4:CK5"/>
    <mergeCell ref="CR4:CR5"/>
    <mergeCell ref="CS4:CS5"/>
    <mergeCell ref="CT4:CT5"/>
    <mergeCell ref="CU4:CU5"/>
    <mergeCell ref="CV4:CV5"/>
    <mergeCell ref="DJ4:DJ5"/>
    <mergeCell ref="DK4:DK5"/>
    <mergeCell ref="DH4:DH5"/>
    <mergeCell ref="CX4:CX5"/>
    <mergeCell ref="CY4:CY5"/>
    <mergeCell ref="CZ4:CZ5"/>
    <mergeCell ref="DA4:DA5"/>
    <mergeCell ref="DB4:DB5"/>
    <mergeCell ref="DC4:DC5"/>
    <mergeCell ref="DI4:DI5"/>
    <mergeCell ref="DD4:DD5"/>
    <mergeCell ref="DE4:DE5"/>
    <mergeCell ref="DF4:DF5"/>
    <mergeCell ref="DG4:DG5"/>
    <mergeCell ref="B2:C5"/>
    <mergeCell ref="D2:D4"/>
    <mergeCell ref="E2:E4"/>
    <mergeCell ref="F2:F4"/>
    <mergeCell ref="G2:G4"/>
    <mergeCell ref="H2:H4"/>
    <mergeCell ref="I2:I4"/>
    <mergeCell ref="J4:J5"/>
    <mergeCell ref="K4:K5"/>
  </mergeCells>
  <phoneticPr fontId="2"/>
  <pageMargins left="0.70866141732283472" right="0.70866141732283472" top="0.74803149606299213" bottom="0.74803149606299213" header="0.31496062992125984" footer="0.31496062992125984"/>
  <pageSetup paperSize="8" scale="3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499984740745262"/>
    <pageSetUpPr fitToPage="1"/>
  </sheetPr>
  <dimension ref="A1:IB118"/>
  <sheetViews>
    <sheetView showRowColHeaders="0" topLeftCell="D1" zoomScale="80" zoomScaleNormal="80" workbookViewId="0">
      <pane xSplit="9" ySplit="5" topLeftCell="M6" activePane="bottomRight" state="frozen"/>
      <selection activeCell="D1" sqref="D1"/>
      <selection pane="topRight" activeCell="M1" sqref="M1"/>
      <selection pane="bottomLeft" activeCell="D6" sqref="D6"/>
      <selection pane="bottomRight" activeCell="M6" sqref="M6"/>
    </sheetView>
  </sheetViews>
  <sheetFormatPr defaultColWidth="9" defaultRowHeight="16.5"/>
  <cols>
    <col min="1" max="1" width="1.6328125" style="25" customWidth="1"/>
    <col min="2" max="2" width="10.453125" style="25" customWidth="1"/>
    <col min="3" max="3" width="11.7265625" style="25" customWidth="1"/>
    <col min="4" max="4" width="4.90625" style="25" customWidth="1"/>
    <col min="5" max="5" width="1.6328125" style="25" customWidth="1"/>
    <col min="6" max="6" width="9" style="25"/>
    <col min="7" max="7" width="1.6328125" style="25" customWidth="1"/>
    <col min="8" max="9" width="12.6328125" style="25" customWidth="1"/>
    <col min="10" max="10" width="1.6328125" style="25" customWidth="1"/>
    <col min="11" max="11" width="7.36328125" style="25" customWidth="1"/>
    <col min="12" max="12" width="25.6328125" style="25" customWidth="1"/>
    <col min="13" max="13" width="12.6328125" style="25" customWidth="1"/>
    <col min="14" max="16" width="12.6328125" style="102" customWidth="1"/>
    <col min="17" max="227" width="12.6328125" style="25" customWidth="1"/>
    <col min="228" max="228" width="1.6328125" style="25" customWidth="1"/>
    <col min="229" max="229" width="52.6328125" style="25" bestFit="1" customWidth="1"/>
    <col min="230" max="231" width="12.6328125" style="25" customWidth="1"/>
    <col min="232" max="232" width="1.6328125" style="25" customWidth="1"/>
    <col min="233" max="16384" width="9" style="25"/>
  </cols>
  <sheetData>
    <row r="1" spans="1:236" ht="37.5" customHeight="1" thickBot="1">
      <c r="B1" s="26"/>
      <c r="E1" s="27"/>
      <c r="F1" s="28"/>
      <c r="G1" s="28"/>
      <c r="H1" s="28"/>
      <c r="I1" s="28"/>
      <c r="J1" s="28"/>
      <c r="K1" s="28"/>
      <c r="L1" s="28"/>
      <c r="M1" s="29"/>
      <c r="N1" s="30"/>
      <c r="O1" s="30"/>
      <c r="P1" s="30"/>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row>
    <row r="2" spans="1:236" ht="17" thickTop="1">
      <c r="B2" s="31"/>
      <c r="C2" s="32"/>
      <c r="E2" s="33"/>
      <c r="F2" s="34" t="s">
        <v>745</v>
      </c>
      <c r="G2" s="35"/>
      <c r="H2" s="35"/>
      <c r="I2" s="35"/>
      <c r="J2" s="35"/>
      <c r="K2" s="35"/>
      <c r="L2" s="35"/>
      <c r="M2" s="36"/>
      <c r="N2" s="37"/>
      <c r="O2" s="37"/>
      <c r="P2" s="37"/>
      <c r="Q2" s="38"/>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9"/>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40"/>
      <c r="HY2" s="41"/>
    </row>
    <row r="3" spans="1:236" ht="16.5" customHeight="1">
      <c r="A3" s="42"/>
      <c r="E3" s="43"/>
      <c r="F3" s="934" t="s">
        <v>746</v>
      </c>
      <c r="G3" s="44"/>
      <c r="H3" s="45">
        <v>2020</v>
      </c>
      <c r="I3" s="45">
        <v>2020</v>
      </c>
      <c r="J3" s="44"/>
      <c r="K3" s="937" t="s">
        <v>748</v>
      </c>
      <c r="L3" s="938"/>
      <c r="M3" s="46">
        <f>$F$6</f>
        <v>2025</v>
      </c>
      <c r="N3" s="46">
        <f t="shared" ref="N3:O3" si="0">$F$6</f>
        <v>2025</v>
      </c>
      <c r="O3" s="46">
        <f t="shared" si="0"/>
        <v>2025</v>
      </c>
      <c r="P3" s="47">
        <f>$F$6</f>
        <v>2025</v>
      </c>
      <c r="Q3" s="48" t="s">
        <v>505</v>
      </c>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225">
        <f>$F$6</f>
        <v>2025</v>
      </c>
      <c r="DS3" s="226" t="s">
        <v>506</v>
      </c>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8"/>
      <c r="HT3" s="50"/>
      <c r="HU3" s="51" t="s">
        <v>509</v>
      </c>
      <c r="HV3" s="52"/>
      <c r="HW3" s="53" t="s">
        <v>512</v>
      </c>
      <c r="HX3" s="54"/>
      <c r="HY3" s="41"/>
    </row>
    <row r="4" spans="1:236" ht="49.5" customHeight="1">
      <c r="A4" s="42"/>
      <c r="B4" s="31"/>
      <c r="C4" s="31"/>
      <c r="E4" s="43"/>
      <c r="F4" s="935"/>
      <c r="G4" s="55"/>
      <c r="H4" s="56" t="s">
        <v>739</v>
      </c>
      <c r="I4" s="56" t="s">
        <v>739</v>
      </c>
      <c r="J4" s="50"/>
      <c r="K4" s="939"/>
      <c r="L4" s="940"/>
      <c r="M4" s="103" t="s">
        <v>739</v>
      </c>
      <c r="N4" s="104" t="s">
        <v>739</v>
      </c>
      <c r="O4" s="103" t="s">
        <v>742</v>
      </c>
      <c r="P4" s="105" t="s">
        <v>410</v>
      </c>
      <c r="Q4" s="105" t="s">
        <v>411</v>
      </c>
      <c r="R4" s="105" t="s">
        <v>412</v>
      </c>
      <c r="S4" s="105" t="s">
        <v>413</v>
      </c>
      <c r="T4" s="105" t="s">
        <v>414</v>
      </c>
      <c r="U4" s="105" t="s">
        <v>415</v>
      </c>
      <c r="V4" s="105" t="s">
        <v>416</v>
      </c>
      <c r="W4" s="105" t="s">
        <v>417</v>
      </c>
      <c r="X4" s="105" t="s">
        <v>418</v>
      </c>
      <c r="Y4" s="105" t="s">
        <v>419</v>
      </c>
      <c r="Z4" s="105" t="s">
        <v>4</v>
      </c>
      <c r="AA4" s="105" t="s">
        <v>420</v>
      </c>
      <c r="AB4" s="105" t="s">
        <v>421</v>
      </c>
      <c r="AC4" s="105" t="s">
        <v>422</v>
      </c>
      <c r="AD4" s="105" t="s">
        <v>423</v>
      </c>
      <c r="AE4" s="105" t="s">
        <v>424</v>
      </c>
      <c r="AF4" s="105" t="s">
        <v>425</v>
      </c>
      <c r="AG4" s="105" t="s">
        <v>426</v>
      </c>
      <c r="AH4" s="105" t="s">
        <v>427</v>
      </c>
      <c r="AI4" s="105" t="s">
        <v>428</v>
      </c>
      <c r="AJ4" s="105" t="s">
        <v>523</v>
      </c>
      <c r="AK4" s="105" t="s">
        <v>524</v>
      </c>
      <c r="AL4" s="105" t="s">
        <v>429</v>
      </c>
      <c r="AM4" s="105" t="s">
        <v>430</v>
      </c>
      <c r="AN4" s="105" t="s">
        <v>431</v>
      </c>
      <c r="AO4" s="105" t="s">
        <v>432</v>
      </c>
      <c r="AP4" s="105" t="s">
        <v>433</v>
      </c>
      <c r="AQ4" s="105" t="s">
        <v>434</v>
      </c>
      <c r="AR4" s="105" t="s">
        <v>435</v>
      </c>
      <c r="AS4" s="105" t="s">
        <v>436</v>
      </c>
      <c r="AT4" s="105" t="s">
        <v>525</v>
      </c>
      <c r="AU4" s="105" t="s">
        <v>437</v>
      </c>
      <c r="AV4" s="105" t="s">
        <v>438</v>
      </c>
      <c r="AW4" s="105" t="s">
        <v>439</v>
      </c>
      <c r="AX4" s="105" t="s">
        <v>440</v>
      </c>
      <c r="AY4" s="105" t="s">
        <v>441</v>
      </c>
      <c r="AZ4" s="105" t="s">
        <v>442</v>
      </c>
      <c r="BA4" s="105" t="s">
        <v>526</v>
      </c>
      <c r="BB4" s="105" t="s">
        <v>443</v>
      </c>
      <c r="BC4" s="105" t="s">
        <v>444</v>
      </c>
      <c r="BD4" s="105" t="s">
        <v>445</v>
      </c>
      <c r="BE4" s="105" t="s">
        <v>527</v>
      </c>
      <c r="BF4" s="105" t="s">
        <v>446</v>
      </c>
      <c r="BG4" s="105" t="s">
        <v>447</v>
      </c>
      <c r="BH4" s="105" t="s">
        <v>448</v>
      </c>
      <c r="BI4" s="105" t="s">
        <v>449</v>
      </c>
      <c r="BJ4" s="105" t="s">
        <v>450</v>
      </c>
      <c r="BK4" s="106" t="s">
        <v>451</v>
      </c>
      <c r="BL4" s="106" t="s">
        <v>452</v>
      </c>
      <c r="BM4" s="106" t="s">
        <v>453</v>
      </c>
      <c r="BN4" s="106" t="s">
        <v>454</v>
      </c>
      <c r="BO4" s="106" t="s">
        <v>455</v>
      </c>
      <c r="BP4" s="106" t="s">
        <v>456</v>
      </c>
      <c r="BQ4" s="106" t="s">
        <v>457</v>
      </c>
      <c r="BR4" s="106" t="s">
        <v>695</v>
      </c>
      <c r="BS4" s="106" t="s">
        <v>458</v>
      </c>
      <c r="BT4" s="106" t="s">
        <v>459</v>
      </c>
      <c r="BU4" s="106" t="s">
        <v>460</v>
      </c>
      <c r="BV4" s="106" t="s">
        <v>461</v>
      </c>
      <c r="BW4" s="106" t="s">
        <v>462</v>
      </c>
      <c r="BX4" s="106" t="s">
        <v>463</v>
      </c>
      <c r="BY4" s="107" t="s">
        <v>464</v>
      </c>
      <c r="BZ4" s="106" t="s">
        <v>465</v>
      </c>
      <c r="CA4" s="106" t="s">
        <v>466</v>
      </c>
      <c r="CB4" s="106" t="s">
        <v>705</v>
      </c>
      <c r="CC4" s="106" t="s">
        <v>467</v>
      </c>
      <c r="CD4" s="106" t="s">
        <v>468</v>
      </c>
      <c r="CE4" s="106" t="s">
        <v>469</v>
      </c>
      <c r="CF4" s="106" t="s">
        <v>470</v>
      </c>
      <c r="CG4" s="106" t="s">
        <v>471</v>
      </c>
      <c r="CH4" s="106" t="s">
        <v>472</v>
      </c>
      <c r="CI4" s="106" t="s">
        <v>473</v>
      </c>
      <c r="CJ4" s="106" t="s">
        <v>474</v>
      </c>
      <c r="CK4" s="106" t="s">
        <v>475</v>
      </c>
      <c r="CL4" s="106" t="s">
        <v>476</v>
      </c>
      <c r="CM4" s="106" t="s">
        <v>477</v>
      </c>
      <c r="CN4" s="106" t="s">
        <v>714</v>
      </c>
      <c r="CO4" s="106" t="s">
        <v>478</v>
      </c>
      <c r="CP4" s="106" t="s">
        <v>479</v>
      </c>
      <c r="CQ4" s="106" t="s">
        <v>480</v>
      </c>
      <c r="CR4" s="106" t="s">
        <v>481</v>
      </c>
      <c r="CS4" s="106" t="s">
        <v>482</v>
      </c>
      <c r="CT4" s="106" t="s">
        <v>483</v>
      </c>
      <c r="CU4" s="106" t="s">
        <v>484</v>
      </c>
      <c r="CV4" s="106" t="s">
        <v>485</v>
      </c>
      <c r="CW4" s="106" t="s">
        <v>486</v>
      </c>
      <c r="CX4" s="106" t="s">
        <v>487</v>
      </c>
      <c r="CY4" s="106" t="s">
        <v>488</v>
      </c>
      <c r="CZ4" s="106" t="s">
        <v>528</v>
      </c>
      <c r="DA4" s="106" t="s">
        <v>489</v>
      </c>
      <c r="DB4" s="106" t="s">
        <v>490</v>
      </c>
      <c r="DC4" s="106" t="s">
        <v>491</v>
      </c>
      <c r="DD4" s="106" t="s">
        <v>492</v>
      </c>
      <c r="DE4" s="106" t="s">
        <v>493</v>
      </c>
      <c r="DF4" s="106" t="s">
        <v>494</v>
      </c>
      <c r="DG4" s="106" t="s">
        <v>495</v>
      </c>
      <c r="DH4" s="106" t="s">
        <v>496</v>
      </c>
      <c r="DI4" s="106" t="s">
        <v>497</v>
      </c>
      <c r="DJ4" s="106" t="s">
        <v>498</v>
      </c>
      <c r="DK4" s="106" t="s">
        <v>499</v>
      </c>
      <c r="DL4" s="106" t="s">
        <v>500</v>
      </c>
      <c r="DM4" s="106" t="s">
        <v>501</v>
      </c>
      <c r="DN4" s="106" t="s">
        <v>736</v>
      </c>
      <c r="DO4" s="106" t="s">
        <v>502</v>
      </c>
      <c r="DP4" s="106" t="s">
        <v>503</v>
      </c>
      <c r="DQ4" s="106" t="s">
        <v>504</v>
      </c>
      <c r="DR4" s="229" t="s">
        <v>410</v>
      </c>
      <c r="DS4" s="229" t="s">
        <v>411</v>
      </c>
      <c r="DT4" s="229" t="s">
        <v>412</v>
      </c>
      <c r="DU4" s="229" t="s">
        <v>413</v>
      </c>
      <c r="DV4" s="229" t="s">
        <v>414</v>
      </c>
      <c r="DW4" s="229" t="s">
        <v>415</v>
      </c>
      <c r="DX4" s="229" t="s">
        <v>416</v>
      </c>
      <c r="DY4" s="229" t="s">
        <v>417</v>
      </c>
      <c r="DZ4" s="229" t="s">
        <v>418</v>
      </c>
      <c r="EA4" s="229" t="s">
        <v>419</v>
      </c>
      <c r="EB4" s="229" t="s">
        <v>4</v>
      </c>
      <c r="EC4" s="229" t="s">
        <v>420</v>
      </c>
      <c r="ED4" s="229" t="s">
        <v>421</v>
      </c>
      <c r="EE4" s="229" t="s">
        <v>422</v>
      </c>
      <c r="EF4" s="229" t="s">
        <v>423</v>
      </c>
      <c r="EG4" s="229" t="s">
        <v>424</v>
      </c>
      <c r="EH4" s="229" t="s">
        <v>425</v>
      </c>
      <c r="EI4" s="229" t="s">
        <v>426</v>
      </c>
      <c r="EJ4" s="229" t="s">
        <v>427</v>
      </c>
      <c r="EK4" s="229" t="s">
        <v>428</v>
      </c>
      <c r="EL4" s="229" t="s">
        <v>523</v>
      </c>
      <c r="EM4" s="229" t="s">
        <v>524</v>
      </c>
      <c r="EN4" s="229" t="s">
        <v>429</v>
      </c>
      <c r="EO4" s="229" t="s">
        <v>430</v>
      </c>
      <c r="EP4" s="229" t="s">
        <v>431</v>
      </c>
      <c r="EQ4" s="229" t="s">
        <v>432</v>
      </c>
      <c r="ER4" s="229" t="s">
        <v>433</v>
      </c>
      <c r="ES4" s="229" t="s">
        <v>434</v>
      </c>
      <c r="ET4" s="229" t="s">
        <v>435</v>
      </c>
      <c r="EU4" s="229" t="s">
        <v>436</v>
      </c>
      <c r="EV4" s="229" t="s">
        <v>525</v>
      </c>
      <c r="EW4" s="229" t="s">
        <v>437</v>
      </c>
      <c r="EX4" s="229" t="s">
        <v>438</v>
      </c>
      <c r="EY4" s="229" t="s">
        <v>439</v>
      </c>
      <c r="EZ4" s="229" t="s">
        <v>440</v>
      </c>
      <c r="FA4" s="229" t="s">
        <v>441</v>
      </c>
      <c r="FB4" s="229" t="s">
        <v>442</v>
      </c>
      <c r="FC4" s="229" t="s">
        <v>526</v>
      </c>
      <c r="FD4" s="229" t="s">
        <v>443</v>
      </c>
      <c r="FE4" s="229" t="s">
        <v>444</v>
      </c>
      <c r="FF4" s="229" t="s">
        <v>445</v>
      </c>
      <c r="FG4" s="229" t="s">
        <v>527</v>
      </c>
      <c r="FH4" s="229" t="s">
        <v>446</v>
      </c>
      <c r="FI4" s="229" t="s">
        <v>447</v>
      </c>
      <c r="FJ4" s="229" t="s">
        <v>448</v>
      </c>
      <c r="FK4" s="229" t="s">
        <v>449</v>
      </c>
      <c r="FL4" s="229" t="s">
        <v>450</v>
      </c>
      <c r="FM4" s="229" t="s">
        <v>451</v>
      </c>
      <c r="FN4" s="230" t="s">
        <v>452</v>
      </c>
      <c r="FO4" s="230" t="s">
        <v>453</v>
      </c>
      <c r="FP4" s="230" t="s">
        <v>454</v>
      </c>
      <c r="FQ4" s="230" t="s">
        <v>455</v>
      </c>
      <c r="FR4" s="230" t="s">
        <v>456</v>
      </c>
      <c r="FS4" s="230" t="s">
        <v>457</v>
      </c>
      <c r="FT4" s="230" t="s">
        <v>695</v>
      </c>
      <c r="FU4" s="230" t="s">
        <v>458</v>
      </c>
      <c r="FV4" s="230" t="s">
        <v>459</v>
      </c>
      <c r="FW4" s="230" t="s">
        <v>460</v>
      </c>
      <c r="FX4" s="230" t="s">
        <v>461</v>
      </c>
      <c r="FY4" s="230" t="s">
        <v>462</v>
      </c>
      <c r="FZ4" s="230" t="s">
        <v>463</v>
      </c>
      <c r="GA4" s="230" t="s">
        <v>464</v>
      </c>
      <c r="GB4" s="231" t="s">
        <v>465</v>
      </c>
      <c r="GC4" s="230" t="s">
        <v>466</v>
      </c>
      <c r="GD4" s="230" t="s">
        <v>705</v>
      </c>
      <c r="GE4" s="230" t="s">
        <v>467</v>
      </c>
      <c r="GF4" s="230" t="s">
        <v>468</v>
      </c>
      <c r="GG4" s="230" t="s">
        <v>469</v>
      </c>
      <c r="GH4" s="230" t="s">
        <v>470</v>
      </c>
      <c r="GI4" s="230" t="s">
        <v>471</v>
      </c>
      <c r="GJ4" s="230" t="s">
        <v>472</v>
      </c>
      <c r="GK4" s="230" t="s">
        <v>473</v>
      </c>
      <c r="GL4" s="230" t="s">
        <v>474</v>
      </c>
      <c r="GM4" s="230" t="s">
        <v>475</v>
      </c>
      <c r="GN4" s="230" t="s">
        <v>476</v>
      </c>
      <c r="GO4" s="230" t="s">
        <v>477</v>
      </c>
      <c r="GP4" s="230" t="s">
        <v>714</v>
      </c>
      <c r="GQ4" s="230" t="s">
        <v>478</v>
      </c>
      <c r="GR4" s="230" t="s">
        <v>479</v>
      </c>
      <c r="GS4" s="230" t="s">
        <v>480</v>
      </c>
      <c r="GT4" s="230" t="s">
        <v>481</v>
      </c>
      <c r="GU4" s="230" t="s">
        <v>482</v>
      </c>
      <c r="GV4" s="230" t="s">
        <v>483</v>
      </c>
      <c r="GW4" s="230" t="s">
        <v>484</v>
      </c>
      <c r="GX4" s="230" t="s">
        <v>485</v>
      </c>
      <c r="GY4" s="230" t="s">
        <v>486</v>
      </c>
      <c r="GZ4" s="230" t="s">
        <v>487</v>
      </c>
      <c r="HA4" s="230" t="s">
        <v>488</v>
      </c>
      <c r="HB4" s="230" t="s">
        <v>528</v>
      </c>
      <c r="HC4" s="230" t="s">
        <v>489</v>
      </c>
      <c r="HD4" s="230" t="s">
        <v>490</v>
      </c>
      <c r="HE4" s="230" t="s">
        <v>491</v>
      </c>
      <c r="HF4" s="230" t="s">
        <v>492</v>
      </c>
      <c r="HG4" s="230" t="s">
        <v>493</v>
      </c>
      <c r="HH4" s="230" t="s">
        <v>494</v>
      </c>
      <c r="HI4" s="230" t="s">
        <v>495</v>
      </c>
      <c r="HJ4" s="230" t="s">
        <v>496</v>
      </c>
      <c r="HK4" s="230" t="s">
        <v>497</v>
      </c>
      <c r="HL4" s="230" t="s">
        <v>498</v>
      </c>
      <c r="HM4" s="230" t="s">
        <v>499</v>
      </c>
      <c r="HN4" s="230" t="s">
        <v>500</v>
      </c>
      <c r="HO4" s="230" t="s">
        <v>501</v>
      </c>
      <c r="HP4" s="230" t="s">
        <v>736</v>
      </c>
      <c r="HQ4" s="230" t="s">
        <v>502</v>
      </c>
      <c r="HR4" s="230" t="s">
        <v>503</v>
      </c>
      <c r="HS4" s="230" t="s">
        <v>504</v>
      </c>
      <c r="HT4" s="50"/>
      <c r="HU4" s="57" t="s">
        <v>749</v>
      </c>
      <c r="HV4" s="58" t="s">
        <v>511</v>
      </c>
      <c r="HW4" s="58" t="s">
        <v>511</v>
      </c>
      <c r="HX4" s="54"/>
      <c r="HY4" s="41"/>
    </row>
    <row r="5" spans="1:236">
      <c r="A5" s="42"/>
      <c r="B5" s="59" t="s">
        <v>747</v>
      </c>
      <c r="C5" s="60" t="s">
        <v>747</v>
      </c>
      <c r="E5" s="43"/>
      <c r="F5" s="936"/>
      <c r="G5" s="55"/>
      <c r="H5" s="61" t="s">
        <v>740</v>
      </c>
      <c r="I5" s="61" t="s">
        <v>741</v>
      </c>
      <c r="J5" s="50"/>
      <c r="K5" s="941"/>
      <c r="L5" s="942"/>
      <c r="M5" s="62" t="s">
        <v>743</v>
      </c>
      <c r="N5" s="62" t="s">
        <v>744</v>
      </c>
      <c r="O5" s="627" t="s">
        <v>974</v>
      </c>
      <c r="P5" s="63">
        <v>11</v>
      </c>
      <c r="Q5" s="63">
        <v>12</v>
      </c>
      <c r="R5" s="63">
        <v>13</v>
      </c>
      <c r="S5" s="63">
        <v>15</v>
      </c>
      <c r="T5" s="63">
        <v>17</v>
      </c>
      <c r="U5" s="63">
        <v>61</v>
      </c>
      <c r="V5" s="63">
        <v>62</v>
      </c>
      <c r="W5" s="63">
        <v>111</v>
      </c>
      <c r="X5" s="63">
        <v>112</v>
      </c>
      <c r="Y5" s="63">
        <v>113</v>
      </c>
      <c r="Z5" s="63">
        <v>114</v>
      </c>
      <c r="AA5" s="63">
        <v>151</v>
      </c>
      <c r="AB5" s="63">
        <v>152</v>
      </c>
      <c r="AC5" s="63">
        <v>161</v>
      </c>
      <c r="AD5" s="63">
        <v>162</v>
      </c>
      <c r="AE5" s="63">
        <v>163</v>
      </c>
      <c r="AF5" s="63">
        <v>164</v>
      </c>
      <c r="AG5" s="63">
        <v>191</v>
      </c>
      <c r="AH5" s="63">
        <v>201</v>
      </c>
      <c r="AI5" s="63">
        <v>202</v>
      </c>
      <c r="AJ5" s="63">
        <v>203</v>
      </c>
      <c r="AK5" s="63">
        <v>204</v>
      </c>
      <c r="AL5" s="63">
        <v>205</v>
      </c>
      <c r="AM5" s="63">
        <v>206</v>
      </c>
      <c r="AN5" s="63">
        <v>207</v>
      </c>
      <c r="AO5" s="63">
        <v>208</v>
      </c>
      <c r="AP5" s="63">
        <v>211</v>
      </c>
      <c r="AQ5" s="63">
        <v>212</v>
      </c>
      <c r="AR5" s="63">
        <v>221</v>
      </c>
      <c r="AS5" s="63">
        <v>222</v>
      </c>
      <c r="AT5" s="63">
        <v>231</v>
      </c>
      <c r="AU5" s="63">
        <v>251</v>
      </c>
      <c r="AV5" s="63">
        <v>252</v>
      </c>
      <c r="AW5" s="63">
        <v>253</v>
      </c>
      <c r="AX5" s="63">
        <v>259</v>
      </c>
      <c r="AY5" s="63">
        <v>261</v>
      </c>
      <c r="AZ5" s="63">
        <v>262</v>
      </c>
      <c r="BA5" s="63">
        <v>263</v>
      </c>
      <c r="BB5" s="63">
        <v>269</v>
      </c>
      <c r="BC5" s="63">
        <v>271</v>
      </c>
      <c r="BD5" s="63">
        <v>272</v>
      </c>
      <c r="BE5" s="63">
        <v>281</v>
      </c>
      <c r="BF5" s="63">
        <v>289</v>
      </c>
      <c r="BG5" s="63">
        <v>291</v>
      </c>
      <c r="BH5" s="63">
        <v>301</v>
      </c>
      <c r="BI5" s="63">
        <v>311</v>
      </c>
      <c r="BJ5" s="63">
        <v>321</v>
      </c>
      <c r="BK5" s="64">
        <v>329</v>
      </c>
      <c r="BL5" s="64">
        <v>331</v>
      </c>
      <c r="BM5" s="64">
        <v>332</v>
      </c>
      <c r="BN5" s="64">
        <v>333</v>
      </c>
      <c r="BO5" s="64">
        <v>339</v>
      </c>
      <c r="BP5" s="64">
        <v>341</v>
      </c>
      <c r="BQ5" s="64">
        <v>342</v>
      </c>
      <c r="BR5" s="64">
        <v>352</v>
      </c>
      <c r="BS5" s="63">
        <v>353</v>
      </c>
      <c r="BT5" s="63">
        <v>354</v>
      </c>
      <c r="BU5" s="64">
        <v>359</v>
      </c>
      <c r="BV5" s="63">
        <v>391</v>
      </c>
      <c r="BW5" s="63">
        <v>392</v>
      </c>
      <c r="BX5" s="63">
        <v>411</v>
      </c>
      <c r="BY5" s="64">
        <v>412</v>
      </c>
      <c r="BZ5" s="63">
        <v>413</v>
      </c>
      <c r="CA5" s="63">
        <v>419</v>
      </c>
      <c r="CB5" s="63">
        <v>461</v>
      </c>
      <c r="CC5" s="63">
        <v>462</v>
      </c>
      <c r="CD5" s="63">
        <v>471</v>
      </c>
      <c r="CE5" s="63">
        <v>481</v>
      </c>
      <c r="CF5" s="63">
        <v>511</v>
      </c>
      <c r="CG5" s="63">
        <v>531</v>
      </c>
      <c r="CH5" s="63">
        <v>551</v>
      </c>
      <c r="CI5" s="63">
        <v>552</v>
      </c>
      <c r="CJ5" s="63">
        <v>553</v>
      </c>
      <c r="CK5" s="63">
        <v>571</v>
      </c>
      <c r="CL5" s="63">
        <v>572</v>
      </c>
      <c r="CM5" s="63">
        <v>573</v>
      </c>
      <c r="CN5" s="63">
        <v>574</v>
      </c>
      <c r="CO5" s="63">
        <v>576</v>
      </c>
      <c r="CP5" s="63">
        <v>577</v>
      </c>
      <c r="CQ5" s="63">
        <v>578</v>
      </c>
      <c r="CR5" s="63">
        <v>579</v>
      </c>
      <c r="CS5" s="63">
        <v>591</v>
      </c>
      <c r="CT5" s="63">
        <v>592</v>
      </c>
      <c r="CU5" s="63">
        <v>593</v>
      </c>
      <c r="CV5" s="63">
        <v>594</v>
      </c>
      <c r="CW5" s="63">
        <v>595</v>
      </c>
      <c r="CX5" s="63">
        <v>611</v>
      </c>
      <c r="CY5" s="63">
        <v>631</v>
      </c>
      <c r="CZ5" s="63">
        <v>632</v>
      </c>
      <c r="DA5" s="63">
        <v>641</v>
      </c>
      <c r="DB5" s="63">
        <v>642</v>
      </c>
      <c r="DC5" s="63">
        <v>643</v>
      </c>
      <c r="DD5" s="63">
        <v>644</v>
      </c>
      <c r="DE5" s="63">
        <v>659</v>
      </c>
      <c r="DF5" s="63">
        <v>661</v>
      </c>
      <c r="DG5" s="63">
        <v>662</v>
      </c>
      <c r="DH5" s="63">
        <v>663</v>
      </c>
      <c r="DI5" s="63">
        <v>669</v>
      </c>
      <c r="DJ5" s="63">
        <v>671</v>
      </c>
      <c r="DK5" s="63">
        <v>672</v>
      </c>
      <c r="DL5" s="63">
        <v>673</v>
      </c>
      <c r="DM5" s="63">
        <v>674</v>
      </c>
      <c r="DN5" s="63">
        <v>675</v>
      </c>
      <c r="DO5" s="63">
        <v>679</v>
      </c>
      <c r="DP5" s="63">
        <v>681</v>
      </c>
      <c r="DQ5" s="63">
        <v>691</v>
      </c>
      <c r="DR5" s="232">
        <v>11</v>
      </c>
      <c r="DS5" s="232">
        <v>12</v>
      </c>
      <c r="DT5" s="232">
        <v>13</v>
      </c>
      <c r="DU5" s="232">
        <v>15</v>
      </c>
      <c r="DV5" s="232">
        <v>17</v>
      </c>
      <c r="DW5" s="232">
        <v>61</v>
      </c>
      <c r="DX5" s="232">
        <v>62</v>
      </c>
      <c r="DY5" s="232">
        <v>111</v>
      </c>
      <c r="DZ5" s="232">
        <v>112</v>
      </c>
      <c r="EA5" s="232">
        <v>113</v>
      </c>
      <c r="EB5" s="232">
        <v>114</v>
      </c>
      <c r="EC5" s="232">
        <v>151</v>
      </c>
      <c r="ED5" s="232">
        <v>152</v>
      </c>
      <c r="EE5" s="232">
        <v>161</v>
      </c>
      <c r="EF5" s="232">
        <v>162</v>
      </c>
      <c r="EG5" s="232">
        <v>163</v>
      </c>
      <c r="EH5" s="232">
        <v>164</v>
      </c>
      <c r="EI5" s="232">
        <v>191</v>
      </c>
      <c r="EJ5" s="232">
        <v>201</v>
      </c>
      <c r="EK5" s="232">
        <v>202</v>
      </c>
      <c r="EL5" s="232">
        <v>203</v>
      </c>
      <c r="EM5" s="232">
        <v>204</v>
      </c>
      <c r="EN5" s="232">
        <v>205</v>
      </c>
      <c r="EO5" s="232">
        <v>206</v>
      </c>
      <c r="EP5" s="232">
        <v>207</v>
      </c>
      <c r="EQ5" s="232">
        <v>208</v>
      </c>
      <c r="ER5" s="232">
        <v>211</v>
      </c>
      <c r="ES5" s="232">
        <v>212</v>
      </c>
      <c r="ET5" s="232">
        <v>221</v>
      </c>
      <c r="EU5" s="232">
        <v>222</v>
      </c>
      <c r="EV5" s="232">
        <v>231</v>
      </c>
      <c r="EW5" s="232">
        <v>251</v>
      </c>
      <c r="EX5" s="232">
        <v>252</v>
      </c>
      <c r="EY5" s="232">
        <v>253</v>
      </c>
      <c r="EZ5" s="232">
        <v>259</v>
      </c>
      <c r="FA5" s="232">
        <v>261</v>
      </c>
      <c r="FB5" s="232">
        <v>262</v>
      </c>
      <c r="FC5" s="232">
        <v>263</v>
      </c>
      <c r="FD5" s="232">
        <v>269</v>
      </c>
      <c r="FE5" s="232">
        <v>271</v>
      </c>
      <c r="FF5" s="232">
        <v>272</v>
      </c>
      <c r="FG5" s="232">
        <v>281</v>
      </c>
      <c r="FH5" s="232">
        <v>289</v>
      </c>
      <c r="FI5" s="232">
        <v>291</v>
      </c>
      <c r="FJ5" s="232">
        <v>301</v>
      </c>
      <c r="FK5" s="232">
        <v>311</v>
      </c>
      <c r="FL5" s="232">
        <v>321</v>
      </c>
      <c r="FM5" s="232">
        <v>329</v>
      </c>
      <c r="FN5" s="233">
        <v>331</v>
      </c>
      <c r="FO5" s="233">
        <v>332</v>
      </c>
      <c r="FP5" s="233">
        <v>333</v>
      </c>
      <c r="FQ5" s="233">
        <v>339</v>
      </c>
      <c r="FR5" s="233">
        <v>341</v>
      </c>
      <c r="FS5" s="233">
        <v>342</v>
      </c>
      <c r="FT5" s="233">
        <v>352</v>
      </c>
      <c r="FU5" s="233">
        <v>353</v>
      </c>
      <c r="FV5" s="232">
        <v>354</v>
      </c>
      <c r="FW5" s="232">
        <v>359</v>
      </c>
      <c r="FX5" s="233">
        <v>391</v>
      </c>
      <c r="FY5" s="232">
        <v>392</v>
      </c>
      <c r="FZ5" s="232">
        <v>411</v>
      </c>
      <c r="GA5" s="232">
        <v>412</v>
      </c>
      <c r="GB5" s="233">
        <v>413</v>
      </c>
      <c r="GC5" s="232">
        <v>419</v>
      </c>
      <c r="GD5" s="232">
        <v>461</v>
      </c>
      <c r="GE5" s="232">
        <v>462</v>
      </c>
      <c r="GF5" s="232">
        <v>471</v>
      </c>
      <c r="GG5" s="232">
        <v>481</v>
      </c>
      <c r="GH5" s="232">
        <v>511</v>
      </c>
      <c r="GI5" s="232">
        <v>531</v>
      </c>
      <c r="GJ5" s="232">
        <v>551</v>
      </c>
      <c r="GK5" s="232">
        <v>552</v>
      </c>
      <c r="GL5" s="232">
        <v>553</v>
      </c>
      <c r="GM5" s="232">
        <v>571</v>
      </c>
      <c r="GN5" s="232">
        <v>572</v>
      </c>
      <c r="GO5" s="232">
        <v>573</v>
      </c>
      <c r="GP5" s="232">
        <v>574</v>
      </c>
      <c r="GQ5" s="232">
        <v>576</v>
      </c>
      <c r="GR5" s="232">
        <v>577</v>
      </c>
      <c r="GS5" s="232">
        <v>578</v>
      </c>
      <c r="GT5" s="232">
        <v>579</v>
      </c>
      <c r="GU5" s="232">
        <v>591</v>
      </c>
      <c r="GV5" s="232">
        <v>592</v>
      </c>
      <c r="GW5" s="232">
        <v>593</v>
      </c>
      <c r="GX5" s="232">
        <v>594</v>
      </c>
      <c r="GY5" s="232">
        <v>595</v>
      </c>
      <c r="GZ5" s="232">
        <v>611</v>
      </c>
      <c r="HA5" s="232">
        <v>631</v>
      </c>
      <c r="HB5" s="232">
        <v>632</v>
      </c>
      <c r="HC5" s="232">
        <v>641</v>
      </c>
      <c r="HD5" s="232">
        <v>642</v>
      </c>
      <c r="HE5" s="232">
        <v>643</v>
      </c>
      <c r="HF5" s="232">
        <v>644</v>
      </c>
      <c r="HG5" s="232">
        <v>659</v>
      </c>
      <c r="HH5" s="232">
        <v>661</v>
      </c>
      <c r="HI5" s="232">
        <v>662</v>
      </c>
      <c r="HJ5" s="232">
        <v>663</v>
      </c>
      <c r="HK5" s="232">
        <v>669</v>
      </c>
      <c r="HL5" s="232">
        <v>671</v>
      </c>
      <c r="HM5" s="232">
        <v>672</v>
      </c>
      <c r="HN5" s="232">
        <v>673</v>
      </c>
      <c r="HO5" s="232">
        <v>674</v>
      </c>
      <c r="HP5" s="232">
        <v>675</v>
      </c>
      <c r="HQ5" s="232">
        <v>679</v>
      </c>
      <c r="HR5" s="232">
        <v>681</v>
      </c>
      <c r="HS5" s="234">
        <v>691</v>
      </c>
      <c r="HT5" s="50"/>
      <c r="HU5" s="65" t="s">
        <v>510</v>
      </c>
      <c r="HV5" s="65" t="s">
        <v>507</v>
      </c>
      <c r="HW5" s="65" t="s">
        <v>508</v>
      </c>
      <c r="HX5" s="54"/>
      <c r="HY5" s="41"/>
    </row>
    <row r="6" spans="1:236">
      <c r="A6" s="42"/>
      <c r="B6" s="66" t="s">
        <v>47</v>
      </c>
      <c r="C6" s="67">
        <v>100000000</v>
      </c>
      <c r="E6" s="43"/>
      <c r="F6" s="68">
        <v>2025</v>
      </c>
      <c r="G6" s="55"/>
      <c r="H6" s="69">
        <v>0.9410230177254062</v>
      </c>
      <c r="I6" s="69">
        <v>0.78403790917303728</v>
      </c>
      <c r="J6" s="50"/>
      <c r="K6" s="70">
        <v>11</v>
      </c>
      <c r="L6" s="71" t="s">
        <v>672</v>
      </c>
      <c r="M6" s="72">
        <v>0.96684125565316892</v>
      </c>
      <c r="N6" s="73">
        <v>0.54799897325893587</v>
      </c>
      <c r="O6" s="72">
        <v>0.21230196675084734</v>
      </c>
      <c r="P6" s="74">
        <v>0.49409289221161362</v>
      </c>
      <c r="Q6" s="74">
        <v>0</v>
      </c>
      <c r="R6" s="74">
        <v>0</v>
      </c>
      <c r="S6" s="74">
        <v>0</v>
      </c>
      <c r="T6" s="74">
        <v>0</v>
      </c>
      <c r="U6" s="74">
        <v>0</v>
      </c>
      <c r="V6" s="74">
        <v>0</v>
      </c>
      <c r="W6" s="74">
        <v>0</v>
      </c>
      <c r="X6" s="74">
        <v>0</v>
      </c>
      <c r="Y6" s="74">
        <v>0</v>
      </c>
      <c r="Z6" s="74">
        <v>0</v>
      </c>
      <c r="AA6" s="74">
        <v>0</v>
      </c>
      <c r="AB6" s="74">
        <v>0</v>
      </c>
      <c r="AC6" s="74">
        <v>0</v>
      </c>
      <c r="AD6" s="74">
        <v>0</v>
      </c>
      <c r="AE6" s="74">
        <v>0</v>
      </c>
      <c r="AF6" s="74">
        <v>0</v>
      </c>
      <c r="AG6" s="74">
        <v>0</v>
      </c>
      <c r="AH6" s="74">
        <v>0</v>
      </c>
      <c r="AI6" s="74">
        <v>0</v>
      </c>
      <c r="AJ6" s="74">
        <v>0</v>
      </c>
      <c r="AK6" s="74">
        <v>0</v>
      </c>
      <c r="AL6" s="74">
        <v>0</v>
      </c>
      <c r="AM6" s="74">
        <v>0</v>
      </c>
      <c r="AN6" s="74">
        <v>0</v>
      </c>
      <c r="AO6" s="74">
        <v>0</v>
      </c>
      <c r="AP6" s="74">
        <v>0</v>
      </c>
      <c r="AQ6" s="74">
        <v>0</v>
      </c>
      <c r="AR6" s="74">
        <v>0</v>
      </c>
      <c r="AS6" s="74">
        <v>0</v>
      </c>
      <c r="AT6" s="74">
        <v>0</v>
      </c>
      <c r="AU6" s="74">
        <v>0</v>
      </c>
      <c r="AV6" s="74">
        <v>0</v>
      </c>
      <c r="AW6" s="74">
        <v>0</v>
      </c>
      <c r="AX6" s="74">
        <v>0</v>
      </c>
      <c r="AY6" s="74">
        <v>0</v>
      </c>
      <c r="AZ6" s="74">
        <v>0</v>
      </c>
      <c r="BA6" s="74">
        <v>0</v>
      </c>
      <c r="BB6" s="74">
        <v>0</v>
      </c>
      <c r="BC6" s="74">
        <v>0</v>
      </c>
      <c r="BD6" s="74">
        <v>0</v>
      </c>
      <c r="BE6" s="74">
        <v>0</v>
      </c>
      <c r="BF6" s="74">
        <v>0</v>
      </c>
      <c r="BG6" s="74">
        <v>0</v>
      </c>
      <c r="BH6" s="74">
        <v>0</v>
      </c>
      <c r="BI6" s="74">
        <v>0</v>
      </c>
      <c r="BJ6" s="74">
        <v>0</v>
      </c>
      <c r="BK6" s="74">
        <v>0</v>
      </c>
      <c r="BL6" s="74">
        <v>0</v>
      </c>
      <c r="BM6" s="74">
        <v>0</v>
      </c>
      <c r="BN6" s="74">
        <v>0</v>
      </c>
      <c r="BO6" s="74">
        <v>0</v>
      </c>
      <c r="BP6" s="74">
        <v>0</v>
      </c>
      <c r="BQ6" s="74">
        <v>0</v>
      </c>
      <c r="BR6" s="74">
        <v>0</v>
      </c>
      <c r="BS6" s="74">
        <v>0</v>
      </c>
      <c r="BT6" s="74">
        <v>0</v>
      </c>
      <c r="BU6" s="74">
        <v>0</v>
      </c>
      <c r="BV6" s="74">
        <v>0</v>
      </c>
      <c r="BW6" s="74">
        <v>0</v>
      </c>
      <c r="BX6" s="74">
        <v>0</v>
      </c>
      <c r="BY6" s="74">
        <v>0</v>
      </c>
      <c r="BZ6" s="74">
        <v>0</v>
      </c>
      <c r="CA6" s="74">
        <v>0</v>
      </c>
      <c r="CB6" s="74">
        <v>0</v>
      </c>
      <c r="CC6" s="74">
        <v>0</v>
      </c>
      <c r="CD6" s="74">
        <v>0</v>
      </c>
      <c r="CE6" s="74">
        <v>0</v>
      </c>
      <c r="CF6" s="74">
        <v>0</v>
      </c>
      <c r="CG6" s="74">
        <v>0</v>
      </c>
      <c r="CH6" s="74">
        <v>0</v>
      </c>
      <c r="CI6" s="74">
        <v>0</v>
      </c>
      <c r="CJ6" s="74">
        <v>0</v>
      </c>
      <c r="CK6" s="74">
        <v>0</v>
      </c>
      <c r="CL6" s="74">
        <v>0</v>
      </c>
      <c r="CM6" s="74">
        <v>0</v>
      </c>
      <c r="CN6" s="74">
        <v>0</v>
      </c>
      <c r="CO6" s="74">
        <v>0</v>
      </c>
      <c r="CP6" s="74">
        <v>0</v>
      </c>
      <c r="CQ6" s="74">
        <v>0</v>
      </c>
      <c r="CR6" s="74">
        <v>0</v>
      </c>
      <c r="CS6" s="74">
        <v>0</v>
      </c>
      <c r="CT6" s="74">
        <v>0</v>
      </c>
      <c r="CU6" s="74">
        <v>0</v>
      </c>
      <c r="CV6" s="74">
        <v>0</v>
      </c>
      <c r="CW6" s="74">
        <v>0</v>
      </c>
      <c r="CX6" s="74">
        <v>0</v>
      </c>
      <c r="CY6" s="74">
        <v>0</v>
      </c>
      <c r="CZ6" s="74">
        <v>0</v>
      </c>
      <c r="DA6" s="74">
        <v>0</v>
      </c>
      <c r="DB6" s="74">
        <v>0</v>
      </c>
      <c r="DC6" s="74">
        <v>0</v>
      </c>
      <c r="DD6" s="74">
        <v>0</v>
      </c>
      <c r="DE6" s="74">
        <v>0</v>
      </c>
      <c r="DF6" s="74">
        <v>0</v>
      </c>
      <c r="DG6" s="74">
        <v>0</v>
      </c>
      <c r="DH6" s="74">
        <v>0</v>
      </c>
      <c r="DI6" s="74">
        <v>0</v>
      </c>
      <c r="DJ6" s="74">
        <v>0</v>
      </c>
      <c r="DK6" s="74">
        <v>0</v>
      </c>
      <c r="DL6" s="74">
        <v>0</v>
      </c>
      <c r="DM6" s="74">
        <v>0</v>
      </c>
      <c r="DN6" s="74">
        <v>0</v>
      </c>
      <c r="DO6" s="74">
        <v>0</v>
      </c>
      <c r="DP6" s="74">
        <v>0</v>
      </c>
      <c r="DQ6" s="74">
        <v>0</v>
      </c>
      <c r="DR6" s="74">
        <v>0.49336775437146613</v>
      </c>
      <c r="DS6" s="74">
        <v>0</v>
      </c>
      <c r="DT6" s="74">
        <v>0</v>
      </c>
      <c r="DU6" s="74">
        <v>0</v>
      </c>
      <c r="DV6" s="74">
        <v>0</v>
      </c>
      <c r="DW6" s="74">
        <v>0</v>
      </c>
      <c r="DX6" s="74">
        <v>0</v>
      </c>
      <c r="DY6" s="74">
        <v>0</v>
      </c>
      <c r="DZ6" s="74">
        <v>0</v>
      </c>
      <c r="EA6" s="74">
        <v>0</v>
      </c>
      <c r="EB6" s="74">
        <v>0</v>
      </c>
      <c r="EC6" s="74">
        <v>0</v>
      </c>
      <c r="ED6" s="74">
        <v>0</v>
      </c>
      <c r="EE6" s="74">
        <v>0</v>
      </c>
      <c r="EF6" s="74">
        <v>0</v>
      </c>
      <c r="EG6" s="74">
        <v>0</v>
      </c>
      <c r="EH6" s="74">
        <v>0</v>
      </c>
      <c r="EI6" s="74">
        <v>0</v>
      </c>
      <c r="EJ6" s="74">
        <v>0</v>
      </c>
      <c r="EK6" s="74">
        <v>0</v>
      </c>
      <c r="EL6" s="74">
        <v>0</v>
      </c>
      <c r="EM6" s="74">
        <v>0</v>
      </c>
      <c r="EN6" s="74">
        <v>0</v>
      </c>
      <c r="EO6" s="74">
        <v>0</v>
      </c>
      <c r="EP6" s="74">
        <v>0</v>
      </c>
      <c r="EQ6" s="74">
        <v>0</v>
      </c>
      <c r="ER6" s="74">
        <v>0</v>
      </c>
      <c r="ES6" s="74">
        <v>0</v>
      </c>
      <c r="ET6" s="74">
        <v>0</v>
      </c>
      <c r="EU6" s="74">
        <v>0</v>
      </c>
      <c r="EV6" s="74">
        <v>0</v>
      </c>
      <c r="EW6" s="74">
        <v>0</v>
      </c>
      <c r="EX6" s="74">
        <v>0</v>
      </c>
      <c r="EY6" s="74">
        <v>0</v>
      </c>
      <c r="EZ6" s="74">
        <v>0</v>
      </c>
      <c r="FA6" s="74">
        <v>0</v>
      </c>
      <c r="FB6" s="74">
        <v>0</v>
      </c>
      <c r="FC6" s="74">
        <v>0</v>
      </c>
      <c r="FD6" s="74">
        <v>0</v>
      </c>
      <c r="FE6" s="74">
        <v>0</v>
      </c>
      <c r="FF6" s="74">
        <v>0</v>
      </c>
      <c r="FG6" s="74">
        <v>0</v>
      </c>
      <c r="FH6" s="74">
        <v>0</v>
      </c>
      <c r="FI6" s="74">
        <v>0</v>
      </c>
      <c r="FJ6" s="74">
        <v>0</v>
      </c>
      <c r="FK6" s="74">
        <v>0</v>
      </c>
      <c r="FL6" s="74">
        <v>0</v>
      </c>
      <c r="FM6" s="74">
        <v>0</v>
      </c>
      <c r="FN6" s="74">
        <v>0</v>
      </c>
      <c r="FO6" s="74">
        <v>0</v>
      </c>
      <c r="FP6" s="74">
        <v>0</v>
      </c>
      <c r="FQ6" s="74">
        <v>0</v>
      </c>
      <c r="FR6" s="74">
        <v>0</v>
      </c>
      <c r="FS6" s="74">
        <v>0</v>
      </c>
      <c r="FT6" s="74">
        <v>0</v>
      </c>
      <c r="FU6" s="74">
        <v>0</v>
      </c>
      <c r="FV6" s="74">
        <v>0</v>
      </c>
      <c r="FW6" s="74">
        <v>0</v>
      </c>
      <c r="FX6" s="74">
        <v>0</v>
      </c>
      <c r="FY6" s="74">
        <v>0</v>
      </c>
      <c r="FZ6" s="74">
        <v>0</v>
      </c>
      <c r="GA6" s="74">
        <v>0</v>
      </c>
      <c r="GB6" s="74">
        <v>0</v>
      </c>
      <c r="GC6" s="74">
        <v>0</v>
      </c>
      <c r="GD6" s="74">
        <v>0</v>
      </c>
      <c r="GE6" s="74">
        <v>0</v>
      </c>
      <c r="GF6" s="74">
        <v>0</v>
      </c>
      <c r="GG6" s="74">
        <v>0</v>
      </c>
      <c r="GH6" s="74">
        <v>0</v>
      </c>
      <c r="GI6" s="74">
        <v>0</v>
      </c>
      <c r="GJ6" s="74">
        <v>0</v>
      </c>
      <c r="GK6" s="74">
        <v>0</v>
      </c>
      <c r="GL6" s="74">
        <v>0</v>
      </c>
      <c r="GM6" s="74">
        <v>0</v>
      </c>
      <c r="GN6" s="74">
        <v>0</v>
      </c>
      <c r="GO6" s="74">
        <v>0</v>
      </c>
      <c r="GP6" s="74">
        <v>0</v>
      </c>
      <c r="GQ6" s="74">
        <v>0</v>
      </c>
      <c r="GR6" s="74">
        <v>0</v>
      </c>
      <c r="GS6" s="74">
        <v>0</v>
      </c>
      <c r="GT6" s="74">
        <v>0</v>
      </c>
      <c r="GU6" s="74">
        <v>0</v>
      </c>
      <c r="GV6" s="74">
        <v>0</v>
      </c>
      <c r="GW6" s="74">
        <v>0</v>
      </c>
      <c r="GX6" s="74">
        <v>0</v>
      </c>
      <c r="GY6" s="74">
        <v>0</v>
      </c>
      <c r="GZ6" s="74">
        <v>0</v>
      </c>
      <c r="HA6" s="74">
        <v>0</v>
      </c>
      <c r="HB6" s="74">
        <v>0</v>
      </c>
      <c r="HC6" s="74">
        <v>0</v>
      </c>
      <c r="HD6" s="74">
        <v>0</v>
      </c>
      <c r="HE6" s="74">
        <v>0</v>
      </c>
      <c r="HF6" s="74">
        <v>0</v>
      </c>
      <c r="HG6" s="74">
        <v>0</v>
      </c>
      <c r="HH6" s="74">
        <v>0</v>
      </c>
      <c r="HI6" s="74">
        <v>0</v>
      </c>
      <c r="HJ6" s="74">
        <v>0</v>
      </c>
      <c r="HK6" s="74">
        <v>0</v>
      </c>
      <c r="HL6" s="74">
        <v>0</v>
      </c>
      <c r="HM6" s="74">
        <v>0</v>
      </c>
      <c r="HN6" s="74">
        <v>0</v>
      </c>
      <c r="HO6" s="74">
        <v>0</v>
      </c>
      <c r="HP6" s="74">
        <v>0</v>
      </c>
      <c r="HQ6" s="74">
        <v>0</v>
      </c>
      <c r="HR6" s="74">
        <v>0</v>
      </c>
      <c r="HS6" s="74">
        <v>0</v>
      </c>
      <c r="HT6" s="50"/>
      <c r="HU6" s="74" t="s">
        <v>146</v>
      </c>
      <c r="HV6" s="75">
        <v>197.21328438558939</v>
      </c>
      <c r="HW6" s="75">
        <v>65.127137712731923</v>
      </c>
      <c r="HX6" s="54"/>
      <c r="HY6" s="76"/>
      <c r="HZ6" s="77"/>
      <c r="IA6" s="77"/>
      <c r="IB6" s="77"/>
    </row>
    <row r="7" spans="1:236" ht="12" customHeight="1">
      <c r="A7" s="42"/>
      <c r="B7" s="66" t="s">
        <v>48</v>
      </c>
      <c r="C7" s="78">
        <v>1000000</v>
      </c>
      <c r="E7" s="43"/>
      <c r="F7" s="50"/>
      <c r="G7" s="50"/>
      <c r="H7" s="50"/>
      <c r="I7" s="50"/>
      <c r="J7" s="50"/>
      <c r="K7" s="70">
        <v>12</v>
      </c>
      <c r="L7" s="71" t="s">
        <v>30</v>
      </c>
      <c r="M7" s="79">
        <v>1.1121112527341257</v>
      </c>
      <c r="N7" s="80">
        <v>0.73179411004827133</v>
      </c>
      <c r="O7" s="79">
        <v>0.10853210712824043</v>
      </c>
      <c r="P7" s="74">
        <v>0</v>
      </c>
      <c r="Q7" s="74">
        <v>0.73157733088673238</v>
      </c>
      <c r="R7" s="74">
        <v>0</v>
      </c>
      <c r="S7" s="74">
        <v>0</v>
      </c>
      <c r="T7" s="74">
        <v>0</v>
      </c>
      <c r="U7" s="74">
        <v>0</v>
      </c>
      <c r="V7" s="74">
        <v>0</v>
      </c>
      <c r="W7" s="74">
        <v>0</v>
      </c>
      <c r="X7" s="74">
        <v>0</v>
      </c>
      <c r="Y7" s="74">
        <v>0</v>
      </c>
      <c r="Z7" s="74">
        <v>0</v>
      </c>
      <c r="AA7" s="74">
        <v>0</v>
      </c>
      <c r="AB7" s="74">
        <v>0</v>
      </c>
      <c r="AC7" s="74">
        <v>0</v>
      </c>
      <c r="AD7" s="74">
        <v>0</v>
      </c>
      <c r="AE7" s="74">
        <v>0</v>
      </c>
      <c r="AF7" s="74">
        <v>0</v>
      </c>
      <c r="AG7" s="74">
        <v>0</v>
      </c>
      <c r="AH7" s="74">
        <v>0</v>
      </c>
      <c r="AI7" s="74">
        <v>0</v>
      </c>
      <c r="AJ7" s="74">
        <v>0</v>
      </c>
      <c r="AK7" s="74">
        <v>0</v>
      </c>
      <c r="AL7" s="74">
        <v>0</v>
      </c>
      <c r="AM7" s="74">
        <v>0</v>
      </c>
      <c r="AN7" s="74">
        <v>0</v>
      </c>
      <c r="AO7" s="74">
        <v>0</v>
      </c>
      <c r="AP7" s="74">
        <v>0</v>
      </c>
      <c r="AQ7" s="74">
        <v>0</v>
      </c>
      <c r="AR7" s="74">
        <v>0</v>
      </c>
      <c r="AS7" s="74">
        <v>0</v>
      </c>
      <c r="AT7" s="74">
        <v>0</v>
      </c>
      <c r="AU7" s="74">
        <v>0</v>
      </c>
      <c r="AV7" s="74">
        <v>0</v>
      </c>
      <c r="AW7" s="74">
        <v>0</v>
      </c>
      <c r="AX7" s="74">
        <v>0</v>
      </c>
      <c r="AY7" s="74">
        <v>0</v>
      </c>
      <c r="AZ7" s="74">
        <v>0</v>
      </c>
      <c r="BA7" s="74">
        <v>0</v>
      </c>
      <c r="BB7" s="74">
        <v>0</v>
      </c>
      <c r="BC7" s="74">
        <v>0</v>
      </c>
      <c r="BD7" s="74">
        <v>0</v>
      </c>
      <c r="BE7" s="74">
        <v>0</v>
      </c>
      <c r="BF7" s="74">
        <v>0</v>
      </c>
      <c r="BG7" s="74">
        <v>0</v>
      </c>
      <c r="BH7" s="74">
        <v>0</v>
      </c>
      <c r="BI7" s="74">
        <v>0</v>
      </c>
      <c r="BJ7" s="74">
        <v>0</v>
      </c>
      <c r="BK7" s="74">
        <v>0</v>
      </c>
      <c r="BL7" s="74">
        <v>0</v>
      </c>
      <c r="BM7" s="74">
        <v>0</v>
      </c>
      <c r="BN7" s="74">
        <v>0</v>
      </c>
      <c r="BO7" s="74">
        <v>0</v>
      </c>
      <c r="BP7" s="74">
        <v>0</v>
      </c>
      <c r="BQ7" s="74">
        <v>0</v>
      </c>
      <c r="BR7" s="74">
        <v>0</v>
      </c>
      <c r="BS7" s="74">
        <v>0</v>
      </c>
      <c r="BT7" s="74">
        <v>0</v>
      </c>
      <c r="BU7" s="74">
        <v>0</v>
      </c>
      <c r="BV7" s="74">
        <v>0</v>
      </c>
      <c r="BW7" s="74">
        <v>0</v>
      </c>
      <c r="BX7" s="74">
        <v>0</v>
      </c>
      <c r="BY7" s="74">
        <v>0</v>
      </c>
      <c r="BZ7" s="74">
        <v>0</v>
      </c>
      <c r="CA7" s="74">
        <v>0</v>
      </c>
      <c r="CB7" s="74">
        <v>0</v>
      </c>
      <c r="CC7" s="74">
        <v>0</v>
      </c>
      <c r="CD7" s="74">
        <v>0</v>
      </c>
      <c r="CE7" s="74">
        <v>0</v>
      </c>
      <c r="CF7" s="74">
        <v>0</v>
      </c>
      <c r="CG7" s="74">
        <v>0</v>
      </c>
      <c r="CH7" s="74">
        <v>0</v>
      </c>
      <c r="CI7" s="74">
        <v>0</v>
      </c>
      <c r="CJ7" s="74">
        <v>0</v>
      </c>
      <c r="CK7" s="74">
        <v>0</v>
      </c>
      <c r="CL7" s="74">
        <v>0</v>
      </c>
      <c r="CM7" s="74">
        <v>0</v>
      </c>
      <c r="CN7" s="74">
        <v>0</v>
      </c>
      <c r="CO7" s="74">
        <v>0</v>
      </c>
      <c r="CP7" s="74">
        <v>0</v>
      </c>
      <c r="CQ7" s="74">
        <v>0</v>
      </c>
      <c r="CR7" s="74">
        <v>0</v>
      </c>
      <c r="CS7" s="74">
        <v>0</v>
      </c>
      <c r="CT7" s="74">
        <v>0</v>
      </c>
      <c r="CU7" s="74">
        <v>0</v>
      </c>
      <c r="CV7" s="74">
        <v>0</v>
      </c>
      <c r="CW7" s="74">
        <v>0</v>
      </c>
      <c r="CX7" s="74">
        <v>0</v>
      </c>
      <c r="CY7" s="74">
        <v>0</v>
      </c>
      <c r="CZ7" s="74">
        <v>0</v>
      </c>
      <c r="DA7" s="74">
        <v>0</v>
      </c>
      <c r="DB7" s="74">
        <v>0</v>
      </c>
      <c r="DC7" s="74">
        <v>0</v>
      </c>
      <c r="DD7" s="74">
        <v>0</v>
      </c>
      <c r="DE7" s="74">
        <v>0</v>
      </c>
      <c r="DF7" s="74">
        <v>0</v>
      </c>
      <c r="DG7" s="74">
        <v>0</v>
      </c>
      <c r="DH7" s="74">
        <v>0</v>
      </c>
      <c r="DI7" s="74">
        <v>0</v>
      </c>
      <c r="DJ7" s="74">
        <v>0</v>
      </c>
      <c r="DK7" s="74">
        <v>0</v>
      </c>
      <c r="DL7" s="74">
        <v>0</v>
      </c>
      <c r="DM7" s="74">
        <v>0</v>
      </c>
      <c r="DN7" s="74">
        <v>0</v>
      </c>
      <c r="DO7" s="74">
        <v>0</v>
      </c>
      <c r="DP7" s="74">
        <v>0</v>
      </c>
      <c r="DQ7" s="74">
        <v>0</v>
      </c>
      <c r="DR7" s="74">
        <v>0</v>
      </c>
      <c r="DS7" s="74">
        <v>0.73194289400190127</v>
      </c>
      <c r="DT7" s="74">
        <v>0</v>
      </c>
      <c r="DU7" s="74">
        <v>0</v>
      </c>
      <c r="DV7" s="74">
        <v>0</v>
      </c>
      <c r="DW7" s="74">
        <v>0</v>
      </c>
      <c r="DX7" s="74">
        <v>0</v>
      </c>
      <c r="DY7" s="74">
        <v>0</v>
      </c>
      <c r="DZ7" s="74">
        <v>0</v>
      </c>
      <c r="EA7" s="74">
        <v>0</v>
      </c>
      <c r="EB7" s="74">
        <v>0</v>
      </c>
      <c r="EC7" s="74">
        <v>0</v>
      </c>
      <c r="ED7" s="74">
        <v>0</v>
      </c>
      <c r="EE7" s="74">
        <v>0</v>
      </c>
      <c r="EF7" s="74">
        <v>0</v>
      </c>
      <c r="EG7" s="74">
        <v>0</v>
      </c>
      <c r="EH7" s="74">
        <v>0</v>
      </c>
      <c r="EI7" s="74">
        <v>0</v>
      </c>
      <c r="EJ7" s="74">
        <v>0</v>
      </c>
      <c r="EK7" s="74">
        <v>0</v>
      </c>
      <c r="EL7" s="74">
        <v>0</v>
      </c>
      <c r="EM7" s="74">
        <v>0</v>
      </c>
      <c r="EN7" s="74">
        <v>0</v>
      </c>
      <c r="EO7" s="74">
        <v>0</v>
      </c>
      <c r="EP7" s="74">
        <v>0</v>
      </c>
      <c r="EQ7" s="74">
        <v>0</v>
      </c>
      <c r="ER7" s="74">
        <v>0</v>
      </c>
      <c r="ES7" s="74">
        <v>0</v>
      </c>
      <c r="ET7" s="74">
        <v>0</v>
      </c>
      <c r="EU7" s="74">
        <v>0</v>
      </c>
      <c r="EV7" s="74">
        <v>0</v>
      </c>
      <c r="EW7" s="74">
        <v>0</v>
      </c>
      <c r="EX7" s="74">
        <v>0</v>
      </c>
      <c r="EY7" s="74">
        <v>0</v>
      </c>
      <c r="EZ7" s="74">
        <v>0</v>
      </c>
      <c r="FA7" s="74">
        <v>0</v>
      </c>
      <c r="FB7" s="74">
        <v>0</v>
      </c>
      <c r="FC7" s="74">
        <v>0</v>
      </c>
      <c r="FD7" s="74">
        <v>0</v>
      </c>
      <c r="FE7" s="74">
        <v>0</v>
      </c>
      <c r="FF7" s="74">
        <v>0</v>
      </c>
      <c r="FG7" s="74">
        <v>0</v>
      </c>
      <c r="FH7" s="74">
        <v>0</v>
      </c>
      <c r="FI7" s="74">
        <v>0</v>
      </c>
      <c r="FJ7" s="74">
        <v>0</v>
      </c>
      <c r="FK7" s="74">
        <v>0</v>
      </c>
      <c r="FL7" s="74">
        <v>0</v>
      </c>
      <c r="FM7" s="74">
        <v>0</v>
      </c>
      <c r="FN7" s="74">
        <v>0</v>
      </c>
      <c r="FO7" s="74">
        <v>0</v>
      </c>
      <c r="FP7" s="74">
        <v>0</v>
      </c>
      <c r="FQ7" s="74">
        <v>0</v>
      </c>
      <c r="FR7" s="74">
        <v>0</v>
      </c>
      <c r="FS7" s="74">
        <v>0</v>
      </c>
      <c r="FT7" s="74">
        <v>0</v>
      </c>
      <c r="FU7" s="74">
        <v>0</v>
      </c>
      <c r="FV7" s="74">
        <v>0</v>
      </c>
      <c r="FW7" s="74">
        <v>0</v>
      </c>
      <c r="FX7" s="74">
        <v>0</v>
      </c>
      <c r="FY7" s="74">
        <v>0</v>
      </c>
      <c r="FZ7" s="74">
        <v>0</v>
      </c>
      <c r="GA7" s="74">
        <v>0</v>
      </c>
      <c r="GB7" s="74">
        <v>0</v>
      </c>
      <c r="GC7" s="74">
        <v>0</v>
      </c>
      <c r="GD7" s="74">
        <v>0</v>
      </c>
      <c r="GE7" s="74">
        <v>0</v>
      </c>
      <c r="GF7" s="74">
        <v>0</v>
      </c>
      <c r="GG7" s="74">
        <v>0</v>
      </c>
      <c r="GH7" s="74">
        <v>0</v>
      </c>
      <c r="GI7" s="74">
        <v>0</v>
      </c>
      <c r="GJ7" s="74">
        <v>0</v>
      </c>
      <c r="GK7" s="74">
        <v>0</v>
      </c>
      <c r="GL7" s="74">
        <v>0</v>
      </c>
      <c r="GM7" s="74">
        <v>0</v>
      </c>
      <c r="GN7" s="74">
        <v>0</v>
      </c>
      <c r="GO7" s="74">
        <v>0</v>
      </c>
      <c r="GP7" s="74">
        <v>0</v>
      </c>
      <c r="GQ7" s="74">
        <v>0</v>
      </c>
      <c r="GR7" s="74">
        <v>0</v>
      </c>
      <c r="GS7" s="74">
        <v>0</v>
      </c>
      <c r="GT7" s="74">
        <v>0</v>
      </c>
      <c r="GU7" s="74">
        <v>0</v>
      </c>
      <c r="GV7" s="74">
        <v>0</v>
      </c>
      <c r="GW7" s="74">
        <v>0</v>
      </c>
      <c r="GX7" s="74">
        <v>0</v>
      </c>
      <c r="GY7" s="74">
        <v>0</v>
      </c>
      <c r="GZ7" s="74">
        <v>0</v>
      </c>
      <c r="HA7" s="74">
        <v>0</v>
      </c>
      <c r="HB7" s="74">
        <v>0</v>
      </c>
      <c r="HC7" s="74">
        <v>0</v>
      </c>
      <c r="HD7" s="74">
        <v>0</v>
      </c>
      <c r="HE7" s="74">
        <v>0</v>
      </c>
      <c r="HF7" s="74">
        <v>0</v>
      </c>
      <c r="HG7" s="74">
        <v>0</v>
      </c>
      <c r="HH7" s="74">
        <v>0</v>
      </c>
      <c r="HI7" s="74">
        <v>0</v>
      </c>
      <c r="HJ7" s="74">
        <v>0</v>
      </c>
      <c r="HK7" s="74">
        <v>0</v>
      </c>
      <c r="HL7" s="74">
        <v>0</v>
      </c>
      <c r="HM7" s="74">
        <v>0</v>
      </c>
      <c r="HN7" s="74">
        <v>0</v>
      </c>
      <c r="HO7" s="74">
        <v>0</v>
      </c>
      <c r="HP7" s="74">
        <v>0</v>
      </c>
      <c r="HQ7" s="74">
        <v>0</v>
      </c>
      <c r="HR7" s="74">
        <v>0</v>
      </c>
      <c r="HS7" s="74">
        <v>0</v>
      </c>
      <c r="HT7" s="50"/>
      <c r="HU7" s="74" t="s">
        <v>142</v>
      </c>
      <c r="HV7" s="75">
        <v>1593.4413112449879</v>
      </c>
      <c r="HW7" s="75">
        <v>1452.1296458498989</v>
      </c>
      <c r="HX7" s="54"/>
      <c r="HY7" s="76"/>
      <c r="HZ7" s="77"/>
      <c r="IA7" s="77"/>
      <c r="IB7" s="77"/>
    </row>
    <row r="8" spans="1:236" ht="12" customHeight="1">
      <c r="A8" s="42"/>
      <c r="B8" s="66" t="s">
        <v>49</v>
      </c>
      <c r="C8" s="78">
        <v>10000</v>
      </c>
      <c r="E8" s="43"/>
      <c r="F8" s="50"/>
      <c r="G8" s="50"/>
      <c r="H8" s="50"/>
      <c r="I8" s="50"/>
      <c r="J8" s="50"/>
      <c r="K8" s="70">
        <v>13</v>
      </c>
      <c r="L8" s="71" t="s">
        <v>0</v>
      </c>
      <c r="M8" s="79">
        <v>1.0206778243624088</v>
      </c>
      <c r="N8" s="80">
        <v>0.41612355040403531</v>
      </c>
      <c r="O8" s="79">
        <v>0.97399632510998169</v>
      </c>
      <c r="P8" s="74">
        <v>0</v>
      </c>
      <c r="Q8" s="74">
        <v>0</v>
      </c>
      <c r="R8" s="74">
        <v>1</v>
      </c>
      <c r="S8" s="74">
        <v>0</v>
      </c>
      <c r="T8" s="74">
        <v>0</v>
      </c>
      <c r="U8" s="74">
        <v>0</v>
      </c>
      <c r="V8" s="74">
        <v>0</v>
      </c>
      <c r="W8" s="74">
        <v>0</v>
      </c>
      <c r="X8" s="74">
        <v>0</v>
      </c>
      <c r="Y8" s="74">
        <v>0</v>
      </c>
      <c r="Z8" s="74">
        <v>0</v>
      </c>
      <c r="AA8" s="74">
        <v>0</v>
      </c>
      <c r="AB8" s="74">
        <v>0</v>
      </c>
      <c r="AC8" s="74">
        <v>0</v>
      </c>
      <c r="AD8" s="74">
        <v>0</v>
      </c>
      <c r="AE8" s="74">
        <v>0</v>
      </c>
      <c r="AF8" s="74">
        <v>0</v>
      </c>
      <c r="AG8" s="74">
        <v>0</v>
      </c>
      <c r="AH8" s="74">
        <v>0</v>
      </c>
      <c r="AI8" s="74">
        <v>0</v>
      </c>
      <c r="AJ8" s="74">
        <v>0</v>
      </c>
      <c r="AK8" s="74">
        <v>0</v>
      </c>
      <c r="AL8" s="74">
        <v>0</v>
      </c>
      <c r="AM8" s="74">
        <v>0</v>
      </c>
      <c r="AN8" s="74">
        <v>0</v>
      </c>
      <c r="AO8" s="74">
        <v>0</v>
      </c>
      <c r="AP8" s="74">
        <v>0</v>
      </c>
      <c r="AQ8" s="74">
        <v>0</v>
      </c>
      <c r="AR8" s="74">
        <v>0</v>
      </c>
      <c r="AS8" s="74">
        <v>0</v>
      </c>
      <c r="AT8" s="74">
        <v>0</v>
      </c>
      <c r="AU8" s="74">
        <v>0</v>
      </c>
      <c r="AV8" s="74">
        <v>0</v>
      </c>
      <c r="AW8" s="74">
        <v>0</v>
      </c>
      <c r="AX8" s="74">
        <v>0</v>
      </c>
      <c r="AY8" s="74">
        <v>0</v>
      </c>
      <c r="AZ8" s="74">
        <v>0</v>
      </c>
      <c r="BA8" s="74">
        <v>0</v>
      </c>
      <c r="BB8" s="74">
        <v>0</v>
      </c>
      <c r="BC8" s="74">
        <v>0</v>
      </c>
      <c r="BD8" s="74">
        <v>0</v>
      </c>
      <c r="BE8" s="74">
        <v>0</v>
      </c>
      <c r="BF8" s="74">
        <v>0</v>
      </c>
      <c r="BG8" s="74">
        <v>0</v>
      </c>
      <c r="BH8" s="74">
        <v>0</v>
      </c>
      <c r="BI8" s="74">
        <v>0</v>
      </c>
      <c r="BJ8" s="74">
        <v>0</v>
      </c>
      <c r="BK8" s="74">
        <v>0</v>
      </c>
      <c r="BL8" s="74">
        <v>0</v>
      </c>
      <c r="BM8" s="74">
        <v>0</v>
      </c>
      <c r="BN8" s="74">
        <v>0</v>
      </c>
      <c r="BO8" s="74">
        <v>0</v>
      </c>
      <c r="BP8" s="74">
        <v>0</v>
      </c>
      <c r="BQ8" s="74">
        <v>0</v>
      </c>
      <c r="BR8" s="74">
        <v>0</v>
      </c>
      <c r="BS8" s="74">
        <v>0</v>
      </c>
      <c r="BT8" s="74">
        <v>0</v>
      </c>
      <c r="BU8" s="74">
        <v>0</v>
      </c>
      <c r="BV8" s="74">
        <v>0</v>
      </c>
      <c r="BW8" s="74">
        <v>0</v>
      </c>
      <c r="BX8" s="74">
        <v>0</v>
      </c>
      <c r="BY8" s="74">
        <v>0</v>
      </c>
      <c r="BZ8" s="74">
        <v>0</v>
      </c>
      <c r="CA8" s="74">
        <v>0</v>
      </c>
      <c r="CB8" s="74">
        <v>0</v>
      </c>
      <c r="CC8" s="74">
        <v>0</v>
      </c>
      <c r="CD8" s="74">
        <v>0</v>
      </c>
      <c r="CE8" s="74">
        <v>0</v>
      </c>
      <c r="CF8" s="74">
        <v>0</v>
      </c>
      <c r="CG8" s="74">
        <v>0</v>
      </c>
      <c r="CH8" s="74">
        <v>0</v>
      </c>
      <c r="CI8" s="74">
        <v>0</v>
      </c>
      <c r="CJ8" s="74">
        <v>0</v>
      </c>
      <c r="CK8" s="74">
        <v>0</v>
      </c>
      <c r="CL8" s="74">
        <v>0</v>
      </c>
      <c r="CM8" s="74">
        <v>0</v>
      </c>
      <c r="CN8" s="74">
        <v>0</v>
      </c>
      <c r="CO8" s="74">
        <v>0</v>
      </c>
      <c r="CP8" s="74">
        <v>0</v>
      </c>
      <c r="CQ8" s="74">
        <v>0</v>
      </c>
      <c r="CR8" s="74">
        <v>0</v>
      </c>
      <c r="CS8" s="74">
        <v>0</v>
      </c>
      <c r="CT8" s="74">
        <v>0</v>
      </c>
      <c r="CU8" s="74">
        <v>0</v>
      </c>
      <c r="CV8" s="74">
        <v>0</v>
      </c>
      <c r="CW8" s="74">
        <v>0</v>
      </c>
      <c r="CX8" s="74">
        <v>0</v>
      </c>
      <c r="CY8" s="74">
        <v>0</v>
      </c>
      <c r="CZ8" s="74">
        <v>0</v>
      </c>
      <c r="DA8" s="74">
        <v>0</v>
      </c>
      <c r="DB8" s="74">
        <v>0</v>
      </c>
      <c r="DC8" s="74">
        <v>0</v>
      </c>
      <c r="DD8" s="74">
        <v>0</v>
      </c>
      <c r="DE8" s="74">
        <v>0</v>
      </c>
      <c r="DF8" s="74">
        <v>0</v>
      </c>
      <c r="DG8" s="74">
        <v>0</v>
      </c>
      <c r="DH8" s="74">
        <v>0</v>
      </c>
      <c r="DI8" s="74">
        <v>0</v>
      </c>
      <c r="DJ8" s="74">
        <v>0</v>
      </c>
      <c r="DK8" s="74">
        <v>0</v>
      </c>
      <c r="DL8" s="74">
        <v>0</v>
      </c>
      <c r="DM8" s="74">
        <v>0</v>
      </c>
      <c r="DN8" s="74">
        <v>0</v>
      </c>
      <c r="DO8" s="74">
        <v>0</v>
      </c>
      <c r="DP8" s="74">
        <v>0</v>
      </c>
      <c r="DQ8" s="74">
        <v>0</v>
      </c>
      <c r="DR8" s="74">
        <v>0</v>
      </c>
      <c r="DS8" s="74">
        <v>0</v>
      </c>
      <c r="DT8" s="74">
        <v>1</v>
      </c>
      <c r="DU8" s="74">
        <v>0</v>
      </c>
      <c r="DV8" s="74">
        <v>0</v>
      </c>
      <c r="DW8" s="74">
        <v>0</v>
      </c>
      <c r="DX8" s="74">
        <v>0</v>
      </c>
      <c r="DY8" s="74">
        <v>0</v>
      </c>
      <c r="DZ8" s="74">
        <v>0</v>
      </c>
      <c r="EA8" s="74">
        <v>0</v>
      </c>
      <c r="EB8" s="74">
        <v>0</v>
      </c>
      <c r="EC8" s="74">
        <v>0</v>
      </c>
      <c r="ED8" s="74">
        <v>0</v>
      </c>
      <c r="EE8" s="74">
        <v>0</v>
      </c>
      <c r="EF8" s="74">
        <v>0</v>
      </c>
      <c r="EG8" s="74">
        <v>0</v>
      </c>
      <c r="EH8" s="74">
        <v>0</v>
      </c>
      <c r="EI8" s="74">
        <v>0</v>
      </c>
      <c r="EJ8" s="74">
        <v>0</v>
      </c>
      <c r="EK8" s="74">
        <v>0</v>
      </c>
      <c r="EL8" s="74">
        <v>0</v>
      </c>
      <c r="EM8" s="74">
        <v>0</v>
      </c>
      <c r="EN8" s="74">
        <v>0</v>
      </c>
      <c r="EO8" s="74">
        <v>0</v>
      </c>
      <c r="EP8" s="74">
        <v>0</v>
      </c>
      <c r="EQ8" s="74">
        <v>0</v>
      </c>
      <c r="ER8" s="74">
        <v>0</v>
      </c>
      <c r="ES8" s="74">
        <v>0</v>
      </c>
      <c r="ET8" s="74">
        <v>0</v>
      </c>
      <c r="EU8" s="74">
        <v>0</v>
      </c>
      <c r="EV8" s="74">
        <v>0</v>
      </c>
      <c r="EW8" s="74">
        <v>0</v>
      </c>
      <c r="EX8" s="74">
        <v>0</v>
      </c>
      <c r="EY8" s="74">
        <v>0</v>
      </c>
      <c r="EZ8" s="74">
        <v>0</v>
      </c>
      <c r="FA8" s="74">
        <v>0</v>
      </c>
      <c r="FB8" s="74">
        <v>0</v>
      </c>
      <c r="FC8" s="74">
        <v>0</v>
      </c>
      <c r="FD8" s="74">
        <v>0</v>
      </c>
      <c r="FE8" s="74">
        <v>0</v>
      </c>
      <c r="FF8" s="74">
        <v>0</v>
      </c>
      <c r="FG8" s="74">
        <v>0</v>
      </c>
      <c r="FH8" s="74">
        <v>0</v>
      </c>
      <c r="FI8" s="74">
        <v>0</v>
      </c>
      <c r="FJ8" s="74">
        <v>0</v>
      </c>
      <c r="FK8" s="74">
        <v>0</v>
      </c>
      <c r="FL8" s="74">
        <v>0</v>
      </c>
      <c r="FM8" s="74">
        <v>0</v>
      </c>
      <c r="FN8" s="74">
        <v>0</v>
      </c>
      <c r="FO8" s="74">
        <v>0</v>
      </c>
      <c r="FP8" s="74">
        <v>0</v>
      </c>
      <c r="FQ8" s="74">
        <v>0</v>
      </c>
      <c r="FR8" s="74">
        <v>0</v>
      </c>
      <c r="FS8" s="74">
        <v>0</v>
      </c>
      <c r="FT8" s="74">
        <v>0</v>
      </c>
      <c r="FU8" s="74">
        <v>0</v>
      </c>
      <c r="FV8" s="74">
        <v>0</v>
      </c>
      <c r="FW8" s="74">
        <v>0</v>
      </c>
      <c r="FX8" s="74">
        <v>0</v>
      </c>
      <c r="FY8" s="74">
        <v>0</v>
      </c>
      <c r="FZ8" s="74">
        <v>0</v>
      </c>
      <c r="GA8" s="74">
        <v>0</v>
      </c>
      <c r="GB8" s="74">
        <v>0</v>
      </c>
      <c r="GC8" s="74">
        <v>0</v>
      </c>
      <c r="GD8" s="74">
        <v>0</v>
      </c>
      <c r="GE8" s="74">
        <v>0</v>
      </c>
      <c r="GF8" s="74">
        <v>0</v>
      </c>
      <c r="GG8" s="74">
        <v>0</v>
      </c>
      <c r="GH8" s="74">
        <v>0</v>
      </c>
      <c r="GI8" s="74">
        <v>0</v>
      </c>
      <c r="GJ8" s="74">
        <v>0</v>
      </c>
      <c r="GK8" s="74">
        <v>0</v>
      </c>
      <c r="GL8" s="74">
        <v>0</v>
      </c>
      <c r="GM8" s="74">
        <v>0</v>
      </c>
      <c r="GN8" s="74">
        <v>0</v>
      </c>
      <c r="GO8" s="74">
        <v>0</v>
      </c>
      <c r="GP8" s="74">
        <v>0</v>
      </c>
      <c r="GQ8" s="74">
        <v>0</v>
      </c>
      <c r="GR8" s="74">
        <v>0</v>
      </c>
      <c r="GS8" s="74">
        <v>0</v>
      </c>
      <c r="GT8" s="74">
        <v>0</v>
      </c>
      <c r="GU8" s="74">
        <v>0</v>
      </c>
      <c r="GV8" s="74">
        <v>0</v>
      </c>
      <c r="GW8" s="74">
        <v>0</v>
      </c>
      <c r="GX8" s="74">
        <v>0</v>
      </c>
      <c r="GY8" s="74">
        <v>0</v>
      </c>
      <c r="GZ8" s="74">
        <v>0</v>
      </c>
      <c r="HA8" s="74">
        <v>0</v>
      </c>
      <c r="HB8" s="74">
        <v>0</v>
      </c>
      <c r="HC8" s="74">
        <v>0</v>
      </c>
      <c r="HD8" s="74">
        <v>0</v>
      </c>
      <c r="HE8" s="74">
        <v>0</v>
      </c>
      <c r="HF8" s="74">
        <v>0</v>
      </c>
      <c r="HG8" s="74">
        <v>0</v>
      </c>
      <c r="HH8" s="74">
        <v>0</v>
      </c>
      <c r="HI8" s="74">
        <v>0</v>
      </c>
      <c r="HJ8" s="74">
        <v>0</v>
      </c>
      <c r="HK8" s="74">
        <v>0</v>
      </c>
      <c r="HL8" s="74">
        <v>0</v>
      </c>
      <c r="HM8" s="74">
        <v>0</v>
      </c>
      <c r="HN8" s="74">
        <v>0</v>
      </c>
      <c r="HO8" s="74">
        <v>0</v>
      </c>
      <c r="HP8" s="74">
        <v>0</v>
      </c>
      <c r="HQ8" s="74">
        <v>0</v>
      </c>
      <c r="HR8" s="74">
        <v>0</v>
      </c>
      <c r="HS8" s="74">
        <v>0</v>
      </c>
      <c r="HT8" s="50"/>
      <c r="HU8" s="74" t="s">
        <v>632</v>
      </c>
      <c r="HV8" s="75">
        <v>514.30280640790147</v>
      </c>
      <c r="HW8" s="75">
        <v>565.76567024864175</v>
      </c>
      <c r="HX8" s="54"/>
      <c r="HY8" s="76"/>
      <c r="HZ8" s="77"/>
      <c r="IA8" s="77"/>
      <c r="IB8" s="77"/>
    </row>
    <row r="9" spans="1:236">
      <c r="A9" s="42"/>
      <c r="B9" s="81" t="s">
        <v>50</v>
      </c>
      <c r="C9" s="82">
        <v>1000</v>
      </c>
      <c r="E9" s="43"/>
      <c r="F9" s="50"/>
      <c r="G9" s="50"/>
      <c r="H9" s="50"/>
      <c r="I9" s="50"/>
      <c r="J9" s="50"/>
      <c r="K9" s="70">
        <v>15</v>
      </c>
      <c r="L9" s="71" t="s">
        <v>1</v>
      </c>
      <c r="M9" s="79">
        <v>0.96569428210528452</v>
      </c>
      <c r="N9" s="80">
        <v>0.45340846195887918</v>
      </c>
      <c r="O9" s="79">
        <v>0.12138014216970294</v>
      </c>
      <c r="P9" s="74">
        <v>0</v>
      </c>
      <c r="Q9" s="74">
        <v>0</v>
      </c>
      <c r="R9" s="74">
        <v>0</v>
      </c>
      <c r="S9" s="74">
        <v>0.4560383812329607</v>
      </c>
      <c r="T9" s="74">
        <v>0</v>
      </c>
      <c r="U9" s="74">
        <v>0</v>
      </c>
      <c r="V9" s="74">
        <v>0</v>
      </c>
      <c r="W9" s="74">
        <v>0</v>
      </c>
      <c r="X9" s="74">
        <v>0</v>
      </c>
      <c r="Y9" s="74">
        <v>0</v>
      </c>
      <c r="Z9" s="74">
        <v>0</v>
      </c>
      <c r="AA9" s="74">
        <v>0</v>
      </c>
      <c r="AB9" s="74">
        <v>0</v>
      </c>
      <c r="AC9" s="74">
        <v>0</v>
      </c>
      <c r="AD9" s="74">
        <v>0</v>
      </c>
      <c r="AE9" s="74">
        <v>0</v>
      </c>
      <c r="AF9" s="74">
        <v>0</v>
      </c>
      <c r="AG9" s="74">
        <v>0</v>
      </c>
      <c r="AH9" s="74">
        <v>0</v>
      </c>
      <c r="AI9" s="74">
        <v>0</v>
      </c>
      <c r="AJ9" s="74">
        <v>0</v>
      </c>
      <c r="AK9" s="74">
        <v>0</v>
      </c>
      <c r="AL9" s="74">
        <v>0</v>
      </c>
      <c r="AM9" s="74">
        <v>0</v>
      </c>
      <c r="AN9" s="74">
        <v>0</v>
      </c>
      <c r="AO9" s="74">
        <v>0</v>
      </c>
      <c r="AP9" s="74">
        <v>0</v>
      </c>
      <c r="AQ9" s="74">
        <v>0</v>
      </c>
      <c r="AR9" s="74">
        <v>0</v>
      </c>
      <c r="AS9" s="74">
        <v>0</v>
      </c>
      <c r="AT9" s="74">
        <v>0</v>
      </c>
      <c r="AU9" s="74">
        <v>0</v>
      </c>
      <c r="AV9" s="74">
        <v>0</v>
      </c>
      <c r="AW9" s="74">
        <v>0</v>
      </c>
      <c r="AX9" s="74">
        <v>0</v>
      </c>
      <c r="AY9" s="74">
        <v>0</v>
      </c>
      <c r="AZ9" s="74">
        <v>0</v>
      </c>
      <c r="BA9" s="74">
        <v>0</v>
      </c>
      <c r="BB9" s="74">
        <v>0</v>
      </c>
      <c r="BC9" s="74">
        <v>0</v>
      </c>
      <c r="BD9" s="74">
        <v>0</v>
      </c>
      <c r="BE9" s="74">
        <v>0</v>
      </c>
      <c r="BF9" s="74">
        <v>0</v>
      </c>
      <c r="BG9" s="74">
        <v>0</v>
      </c>
      <c r="BH9" s="74">
        <v>0</v>
      </c>
      <c r="BI9" s="74">
        <v>0</v>
      </c>
      <c r="BJ9" s="74">
        <v>0</v>
      </c>
      <c r="BK9" s="74">
        <v>0</v>
      </c>
      <c r="BL9" s="74">
        <v>0</v>
      </c>
      <c r="BM9" s="74">
        <v>0</v>
      </c>
      <c r="BN9" s="74">
        <v>0</v>
      </c>
      <c r="BO9" s="74">
        <v>0</v>
      </c>
      <c r="BP9" s="74">
        <v>0</v>
      </c>
      <c r="BQ9" s="74">
        <v>0</v>
      </c>
      <c r="BR9" s="74">
        <v>0</v>
      </c>
      <c r="BS9" s="74">
        <v>0</v>
      </c>
      <c r="BT9" s="74">
        <v>0</v>
      </c>
      <c r="BU9" s="74">
        <v>0</v>
      </c>
      <c r="BV9" s="74">
        <v>0</v>
      </c>
      <c r="BW9" s="74">
        <v>0</v>
      </c>
      <c r="BX9" s="74">
        <v>0</v>
      </c>
      <c r="BY9" s="74">
        <v>0</v>
      </c>
      <c r="BZ9" s="74">
        <v>0</v>
      </c>
      <c r="CA9" s="74">
        <v>0</v>
      </c>
      <c r="CB9" s="74">
        <v>0</v>
      </c>
      <c r="CC9" s="74">
        <v>0</v>
      </c>
      <c r="CD9" s="74">
        <v>0</v>
      </c>
      <c r="CE9" s="74">
        <v>0</v>
      </c>
      <c r="CF9" s="74">
        <v>0</v>
      </c>
      <c r="CG9" s="74">
        <v>0</v>
      </c>
      <c r="CH9" s="74">
        <v>0</v>
      </c>
      <c r="CI9" s="74">
        <v>0</v>
      </c>
      <c r="CJ9" s="74">
        <v>0</v>
      </c>
      <c r="CK9" s="74">
        <v>0</v>
      </c>
      <c r="CL9" s="74">
        <v>0</v>
      </c>
      <c r="CM9" s="74">
        <v>0</v>
      </c>
      <c r="CN9" s="74">
        <v>0</v>
      </c>
      <c r="CO9" s="74">
        <v>0</v>
      </c>
      <c r="CP9" s="74">
        <v>0</v>
      </c>
      <c r="CQ9" s="74">
        <v>0</v>
      </c>
      <c r="CR9" s="74">
        <v>0</v>
      </c>
      <c r="CS9" s="74">
        <v>0</v>
      </c>
      <c r="CT9" s="74">
        <v>0</v>
      </c>
      <c r="CU9" s="74">
        <v>0</v>
      </c>
      <c r="CV9" s="74">
        <v>0</v>
      </c>
      <c r="CW9" s="74">
        <v>0</v>
      </c>
      <c r="CX9" s="74">
        <v>0</v>
      </c>
      <c r="CY9" s="74">
        <v>0</v>
      </c>
      <c r="CZ9" s="74">
        <v>0</v>
      </c>
      <c r="DA9" s="74">
        <v>0</v>
      </c>
      <c r="DB9" s="74">
        <v>0</v>
      </c>
      <c r="DC9" s="74">
        <v>0</v>
      </c>
      <c r="DD9" s="74">
        <v>0</v>
      </c>
      <c r="DE9" s="74">
        <v>0</v>
      </c>
      <c r="DF9" s="74">
        <v>0</v>
      </c>
      <c r="DG9" s="74">
        <v>0</v>
      </c>
      <c r="DH9" s="74">
        <v>0</v>
      </c>
      <c r="DI9" s="74">
        <v>0</v>
      </c>
      <c r="DJ9" s="74">
        <v>0</v>
      </c>
      <c r="DK9" s="74">
        <v>0</v>
      </c>
      <c r="DL9" s="74">
        <v>0</v>
      </c>
      <c r="DM9" s="74">
        <v>0</v>
      </c>
      <c r="DN9" s="74">
        <v>0</v>
      </c>
      <c r="DO9" s="74">
        <v>0</v>
      </c>
      <c r="DP9" s="74">
        <v>0</v>
      </c>
      <c r="DQ9" s="74">
        <v>0</v>
      </c>
      <c r="DR9" s="74">
        <v>0</v>
      </c>
      <c r="DS9" s="74">
        <v>0</v>
      </c>
      <c r="DT9" s="74">
        <v>0</v>
      </c>
      <c r="DU9" s="74">
        <v>0.45285651936922622</v>
      </c>
      <c r="DV9" s="74">
        <v>0</v>
      </c>
      <c r="DW9" s="74">
        <v>0</v>
      </c>
      <c r="DX9" s="74">
        <v>0</v>
      </c>
      <c r="DY9" s="74">
        <v>0</v>
      </c>
      <c r="DZ9" s="74">
        <v>0</v>
      </c>
      <c r="EA9" s="74">
        <v>0</v>
      </c>
      <c r="EB9" s="74">
        <v>0</v>
      </c>
      <c r="EC9" s="74">
        <v>0</v>
      </c>
      <c r="ED9" s="74">
        <v>0</v>
      </c>
      <c r="EE9" s="74">
        <v>0</v>
      </c>
      <c r="EF9" s="74">
        <v>0</v>
      </c>
      <c r="EG9" s="74">
        <v>0</v>
      </c>
      <c r="EH9" s="74">
        <v>0</v>
      </c>
      <c r="EI9" s="74">
        <v>0</v>
      </c>
      <c r="EJ9" s="74">
        <v>0</v>
      </c>
      <c r="EK9" s="74">
        <v>0</v>
      </c>
      <c r="EL9" s="74">
        <v>0</v>
      </c>
      <c r="EM9" s="74">
        <v>0</v>
      </c>
      <c r="EN9" s="74">
        <v>0</v>
      </c>
      <c r="EO9" s="74">
        <v>0</v>
      </c>
      <c r="EP9" s="74">
        <v>0</v>
      </c>
      <c r="EQ9" s="74">
        <v>0</v>
      </c>
      <c r="ER9" s="74">
        <v>0</v>
      </c>
      <c r="ES9" s="74">
        <v>0</v>
      </c>
      <c r="ET9" s="74">
        <v>0</v>
      </c>
      <c r="EU9" s="74">
        <v>0</v>
      </c>
      <c r="EV9" s="74">
        <v>0</v>
      </c>
      <c r="EW9" s="74">
        <v>0</v>
      </c>
      <c r="EX9" s="74">
        <v>0</v>
      </c>
      <c r="EY9" s="74">
        <v>0</v>
      </c>
      <c r="EZ9" s="74">
        <v>0</v>
      </c>
      <c r="FA9" s="74">
        <v>0</v>
      </c>
      <c r="FB9" s="74">
        <v>0</v>
      </c>
      <c r="FC9" s="74">
        <v>0</v>
      </c>
      <c r="FD9" s="74">
        <v>0</v>
      </c>
      <c r="FE9" s="74">
        <v>0</v>
      </c>
      <c r="FF9" s="74">
        <v>0</v>
      </c>
      <c r="FG9" s="74">
        <v>0</v>
      </c>
      <c r="FH9" s="74">
        <v>0</v>
      </c>
      <c r="FI9" s="74">
        <v>0</v>
      </c>
      <c r="FJ9" s="74">
        <v>0</v>
      </c>
      <c r="FK9" s="74">
        <v>0</v>
      </c>
      <c r="FL9" s="74">
        <v>0</v>
      </c>
      <c r="FM9" s="74">
        <v>0</v>
      </c>
      <c r="FN9" s="74">
        <v>0</v>
      </c>
      <c r="FO9" s="74">
        <v>0</v>
      </c>
      <c r="FP9" s="74">
        <v>0</v>
      </c>
      <c r="FQ9" s="74">
        <v>0</v>
      </c>
      <c r="FR9" s="74">
        <v>0</v>
      </c>
      <c r="FS9" s="74">
        <v>0</v>
      </c>
      <c r="FT9" s="74">
        <v>0</v>
      </c>
      <c r="FU9" s="74">
        <v>0</v>
      </c>
      <c r="FV9" s="74">
        <v>0</v>
      </c>
      <c r="FW9" s="74">
        <v>0</v>
      </c>
      <c r="FX9" s="74">
        <v>0</v>
      </c>
      <c r="FY9" s="74">
        <v>0</v>
      </c>
      <c r="FZ9" s="74">
        <v>0</v>
      </c>
      <c r="GA9" s="74">
        <v>0</v>
      </c>
      <c r="GB9" s="74">
        <v>0</v>
      </c>
      <c r="GC9" s="74">
        <v>0</v>
      </c>
      <c r="GD9" s="74">
        <v>0</v>
      </c>
      <c r="GE9" s="74">
        <v>0</v>
      </c>
      <c r="GF9" s="74">
        <v>0</v>
      </c>
      <c r="GG9" s="74">
        <v>0</v>
      </c>
      <c r="GH9" s="74">
        <v>0</v>
      </c>
      <c r="GI9" s="74">
        <v>0</v>
      </c>
      <c r="GJ9" s="74">
        <v>0</v>
      </c>
      <c r="GK9" s="74">
        <v>0</v>
      </c>
      <c r="GL9" s="74">
        <v>0</v>
      </c>
      <c r="GM9" s="74">
        <v>0</v>
      </c>
      <c r="GN9" s="74">
        <v>0</v>
      </c>
      <c r="GO9" s="74">
        <v>0</v>
      </c>
      <c r="GP9" s="74">
        <v>0</v>
      </c>
      <c r="GQ9" s="74">
        <v>0</v>
      </c>
      <c r="GR9" s="74">
        <v>0</v>
      </c>
      <c r="GS9" s="74">
        <v>0</v>
      </c>
      <c r="GT9" s="74">
        <v>0</v>
      </c>
      <c r="GU9" s="74">
        <v>0</v>
      </c>
      <c r="GV9" s="74">
        <v>0</v>
      </c>
      <c r="GW9" s="74">
        <v>0</v>
      </c>
      <c r="GX9" s="74">
        <v>0</v>
      </c>
      <c r="GY9" s="74">
        <v>0</v>
      </c>
      <c r="GZ9" s="74">
        <v>0</v>
      </c>
      <c r="HA9" s="74">
        <v>0</v>
      </c>
      <c r="HB9" s="74">
        <v>0</v>
      </c>
      <c r="HC9" s="74">
        <v>0</v>
      </c>
      <c r="HD9" s="74">
        <v>0</v>
      </c>
      <c r="HE9" s="74">
        <v>0</v>
      </c>
      <c r="HF9" s="74">
        <v>0</v>
      </c>
      <c r="HG9" s="74">
        <v>0</v>
      </c>
      <c r="HH9" s="74">
        <v>0</v>
      </c>
      <c r="HI9" s="74">
        <v>0</v>
      </c>
      <c r="HJ9" s="74">
        <v>0</v>
      </c>
      <c r="HK9" s="74">
        <v>0</v>
      </c>
      <c r="HL9" s="74">
        <v>0</v>
      </c>
      <c r="HM9" s="74">
        <v>0</v>
      </c>
      <c r="HN9" s="74">
        <v>0</v>
      </c>
      <c r="HO9" s="74">
        <v>0</v>
      </c>
      <c r="HP9" s="74">
        <v>0</v>
      </c>
      <c r="HQ9" s="74">
        <v>0</v>
      </c>
      <c r="HR9" s="74">
        <v>0</v>
      </c>
      <c r="HS9" s="74">
        <v>0</v>
      </c>
      <c r="HT9" s="50"/>
      <c r="HU9" s="74" t="s">
        <v>513</v>
      </c>
      <c r="HV9" s="75">
        <v>266.41789630221587</v>
      </c>
      <c r="HW9" s="75">
        <v>461.61907040242232</v>
      </c>
      <c r="HX9" s="54"/>
      <c r="HY9" s="76"/>
      <c r="HZ9" s="77"/>
      <c r="IA9" s="77"/>
      <c r="IB9" s="77"/>
    </row>
    <row r="10" spans="1:236" ht="13.5" customHeight="1">
      <c r="A10" s="42"/>
      <c r="B10" s="83"/>
      <c r="C10" s="84"/>
      <c r="E10" s="43"/>
      <c r="F10" s="50"/>
      <c r="G10" s="50"/>
      <c r="H10" s="50"/>
      <c r="I10" s="50"/>
      <c r="J10" s="50"/>
      <c r="K10" s="70">
        <v>17</v>
      </c>
      <c r="L10" s="71" t="s">
        <v>2</v>
      </c>
      <c r="M10" s="79">
        <v>1.1361582460891089</v>
      </c>
      <c r="N10" s="80">
        <v>0.49375699481180202</v>
      </c>
      <c r="O10" s="79">
        <v>6.0324419578643568E-3</v>
      </c>
      <c r="P10" s="74">
        <v>0</v>
      </c>
      <c r="Q10" s="74">
        <v>0</v>
      </c>
      <c r="R10" s="74">
        <v>0</v>
      </c>
      <c r="S10" s="74">
        <v>0</v>
      </c>
      <c r="T10" s="74">
        <v>0.52717625956612602</v>
      </c>
      <c r="U10" s="74">
        <v>0</v>
      </c>
      <c r="V10" s="74">
        <v>0</v>
      </c>
      <c r="W10" s="74">
        <v>0</v>
      </c>
      <c r="X10" s="74">
        <v>0</v>
      </c>
      <c r="Y10" s="74">
        <v>0</v>
      </c>
      <c r="Z10" s="74">
        <v>0</v>
      </c>
      <c r="AA10" s="74">
        <v>0</v>
      </c>
      <c r="AB10" s="74">
        <v>0</v>
      </c>
      <c r="AC10" s="74">
        <v>0</v>
      </c>
      <c r="AD10" s="74">
        <v>0</v>
      </c>
      <c r="AE10" s="74">
        <v>0</v>
      </c>
      <c r="AF10" s="74">
        <v>0</v>
      </c>
      <c r="AG10" s="74">
        <v>0</v>
      </c>
      <c r="AH10" s="74">
        <v>0</v>
      </c>
      <c r="AI10" s="74">
        <v>0</v>
      </c>
      <c r="AJ10" s="74">
        <v>0</v>
      </c>
      <c r="AK10" s="74">
        <v>0</v>
      </c>
      <c r="AL10" s="74">
        <v>0</v>
      </c>
      <c r="AM10" s="74">
        <v>0</v>
      </c>
      <c r="AN10" s="74">
        <v>0</v>
      </c>
      <c r="AO10" s="74">
        <v>0</v>
      </c>
      <c r="AP10" s="74">
        <v>0</v>
      </c>
      <c r="AQ10" s="74">
        <v>0</v>
      </c>
      <c r="AR10" s="74">
        <v>0</v>
      </c>
      <c r="AS10" s="74">
        <v>0</v>
      </c>
      <c r="AT10" s="74">
        <v>0</v>
      </c>
      <c r="AU10" s="74">
        <v>0</v>
      </c>
      <c r="AV10" s="74">
        <v>0</v>
      </c>
      <c r="AW10" s="74">
        <v>0</v>
      </c>
      <c r="AX10" s="74">
        <v>0</v>
      </c>
      <c r="AY10" s="74">
        <v>0</v>
      </c>
      <c r="AZ10" s="74">
        <v>0</v>
      </c>
      <c r="BA10" s="74">
        <v>0</v>
      </c>
      <c r="BB10" s="74">
        <v>0</v>
      </c>
      <c r="BC10" s="74">
        <v>0</v>
      </c>
      <c r="BD10" s="74">
        <v>0</v>
      </c>
      <c r="BE10" s="74">
        <v>0</v>
      </c>
      <c r="BF10" s="74">
        <v>0</v>
      </c>
      <c r="BG10" s="74">
        <v>0</v>
      </c>
      <c r="BH10" s="74">
        <v>0</v>
      </c>
      <c r="BI10" s="74">
        <v>0</v>
      </c>
      <c r="BJ10" s="74">
        <v>0</v>
      </c>
      <c r="BK10" s="74">
        <v>0</v>
      </c>
      <c r="BL10" s="74">
        <v>0</v>
      </c>
      <c r="BM10" s="74">
        <v>0</v>
      </c>
      <c r="BN10" s="74">
        <v>0</v>
      </c>
      <c r="BO10" s="74">
        <v>0</v>
      </c>
      <c r="BP10" s="74">
        <v>0</v>
      </c>
      <c r="BQ10" s="74">
        <v>0</v>
      </c>
      <c r="BR10" s="74">
        <v>0</v>
      </c>
      <c r="BS10" s="74">
        <v>0</v>
      </c>
      <c r="BT10" s="74">
        <v>0</v>
      </c>
      <c r="BU10" s="74">
        <v>0</v>
      </c>
      <c r="BV10" s="74">
        <v>0</v>
      </c>
      <c r="BW10" s="74">
        <v>0</v>
      </c>
      <c r="BX10" s="74">
        <v>0</v>
      </c>
      <c r="BY10" s="74">
        <v>0</v>
      </c>
      <c r="BZ10" s="74">
        <v>0</v>
      </c>
      <c r="CA10" s="74">
        <v>0</v>
      </c>
      <c r="CB10" s="74">
        <v>0</v>
      </c>
      <c r="CC10" s="74">
        <v>0</v>
      </c>
      <c r="CD10" s="74">
        <v>0</v>
      </c>
      <c r="CE10" s="74">
        <v>0</v>
      </c>
      <c r="CF10" s="74">
        <v>0</v>
      </c>
      <c r="CG10" s="74">
        <v>0</v>
      </c>
      <c r="CH10" s="74">
        <v>0</v>
      </c>
      <c r="CI10" s="74">
        <v>0</v>
      </c>
      <c r="CJ10" s="74">
        <v>0</v>
      </c>
      <c r="CK10" s="74">
        <v>0</v>
      </c>
      <c r="CL10" s="74">
        <v>0</v>
      </c>
      <c r="CM10" s="74">
        <v>0</v>
      </c>
      <c r="CN10" s="74">
        <v>0</v>
      </c>
      <c r="CO10" s="74">
        <v>0</v>
      </c>
      <c r="CP10" s="74">
        <v>0</v>
      </c>
      <c r="CQ10" s="74">
        <v>0</v>
      </c>
      <c r="CR10" s="74">
        <v>0</v>
      </c>
      <c r="CS10" s="74">
        <v>0</v>
      </c>
      <c r="CT10" s="74">
        <v>0</v>
      </c>
      <c r="CU10" s="74">
        <v>0</v>
      </c>
      <c r="CV10" s="74">
        <v>0</v>
      </c>
      <c r="CW10" s="74">
        <v>0</v>
      </c>
      <c r="CX10" s="74">
        <v>0</v>
      </c>
      <c r="CY10" s="74">
        <v>0</v>
      </c>
      <c r="CZ10" s="74">
        <v>0</v>
      </c>
      <c r="DA10" s="74">
        <v>0</v>
      </c>
      <c r="DB10" s="74">
        <v>0</v>
      </c>
      <c r="DC10" s="74">
        <v>0</v>
      </c>
      <c r="DD10" s="74">
        <v>0</v>
      </c>
      <c r="DE10" s="74">
        <v>0</v>
      </c>
      <c r="DF10" s="74">
        <v>0</v>
      </c>
      <c r="DG10" s="74">
        <v>0</v>
      </c>
      <c r="DH10" s="74">
        <v>0</v>
      </c>
      <c r="DI10" s="74">
        <v>0</v>
      </c>
      <c r="DJ10" s="74">
        <v>0</v>
      </c>
      <c r="DK10" s="74">
        <v>0</v>
      </c>
      <c r="DL10" s="74">
        <v>0</v>
      </c>
      <c r="DM10" s="74">
        <v>0</v>
      </c>
      <c r="DN10" s="74">
        <v>0</v>
      </c>
      <c r="DO10" s="74">
        <v>0</v>
      </c>
      <c r="DP10" s="74">
        <v>0</v>
      </c>
      <c r="DQ10" s="74">
        <v>0</v>
      </c>
      <c r="DR10" s="74">
        <v>0</v>
      </c>
      <c r="DS10" s="74">
        <v>0</v>
      </c>
      <c r="DT10" s="74">
        <v>0</v>
      </c>
      <c r="DU10" s="74">
        <v>0</v>
      </c>
      <c r="DV10" s="74">
        <v>0.52642833899823716</v>
      </c>
      <c r="DW10" s="74">
        <v>0</v>
      </c>
      <c r="DX10" s="74">
        <v>0</v>
      </c>
      <c r="DY10" s="74">
        <v>0</v>
      </c>
      <c r="DZ10" s="74">
        <v>0</v>
      </c>
      <c r="EA10" s="74">
        <v>0</v>
      </c>
      <c r="EB10" s="74">
        <v>0</v>
      </c>
      <c r="EC10" s="74">
        <v>0</v>
      </c>
      <c r="ED10" s="74">
        <v>0</v>
      </c>
      <c r="EE10" s="74">
        <v>0</v>
      </c>
      <c r="EF10" s="74">
        <v>0</v>
      </c>
      <c r="EG10" s="74">
        <v>0</v>
      </c>
      <c r="EH10" s="74">
        <v>0</v>
      </c>
      <c r="EI10" s="74">
        <v>0</v>
      </c>
      <c r="EJ10" s="74">
        <v>0</v>
      </c>
      <c r="EK10" s="74">
        <v>0</v>
      </c>
      <c r="EL10" s="74">
        <v>0</v>
      </c>
      <c r="EM10" s="74">
        <v>0</v>
      </c>
      <c r="EN10" s="74">
        <v>0</v>
      </c>
      <c r="EO10" s="74">
        <v>0</v>
      </c>
      <c r="EP10" s="74">
        <v>0</v>
      </c>
      <c r="EQ10" s="74">
        <v>0</v>
      </c>
      <c r="ER10" s="74">
        <v>0</v>
      </c>
      <c r="ES10" s="74">
        <v>0</v>
      </c>
      <c r="ET10" s="74">
        <v>0</v>
      </c>
      <c r="EU10" s="74">
        <v>0</v>
      </c>
      <c r="EV10" s="74">
        <v>0</v>
      </c>
      <c r="EW10" s="74">
        <v>0</v>
      </c>
      <c r="EX10" s="74">
        <v>0</v>
      </c>
      <c r="EY10" s="74">
        <v>0</v>
      </c>
      <c r="EZ10" s="74">
        <v>0</v>
      </c>
      <c r="FA10" s="74">
        <v>0</v>
      </c>
      <c r="FB10" s="74">
        <v>0</v>
      </c>
      <c r="FC10" s="74">
        <v>0</v>
      </c>
      <c r="FD10" s="74">
        <v>0</v>
      </c>
      <c r="FE10" s="74">
        <v>0</v>
      </c>
      <c r="FF10" s="74">
        <v>0</v>
      </c>
      <c r="FG10" s="74">
        <v>0</v>
      </c>
      <c r="FH10" s="74">
        <v>0</v>
      </c>
      <c r="FI10" s="74">
        <v>0</v>
      </c>
      <c r="FJ10" s="74">
        <v>0</v>
      </c>
      <c r="FK10" s="74">
        <v>0</v>
      </c>
      <c r="FL10" s="74">
        <v>0</v>
      </c>
      <c r="FM10" s="74">
        <v>0</v>
      </c>
      <c r="FN10" s="74">
        <v>0</v>
      </c>
      <c r="FO10" s="74">
        <v>0</v>
      </c>
      <c r="FP10" s="74">
        <v>0</v>
      </c>
      <c r="FQ10" s="74">
        <v>0</v>
      </c>
      <c r="FR10" s="74">
        <v>0</v>
      </c>
      <c r="FS10" s="74">
        <v>0</v>
      </c>
      <c r="FT10" s="74">
        <v>0</v>
      </c>
      <c r="FU10" s="74">
        <v>0</v>
      </c>
      <c r="FV10" s="74">
        <v>0</v>
      </c>
      <c r="FW10" s="74">
        <v>0</v>
      </c>
      <c r="FX10" s="74">
        <v>0</v>
      </c>
      <c r="FY10" s="74">
        <v>0</v>
      </c>
      <c r="FZ10" s="74">
        <v>0</v>
      </c>
      <c r="GA10" s="74">
        <v>0</v>
      </c>
      <c r="GB10" s="74">
        <v>0</v>
      </c>
      <c r="GC10" s="74">
        <v>0</v>
      </c>
      <c r="GD10" s="74">
        <v>0</v>
      </c>
      <c r="GE10" s="74">
        <v>0</v>
      </c>
      <c r="GF10" s="74">
        <v>0</v>
      </c>
      <c r="GG10" s="74">
        <v>0</v>
      </c>
      <c r="GH10" s="74">
        <v>0</v>
      </c>
      <c r="GI10" s="74">
        <v>0</v>
      </c>
      <c r="GJ10" s="74">
        <v>0</v>
      </c>
      <c r="GK10" s="74">
        <v>0</v>
      </c>
      <c r="GL10" s="74">
        <v>0</v>
      </c>
      <c r="GM10" s="74">
        <v>0</v>
      </c>
      <c r="GN10" s="74">
        <v>0</v>
      </c>
      <c r="GO10" s="74">
        <v>0</v>
      </c>
      <c r="GP10" s="74">
        <v>0</v>
      </c>
      <c r="GQ10" s="74">
        <v>0</v>
      </c>
      <c r="GR10" s="74">
        <v>0</v>
      </c>
      <c r="GS10" s="74">
        <v>0</v>
      </c>
      <c r="GT10" s="74">
        <v>0</v>
      </c>
      <c r="GU10" s="74">
        <v>0</v>
      </c>
      <c r="GV10" s="74">
        <v>0</v>
      </c>
      <c r="GW10" s="74">
        <v>0</v>
      </c>
      <c r="GX10" s="74">
        <v>0</v>
      </c>
      <c r="GY10" s="74">
        <v>0</v>
      </c>
      <c r="GZ10" s="74">
        <v>0</v>
      </c>
      <c r="HA10" s="74">
        <v>0</v>
      </c>
      <c r="HB10" s="74">
        <v>0</v>
      </c>
      <c r="HC10" s="74">
        <v>0</v>
      </c>
      <c r="HD10" s="74">
        <v>0</v>
      </c>
      <c r="HE10" s="74">
        <v>0</v>
      </c>
      <c r="HF10" s="74">
        <v>0</v>
      </c>
      <c r="HG10" s="74">
        <v>0</v>
      </c>
      <c r="HH10" s="74">
        <v>0</v>
      </c>
      <c r="HI10" s="74">
        <v>0</v>
      </c>
      <c r="HJ10" s="74">
        <v>0</v>
      </c>
      <c r="HK10" s="74">
        <v>0</v>
      </c>
      <c r="HL10" s="74">
        <v>0</v>
      </c>
      <c r="HM10" s="74">
        <v>0</v>
      </c>
      <c r="HN10" s="74">
        <v>0</v>
      </c>
      <c r="HO10" s="74">
        <v>0</v>
      </c>
      <c r="HP10" s="74">
        <v>0</v>
      </c>
      <c r="HQ10" s="74">
        <v>0</v>
      </c>
      <c r="HR10" s="74">
        <v>0</v>
      </c>
      <c r="HS10" s="74">
        <v>0</v>
      </c>
      <c r="HT10" s="50"/>
      <c r="HU10" s="74" t="s">
        <v>514</v>
      </c>
      <c r="HV10" s="75">
        <v>148.81544533196313</v>
      </c>
      <c r="HW10" s="75">
        <v>105.40271010731003</v>
      </c>
      <c r="HX10" s="54"/>
      <c r="HY10" s="76"/>
      <c r="HZ10" s="77"/>
      <c r="IA10" s="77"/>
      <c r="IB10" s="77"/>
    </row>
    <row r="11" spans="1:236">
      <c r="A11" s="42"/>
      <c r="B11" s="68" t="str">
        <f>報告書!L2</f>
        <v>千円</v>
      </c>
      <c r="C11" s="85">
        <f>VLOOKUP($B$11,$B$6:$C$9,2,0)</f>
        <v>1000</v>
      </c>
      <c r="E11" s="43"/>
      <c r="F11" s="50"/>
      <c r="G11" s="50"/>
      <c r="H11" s="50"/>
      <c r="I11" s="50"/>
      <c r="J11" s="50"/>
      <c r="K11" s="70">
        <v>61</v>
      </c>
      <c r="L11" s="71" t="s">
        <v>33</v>
      </c>
      <c r="M11" s="79">
        <v>1.3756212317099821</v>
      </c>
      <c r="N11" s="80">
        <v>0.19249843630162364</v>
      </c>
      <c r="O11" s="79">
        <v>3.5015232014463433E-4</v>
      </c>
      <c r="P11" s="74">
        <v>0</v>
      </c>
      <c r="Q11" s="74">
        <v>0</v>
      </c>
      <c r="R11" s="74">
        <v>0</v>
      </c>
      <c r="S11" s="74">
        <v>0</v>
      </c>
      <c r="T11" s="74">
        <v>0</v>
      </c>
      <c r="U11" s="74">
        <v>0.11971156431908121</v>
      </c>
      <c r="V11" s="74">
        <v>0</v>
      </c>
      <c r="W11" s="74">
        <v>0</v>
      </c>
      <c r="X11" s="74">
        <v>0</v>
      </c>
      <c r="Y11" s="74">
        <v>0</v>
      </c>
      <c r="Z11" s="74">
        <v>0</v>
      </c>
      <c r="AA11" s="74">
        <v>0</v>
      </c>
      <c r="AB11" s="74">
        <v>0</v>
      </c>
      <c r="AC11" s="74">
        <v>0</v>
      </c>
      <c r="AD11" s="74">
        <v>0</v>
      </c>
      <c r="AE11" s="74">
        <v>0</v>
      </c>
      <c r="AF11" s="74">
        <v>0</v>
      </c>
      <c r="AG11" s="74">
        <v>0</v>
      </c>
      <c r="AH11" s="74">
        <v>0</v>
      </c>
      <c r="AI11" s="74">
        <v>0</v>
      </c>
      <c r="AJ11" s="74">
        <v>0</v>
      </c>
      <c r="AK11" s="74">
        <v>0</v>
      </c>
      <c r="AL11" s="74">
        <v>0</v>
      </c>
      <c r="AM11" s="74">
        <v>0</v>
      </c>
      <c r="AN11" s="74">
        <v>0</v>
      </c>
      <c r="AO11" s="74">
        <v>0</v>
      </c>
      <c r="AP11" s="74">
        <v>0</v>
      </c>
      <c r="AQ11" s="74">
        <v>0</v>
      </c>
      <c r="AR11" s="74">
        <v>0</v>
      </c>
      <c r="AS11" s="74">
        <v>0</v>
      </c>
      <c r="AT11" s="74">
        <v>0</v>
      </c>
      <c r="AU11" s="74">
        <v>0</v>
      </c>
      <c r="AV11" s="74">
        <v>0</v>
      </c>
      <c r="AW11" s="74">
        <v>0</v>
      </c>
      <c r="AX11" s="74">
        <v>0</v>
      </c>
      <c r="AY11" s="74">
        <v>0</v>
      </c>
      <c r="AZ11" s="74">
        <v>0</v>
      </c>
      <c r="BA11" s="74">
        <v>0</v>
      </c>
      <c r="BB11" s="74">
        <v>0</v>
      </c>
      <c r="BC11" s="74">
        <v>0</v>
      </c>
      <c r="BD11" s="74">
        <v>0</v>
      </c>
      <c r="BE11" s="74">
        <v>0</v>
      </c>
      <c r="BF11" s="74">
        <v>0</v>
      </c>
      <c r="BG11" s="74">
        <v>0</v>
      </c>
      <c r="BH11" s="74">
        <v>0</v>
      </c>
      <c r="BI11" s="74">
        <v>0</v>
      </c>
      <c r="BJ11" s="74">
        <v>0</v>
      </c>
      <c r="BK11" s="74">
        <v>0</v>
      </c>
      <c r="BL11" s="74">
        <v>0</v>
      </c>
      <c r="BM11" s="74">
        <v>0</v>
      </c>
      <c r="BN11" s="74">
        <v>0</v>
      </c>
      <c r="BO11" s="74">
        <v>0</v>
      </c>
      <c r="BP11" s="74">
        <v>0</v>
      </c>
      <c r="BQ11" s="74">
        <v>0</v>
      </c>
      <c r="BR11" s="74">
        <v>0</v>
      </c>
      <c r="BS11" s="74">
        <v>0</v>
      </c>
      <c r="BT11" s="74">
        <v>0</v>
      </c>
      <c r="BU11" s="74">
        <v>0</v>
      </c>
      <c r="BV11" s="74">
        <v>0</v>
      </c>
      <c r="BW11" s="74">
        <v>0</v>
      </c>
      <c r="BX11" s="74">
        <v>0</v>
      </c>
      <c r="BY11" s="74">
        <v>0</v>
      </c>
      <c r="BZ11" s="74">
        <v>0</v>
      </c>
      <c r="CA11" s="74">
        <v>0</v>
      </c>
      <c r="CB11" s="74">
        <v>0</v>
      </c>
      <c r="CC11" s="74">
        <v>0</v>
      </c>
      <c r="CD11" s="74">
        <v>0</v>
      </c>
      <c r="CE11" s="74">
        <v>0</v>
      </c>
      <c r="CF11" s="74">
        <v>0</v>
      </c>
      <c r="CG11" s="74">
        <v>0</v>
      </c>
      <c r="CH11" s="74">
        <v>0</v>
      </c>
      <c r="CI11" s="74">
        <v>0</v>
      </c>
      <c r="CJ11" s="74">
        <v>0</v>
      </c>
      <c r="CK11" s="74">
        <v>0</v>
      </c>
      <c r="CL11" s="74">
        <v>0</v>
      </c>
      <c r="CM11" s="74">
        <v>0</v>
      </c>
      <c r="CN11" s="74">
        <v>0</v>
      </c>
      <c r="CO11" s="74">
        <v>0</v>
      </c>
      <c r="CP11" s="74">
        <v>0</v>
      </c>
      <c r="CQ11" s="74">
        <v>0</v>
      </c>
      <c r="CR11" s="74">
        <v>0</v>
      </c>
      <c r="CS11" s="74">
        <v>0</v>
      </c>
      <c r="CT11" s="74">
        <v>0</v>
      </c>
      <c r="CU11" s="74">
        <v>0</v>
      </c>
      <c r="CV11" s="74">
        <v>0</v>
      </c>
      <c r="CW11" s="74">
        <v>0</v>
      </c>
      <c r="CX11" s="74">
        <v>0</v>
      </c>
      <c r="CY11" s="74">
        <v>0</v>
      </c>
      <c r="CZ11" s="74">
        <v>0</v>
      </c>
      <c r="DA11" s="74">
        <v>0</v>
      </c>
      <c r="DB11" s="74">
        <v>0</v>
      </c>
      <c r="DC11" s="74">
        <v>0</v>
      </c>
      <c r="DD11" s="74">
        <v>0</v>
      </c>
      <c r="DE11" s="74">
        <v>0</v>
      </c>
      <c r="DF11" s="74">
        <v>0</v>
      </c>
      <c r="DG11" s="74">
        <v>0</v>
      </c>
      <c r="DH11" s="74">
        <v>0</v>
      </c>
      <c r="DI11" s="74">
        <v>0</v>
      </c>
      <c r="DJ11" s="74">
        <v>0</v>
      </c>
      <c r="DK11" s="74">
        <v>0</v>
      </c>
      <c r="DL11" s="74">
        <v>0</v>
      </c>
      <c r="DM11" s="74">
        <v>0</v>
      </c>
      <c r="DN11" s="74">
        <v>0</v>
      </c>
      <c r="DO11" s="74">
        <v>0</v>
      </c>
      <c r="DP11" s="74">
        <v>0</v>
      </c>
      <c r="DQ11" s="74">
        <v>0</v>
      </c>
      <c r="DR11" s="74">
        <v>0</v>
      </c>
      <c r="DS11" s="74">
        <v>0</v>
      </c>
      <c r="DT11" s="74">
        <v>0</v>
      </c>
      <c r="DU11" s="74">
        <v>0</v>
      </c>
      <c r="DV11" s="74">
        <v>0</v>
      </c>
      <c r="DW11" s="74">
        <v>0.11905620291631838</v>
      </c>
      <c r="DX11" s="74">
        <v>0</v>
      </c>
      <c r="DY11" s="74">
        <v>0</v>
      </c>
      <c r="DZ11" s="74">
        <v>0</v>
      </c>
      <c r="EA11" s="74">
        <v>0</v>
      </c>
      <c r="EB11" s="74">
        <v>0</v>
      </c>
      <c r="EC11" s="74">
        <v>0</v>
      </c>
      <c r="ED11" s="74">
        <v>0</v>
      </c>
      <c r="EE11" s="74">
        <v>0</v>
      </c>
      <c r="EF11" s="74">
        <v>0</v>
      </c>
      <c r="EG11" s="74">
        <v>0</v>
      </c>
      <c r="EH11" s="74">
        <v>0</v>
      </c>
      <c r="EI11" s="74">
        <v>0</v>
      </c>
      <c r="EJ11" s="74">
        <v>0</v>
      </c>
      <c r="EK11" s="74">
        <v>0</v>
      </c>
      <c r="EL11" s="74">
        <v>0</v>
      </c>
      <c r="EM11" s="74">
        <v>0</v>
      </c>
      <c r="EN11" s="74">
        <v>0</v>
      </c>
      <c r="EO11" s="74">
        <v>0</v>
      </c>
      <c r="EP11" s="74">
        <v>0</v>
      </c>
      <c r="EQ11" s="74">
        <v>0</v>
      </c>
      <c r="ER11" s="74">
        <v>0</v>
      </c>
      <c r="ES11" s="74">
        <v>0</v>
      </c>
      <c r="ET11" s="74">
        <v>0</v>
      </c>
      <c r="EU11" s="74">
        <v>0</v>
      </c>
      <c r="EV11" s="74">
        <v>0</v>
      </c>
      <c r="EW11" s="74">
        <v>0</v>
      </c>
      <c r="EX11" s="74">
        <v>0</v>
      </c>
      <c r="EY11" s="74">
        <v>0</v>
      </c>
      <c r="EZ11" s="74">
        <v>0</v>
      </c>
      <c r="FA11" s="74">
        <v>0</v>
      </c>
      <c r="FB11" s="74">
        <v>0</v>
      </c>
      <c r="FC11" s="74">
        <v>0</v>
      </c>
      <c r="FD11" s="74">
        <v>0</v>
      </c>
      <c r="FE11" s="74">
        <v>0</v>
      </c>
      <c r="FF11" s="74">
        <v>0</v>
      </c>
      <c r="FG11" s="74">
        <v>0</v>
      </c>
      <c r="FH11" s="74">
        <v>0</v>
      </c>
      <c r="FI11" s="74">
        <v>0</v>
      </c>
      <c r="FJ11" s="74">
        <v>0</v>
      </c>
      <c r="FK11" s="74">
        <v>0</v>
      </c>
      <c r="FL11" s="74">
        <v>0</v>
      </c>
      <c r="FM11" s="74">
        <v>0</v>
      </c>
      <c r="FN11" s="74">
        <v>0</v>
      </c>
      <c r="FO11" s="74">
        <v>0</v>
      </c>
      <c r="FP11" s="74">
        <v>0</v>
      </c>
      <c r="FQ11" s="74">
        <v>0</v>
      </c>
      <c r="FR11" s="74">
        <v>0</v>
      </c>
      <c r="FS11" s="74">
        <v>0</v>
      </c>
      <c r="FT11" s="74">
        <v>0</v>
      </c>
      <c r="FU11" s="74">
        <v>0</v>
      </c>
      <c r="FV11" s="74">
        <v>0</v>
      </c>
      <c r="FW11" s="74">
        <v>0</v>
      </c>
      <c r="FX11" s="74">
        <v>0</v>
      </c>
      <c r="FY11" s="74">
        <v>0</v>
      </c>
      <c r="FZ11" s="74">
        <v>0</v>
      </c>
      <c r="GA11" s="74">
        <v>0</v>
      </c>
      <c r="GB11" s="74">
        <v>0</v>
      </c>
      <c r="GC11" s="74">
        <v>0</v>
      </c>
      <c r="GD11" s="74">
        <v>0</v>
      </c>
      <c r="GE11" s="74">
        <v>0</v>
      </c>
      <c r="GF11" s="74">
        <v>0</v>
      </c>
      <c r="GG11" s="74">
        <v>0</v>
      </c>
      <c r="GH11" s="74">
        <v>0</v>
      </c>
      <c r="GI11" s="74">
        <v>0</v>
      </c>
      <c r="GJ11" s="74">
        <v>0</v>
      </c>
      <c r="GK11" s="74">
        <v>0</v>
      </c>
      <c r="GL11" s="74">
        <v>0</v>
      </c>
      <c r="GM11" s="74">
        <v>0</v>
      </c>
      <c r="GN11" s="74">
        <v>0</v>
      </c>
      <c r="GO11" s="74">
        <v>0</v>
      </c>
      <c r="GP11" s="74">
        <v>0</v>
      </c>
      <c r="GQ11" s="74">
        <v>0</v>
      </c>
      <c r="GR11" s="74">
        <v>0</v>
      </c>
      <c r="GS11" s="74">
        <v>0</v>
      </c>
      <c r="GT11" s="74">
        <v>0</v>
      </c>
      <c r="GU11" s="74">
        <v>0</v>
      </c>
      <c r="GV11" s="74">
        <v>0</v>
      </c>
      <c r="GW11" s="74">
        <v>0</v>
      </c>
      <c r="GX11" s="74">
        <v>0</v>
      </c>
      <c r="GY11" s="74">
        <v>0</v>
      </c>
      <c r="GZ11" s="74">
        <v>0</v>
      </c>
      <c r="HA11" s="74">
        <v>0</v>
      </c>
      <c r="HB11" s="74">
        <v>0</v>
      </c>
      <c r="HC11" s="74">
        <v>0</v>
      </c>
      <c r="HD11" s="74">
        <v>0</v>
      </c>
      <c r="HE11" s="74">
        <v>0</v>
      </c>
      <c r="HF11" s="74">
        <v>0</v>
      </c>
      <c r="HG11" s="74">
        <v>0</v>
      </c>
      <c r="HH11" s="74">
        <v>0</v>
      </c>
      <c r="HI11" s="74">
        <v>0</v>
      </c>
      <c r="HJ11" s="74">
        <v>0</v>
      </c>
      <c r="HK11" s="74">
        <v>0</v>
      </c>
      <c r="HL11" s="74">
        <v>0</v>
      </c>
      <c r="HM11" s="74">
        <v>0</v>
      </c>
      <c r="HN11" s="74">
        <v>0</v>
      </c>
      <c r="HO11" s="74">
        <v>0</v>
      </c>
      <c r="HP11" s="74">
        <v>0</v>
      </c>
      <c r="HQ11" s="74">
        <v>0</v>
      </c>
      <c r="HR11" s="74">
        <v>0</v>
      </c>
      <c r="HS11" s="74">
        <v>0</v>
      </c>
      <c r="HT11" s="50"/>
      <c r="HU11" s="74" t="s">
        <v>633</v>
      </c>
      <c r="HV11" s="75">
        <v>436.70571631658152</v>
      </c>
      <c r="HW11" s="75">
        <v>173.88058172018594</v>
      </c>
      <c r="HX11" s="54"/>
      <c r="HY11" s="76"/>
      <c r="HZ11" s="77"/>
      <c r="IA11" s="77"/>
      <c r="IB11" s="77"/>
    </row>
    <row r="12" spans="1:236">
      <c r="A12" s="42"/>
      <c r="B12" s="86"/>
      <c r="C12" s="86"/>
      <c r="E12" s="43"/>
      <c r="F12" s="50"/>
      <c r="G12" s="50"/>
      <c r="H12" s="50"/>
      <c r="I12" s="50"/>
      <c r="J12" s="50"/>
      <c r="K12" s="70">
        <v>62</v>
      </c>
      <c r="L12" s="71" t="s">
        <v>673</v>
      </c>
      <c r="M12" s="79">
        <v>1.284955875564326</v>
      </c>
      <c r="N12" s="80">
        <v>0.51514288031859945</v>
      </c>
      <c r="O12" s="79">
        <v>9.327116042787735E-2</v>
      </c>
      <c r="P12" s="74">
        <v>0</v>
      </c>
      <c r="Q12" s="74">
        <v>0</v>
      </c>
      <c r="R12" s="74">
        <v>0</v>
      </c>
      <c r="S12" s="74">
        <v>0</v>
      </c>
      <c r="T12" s="74">
        <v>0</v>
      </c>
      <c r="U12" s="74">
        <v>0</v>
      </c>
      <c r="V12" s="74">
        <v>0.20153905226411062</v>
      </c>
      <c r="W12" s="74">
        <v>0</v>
      </c>
      <c r="X12" s="74">
        <v>0</v>
      </c>
      <c r="Y12" s="74">
        <v>0</v>
      </c>
      <c r="Z12" s="74">
        <v>0</v>
      </c>
      <c r="AA12" s="74">
        <v>0</v>
      </c>
      <c r="AB12" s="74">
        <v>0</v>
      </c>
      <c r="AC12" s="74">
        <v>0</v>
      </c>
      <c r="AD12" s="74">
        <v>0</v>
      </c>
      <c r="AE12" s="74">
        <v>0</v>
      </c>
      <c r="AF12" s="74">
        <v>0</v>
      </c>
      <c r="AG12" s="74">
        <v>0</v>
      </c>
      <c r="AH12" s="74">
        <v>0</v>
      </c>
      <c r="AI12" s="74">
        <v>0</v>
      </c>
      <c r="AJ12" s="74">
        <v>0</v>
      </c>
      <c r="AK12" s="74">
        <v>0</v>
      </c>
      <c r="AL12" s="74">
        <v>0</v>
      </c>
      <c r="AM12" s="74">
        <v>0</v>
      </c>
      <c r="AN12" s="74">
        <v>0</v>
      </c>
      <c r="AO12" s="74">
        <v>0</v>
      </c>
      <c r="AP12" s="74">
        <v>0</v>
      </c>
      <c r="AQ12" s="74">
        <v>0</v>
      </c>
      <c r="AR12" s="74">
        <v>0</v>
      </c>
      <c r="AS12" s="74">
        <v>0</v>
      </c>
      <c r="AT12" s="74">
        <v>0</v>
      </c>
      <c r="AU12" s="74">
        <v>0</v>
      </c>
      <c r="AV12" s="74">
        <v>0</v>
      </c>
      <c r="AW12" s="74">
        <v>0</v>
      </c>
      <c r="AX12" s="74">
        <v>0</v>
      </c>
      <c r="AY12" s="74">
        <v>0</v>
      </c>
      <c r="AZ12" s="74">
        <v>0</v>
      </c>
      <c r="BA12" s="74">
        <v>0</v>
      </c>
      <c r="BB12" s="74">
        <v>0</v>
      </c>
      <c r="BC12" s="74">
        <v>0</v>
      </c>
      <c r="BD12" s="74">
        <v>0</v>
      </c>
      <c r="BE12" s="74">
        <v>0</v>
      </c>
      <c r="BF12" s="74">
        <v>0</v>
      </c>
      <c r="BG12" s="74">
        <v>0</v>
      </c>
      <c r="BH12" s="74">
        <v>0</v>
      </c>
      <c r="BI12" s="74">
        <v>0</v>
      </c>
      <c r="BJ12" s="74">
        <v>0</v>
      </c>
      <c r="BK12" s="74">
        <v>0</v>
      </c>
      <c r="BL12" s="74">
        <v>0</v>
      </c>
      <c r="BM12" s="74">
        <v>0</v>
      </c>
      <c r="BN12" s="74">
        <v>0</v>
      </c>
      <c r="BO12" s="74">
        <v>0</v>
      </c>
      <c r="BP12" s="74">
        <v>0</v>
      </c>
      <c r="BQ12" s="74">
        <v>0</v>
      </c>
      <c r="BR12" s="74">
        <v>0</v>
      </c>
      <c r="BS12" s="74">
        <v>0</v>
      </c>
      <c r="BT12" s="74">
        <v>0</v>
      </c>
      <c r="BU12" s="74">
        <v>0</v>
      </c>
      <c r="BV12" s="74">
        <v>0</v>
      </c>
      <c r="BW12" s="74">
        <v>0</v>
      </c>
      <c r="BX12" s="74">
        <v>0</v>
      </c>
      <c r="BY12" s="74">
        <v>0</v>
      </c>
      <c r="BZ12" s="74">
        <v>0</v>
      </c>
      <c r="CA12" s="74">
        <v>0</v>
      </c>
      <c r="CB12" s="74">
        <v>0</v>
      </c>
      <c r="CC12" s="74">
        <v>0</v>
      </c>
      <c r="CD12" s="74">
        <v>0</v>
      </c>
      <c r="CE12" s="74">
        <v>0</v>
      </c>
      <c r="CF12" s="74">
        <v>0</v>
      </c>
      <c r="CG12" s="74">
        <v>0</v>
      </c>
      <c r="CH12" s="74">
        <v>0</v>
      </c>
      <c r="CI12" s="74">
        <v>0</v>
      </c>
      <c r="CJ12" s="74">
        <v>0</v>
      </c>
      <c r="CK12" s="74">
        <v>0</v>
      </c>
      <c r="CL12" s="74">
        <v>0</v>
      </c>
      <c r="CM12" s="74">
        <v>0</v>
      </c>
      <c r="CN12" s="74">
        <v>0</v>
      </c>
      <c r="CO12" s="74">
        <v>0</v>
      </c>
      <c r="CP12" s="74">
        <v>0</v>
      </c>
      <c r="CQ12" s="74">
        <v>0</v>
      </c>
      <c r="CR12" s="74">
        <v>0</v>
      </c>
      <c r="CS12" s="74">
        <v>0</v>
      </c>
      <c r="CT12" s="74">
        <v>0</v>
      </c>
      <c r="CU12" s="74">
        <v>0</v>
      </c>
      <c r="CV12" s="74">
        <v>0</v>
      </c>
      <c r="CW12" s="74">
        <v>0</v>
      </c>
      <c r="CX12" s="74">
        <v>0</v>
      </c>
      <c r="CY12" s="74">
        <v>0</v>
      </c>
      <c r="CZ12" s="74">
        <v>0</v>
      </c>
      <c r="DA12" s="74">
        <v>0</v>
      </c>
      <c r="DB12" s="74">
        <v>0</v>
      </c>
      <c r="DC12" s="74">
        <v>0</v>
      </c>
      <c r="DD12" s="74">
        <v>0</v>
      </c>
      <c r="DE12" s="74">
        <v>0</v>
      </c>
      <c r="DF12" s="74">
        <v>0</v>
      </c>
      <c r="DG12" s="74">
        <v>0</v>
      </c>
      <c r="DH12" s="74">
        <v>0</v>
      </c>
      <c r="DI12" s="74">
        <v>0</v>
      </c>
      <c r="DJ12" s="74">
        <v>0</v>
      </c>
      <c r="DK12" s="74">
        <v>0</v>
      </c>
      <c r="DL12" s="74">
        <v>0</v>
      </c>
      <c r="DM12" s="74">
        <v>0</v>
      </c>
      <c r="DN12" s="74">
        <v>0</v>
      </c>
      <c r="DO12" s="74">
        <v>0</v>
      </c>
      <c r="DP12" s="74">
        <v>0</v>
      </c>
      <c r="DQ12" s="74">
        <v>0</v>
      </c>
      <c r="DR12" s="74">
        <v>0</v>
      </c>
      <c r="DS12" s="74">
        <v>0</v>
      </c>
      <c r="DT12" s="74">
        <v>0</v>
      </c>
      <c r="DU12" s="74">
        <v>0</v>
      </c>
      <c r="DV12" s="74">
        <v>0</v>
      </c>
      <c r="DW12" s="74">
        <v>0</v>
      </c>
      <c r="DX12" s="74">
        <v>0.20154346696650191</v>
      </c>
      <c r="DY12" s="74">
        <v>0</v>
      </c>
      <c r="DZ12" s="74">
        <v>0</v>
      </c>
      <c r="EA12" s="74">
        <v>0</v>
      </c>
      <c r="EB12" s="74">
        <v>0</v>
      </c>
      <c r="EC12" s="74">
        <v>0</v>
      </c>
      <c r="ED12" s="74">
        <v>0</v>
      </c>
      <c r="EE12" s="74">
        <v>0</v>
      </c>
      <c r="EF12" s="74">
        <v>0</v>
      </c>
      <c r="EG12" s="74">
        <v>0</v>
      </c>
      <c r="EH12" s="74">
        <v>0</v>
      </c>
      <c r="EI12" s="74">
        <v>0</v>
      </c>
      <c r="EJ12" s="74">
        <v>0</v>
      </c>
      <c r="EK12" s="74">
        <v>0</v>
      </c>
      <c r="EL12" s="74">
        <v>0</v>
      </c>
      <c r="EM12" s="74">
        <v>0</v>
      </c>
      <c r="EN12" s="74">
        <v>0</v>
      </c>
      <c r="EO12" s="74">
        <v>0</v>
      </c>
      <c r="EP12" s="74">
        <v>0</v>
      </c>
      <c r="EQ12" s="74">
        <v>0</v>
      </c>
      <c r="ER12" s="74">
        <v>0</v>
      </c>
      <c r="ES12" s="74">
        <v>0</v>
      </c>
      <c r="ET12" s="74">
        <v>0</v>
      </c>
      <c r="EU12" s="74">
        <v>0</v>
      </c>
      <c r="EV12" s="74">
        <v>0</v>
      </c>
      <c r="EW12" s="74">
        <v>0</v>
      </c>
      <c r="EX12" s="74">
        <v>0</v>
      </c>
      <c r="EY12" s="74">
        <v>0</v>
      </c>
      <c r="EZ12" s="74">
        <v>0</v>
      </c>
      <c r="FA12" s="74">
        <v>0</v>
      </c>
      <c r="FB12" s="74">
        <v>0</v>
      </c>
      <c r="FC12" s="74">
        <v>0</v>
      </c>
      <c r="FD12" s="74">
        <v>0</v>
      </c>
      <c r="FE12" s="74">
        <v>0</v>
      </c>
      <c r="FF12" s="74">
        <v>0</v>
      </c>
      <c r="FG12" s="74">
        <v>0</v>
      </c>
      <c r="FH12" s="74">
        <v>0</v>
      </c>
      <c r="FI12" s="74">
        <v>0</v>
      </c>
      <c r="FJ12" s="74">
        <v>0</v>
      </c>
      <c r="FK12" s="74">
        <v>0</v>
      </c>
      <c r="FL12" s="74">
        <v>0</v>
      </c>
      <c r="FM12" s="74">
        <v>0</v>
      </c>
      <c r="FN12" s="74">
        <v>0</v>
      </c>
      <c r="FO12" s="74">
        <v>0</v>
      </c>
      <c r="FP12" s="74">
        <v>0</v>
      </c>
      <c r="FQ12" s="74">
        <v>0</v>
      </c>
      <c r="FR12" s="74">
        <v>0</v>
      </c>
      <c r="FS12" s="74">
        <v>0</v>
      </c>
      <c r="FT12" s="74">
        <v>0</v>
      </c>
      <c r="FU12" s="74">
        <v>0</v>
      </c>
      <c r="FV12" s="74">
        <v>0</v>
      </c>
      <c r="FW12" s="74">
        <v>0</v>
      </c>
      <c r="FX12" s="74">
        <v>0</v>
      </c>
      <c r="FY12" s="74">
        <v>0</v>
      </c>
      <c r="FZ12" s="74">
        <v>0</v>
      </c>
      <c r="GA12" s="74">
        <v>0</v>
      </c>
      <c r="GB12" s="74">
        <v>0</v>
      </c>
      <c r="GC12" s="74">
        <v>0</v>
      </c>
      <c r="GD12" s="74">
        <v>0</v>
      </c>
      <c r="GE12" s="74">
        <v>0</v>
      </c>
      <c r="GF12" s="74">
        <v>0</v>
      </c>
      <c r="GG12" s="74">
        <v>0</v>
      </c>
      <c r="GH12" s="74">
        <v>0</v>
      </c>
      <c r="GI12" s="74">
        <v>0</v>
      </c>
      <c r="GJ12" s="74">
        <v>0</v>
      </c>
      <c r="GK12" s="74">
        <v>0</v>
      </c>
      <c r="GL12" s="74">
        <v>0</v>
      </c>
      <c r="GM12" s="74">
        <v>0</v>
      </c>
      <c r="GN12" s="74">
        <v>0</v>
      </c>
      <c r="GO12" s="74">
        <v>0</v>
      </c>
      <c r="GP12" s="74">
        <v>0</v>
      </c>
      <c r="GQ12" s="74">
        <v>0</v>
      </c>
      <c r="GR12" s="74">
        <v>0</v>
      </c>
      <c r="GS12" s="74">
        <v>0</v>
      </c>
      <c r="GT12" s="74">
        <v>0</v>
      </c>
      <c r="GU12" s="74">
        <v>0</v>
      </c>
      <c r="GV12" s="74">
        <v>0</v>
      </c>
      <c r="GW12" s="74">
        <v>0</v>
      </c>
      <c r="GX12" s="74">
        <v>0</v>
      </c>
      <c r="GY12" s="74">
        <v>0</v>
      </c>
      <c r="GZ12" s="74">
        <v>0</v>
      </c>
      <c r="HA12" s="74">
        <v>0</v>
      </c>
      <c r="HB12" s="74">
        <v>0</v>
      </c>
      <c r="HC12" s="74">
        <v>0</v>
      </c>
      <c r="HD12" s="74">
        <v>0</v>
      </c>
      <c r="HE12" s="74">
        <v>0</v>
      </c>
      <c r="HF12" s="74">
        <v>0</v>
      </c>
      <c r="HG12" s="74">
        <v>0</v>
      </c>
      <c r="HH12" s="74">
        <v>0</v>
      </c>
      <c r="HI12" s="74">
        <v>0</v>
      </c>
      <c r="HJ12" s="74">
        <v>0</v>
      </c>
      <c r="HK12" s="74">
        <v>0</v>
      </c>
      <c r="HL12" s="74">
        <v>0</v>
      </c>
      <c r="HM12" s="74">
        <v>0</v>
      </c>
      <c r="HN12" s="74">
        <v>0</v>
      </c>
      <c r="HO12" s="74">
        <v>0</v>
      </c>
      <c r="HP12" s="74">
        <v>0</v>
      </c>
      <c r="HQ12" s="74">
        <v>0</v>
      </c>
      <c r="HR12" s="74">
        <v>0</v>
      </c>
      <c r="HS12" s="74">
        <v>0</v>
      </c>
      <c r="HT12" s="50"/>
      <c r="HU12" s="74" t="s">
        <v>634</v>
      </c>
      <c r="HV12" s="75">
        <v>1112.6287600400633</v>
      </c>
      <c r="HW12" s="75">
        <v>1815.7064128312952</v>
      </c>
      <c r="HX12" s="54"/>
      <c r="HY12" s="76"/>
      <c r="HZ12" s="77"/>
      <c r="IA12" s="77"/>
      <c r="IB12" s="77"/>
    </row>
    <row r="13" spans="1:236" ht="17" thickBot="1">
      <c r="A13" s="42"/>
      <c r="B13" s="5"/>
      <c r="E13" s="43"/>
      <c r="F13" s="50"/>
      <c r="G13" s="50"/>
      <c r="H13" s="50"/>
      <c r="I13" s="50"/>
      <c r="J13" s="50"/>
      <c r="K13" s="70">
        <v>111</v>
      </c>
      <c r="L13" s="71" t="s">
        <v>674</v>
      </c>
      <c r="M13" s="79">
        <v>1.0384691422700865</v>
      </c>
      <c r="N13" s="80">
        <v>0.68414687722488976</v>
      </c>
      <c r="O13" s="79">
        <v>0.24451446062341367</v>
      </c>
      <c r="P13" s="74">
        <v>0</v>
      </c>
      <c r="Q13" s="74">
        <v>0</v>
      </c>
      <c r="R13" s="74">
        <v>0</v>
      </c>
      <c r="S13" s="74">
        <v>0</v>
      </c>
      <c r="T13" s="74">
        <v>0</v>
      </c>
      <c r="U13" s="74">
        <v>0</v>
      </c>
      <c r="V13" s="74">
        <v>0</v>
      </c>
      <c r="W13" s="74">
        <v>0.58935515742026179</v>
      </c>
      <c r="X13" s="74">
        <v>0</v>
      </c>
      <c r="Y13" s="74">
        <v>0</v>
      </c>
      <c r="Z13" s="74">
        <v>0</v>
      </c>
      <c r="AA13" s="74">
        <v>0</v>
      </c>
      <c r="AB13" s="74">
        <v>0</v>
      </c>
      <c r="AC13" s="74">
        <v>0</v>
      </c>
      <c r="AD13" s="74">
        <v>0</v>
      </c>
      <c r="AE13" s="74">
        <v>0</v>
      </c>
      <c r="AF13" s="74">
        <v>0</v>
      </c>
      <c r="AG13" s="74">
        <v>0</v>
      </c>
      <c r="AH13" s="74">
        <v>0</v>
      </c>
      <c r="AI13" s="74">
        <v>0</v>
      </c>
      <c r="AJ13" s="74">
        <v>0</v>
      </c>
      <c r="AK13" s="74">
        <v>0</v>
      </c>
      <c r="AL13" s="74">
        <v>0</v>
      </c>
      <c r="AM13" s="74">
        <v>0</v>
      </c>
      <c r="AN13" s="74">
        <v>0</v>
      </c>
      <c r="AO13" s="74">
        <v>0</v>
      </c>
      <c r="AP13" s="74">
        <v>0</v>
      </c>
      <c r="AQ13" s="74">
        <v>0</v>
      </c>
      <c r="AR13" s="74">
        <v>0</v>
      </c>
      <c r="AS13" s="74">
        <v>0</v>
      </c>
      <c r="AT13" s="74">
        <v>0</v>
      </c>
      <c r="AU13" s="74">
        <v>0</v>
      </c>
      <c r="AV13" s="74">
        <v>0</v>
      </c>
      <c r="AW13" s="74">
        <v>0</v>
      </c>
      <c r="AX13" s="74">
        <v>0</v>
      </c>
      <c r="AY13" s="74">
        <v>0</v>
      </c>
      <c r="AZ13" s="74">
        <v>0</v>
      </c>
      <c r="BA13" s="74">
        <v>0</v>
      </c>
      <c r="BB13" s="74">
        <v>0</v>
      </c>
      <c r="BC13" s="74">
        <v>0</v>
      </c>
      <c r="BD13" s="74">
        <v>0</v>
      </c>
      <c r="BE13" s="74">
        <v>0</v>
      </c>
      <c r="BF13" s="74">
        <v>0</v>
      </c>
      <c r="BG13" s="74">
        <v>0</v>
      </c>
      <c r="BH13" s="74">
        <v>0</v>
      </c>
      <c r="BI13" s="74">
        <v>0</v>
      </c>
      <c r="BJ13" s="74">
        <v>0</v>
      </c>
      <c r="BK13" s="74">
        <v>0</v>
      </c>
      <c r="BL13" s="74">
        <v>0</v>
      </c>
      <c r="BM13" s="74">
        <v>0</v>
      </c>
      <c r="BN13" s="74">
        <v>0</v>
      </c>
      <c r="BO13" s="74">
        <v>0</v>
      </c>
      <c r="BP13" s="74">
        <v>0</v>
      </c>
      <c r="BQ13" s="74">
        <v>0</v>
      </c>
      <c r="BR13" s="74">
        <v>0</v>
      </c>
      <c r="BS13" s="74">
        <v>0</v>
      </c>
      <c r="BT13" s="74">
        <v>0</v>
      </c>
      <c r="BU13" s="74">
        <v>0</v>
      </c>
      <c r="BV13" s="74">
        <v>0</v>
      </c>
      <c r="BW13" s="74">
        <v>0</v>
      </c>
      <c r="BX13" s="74">
        <v>0</v>
      </c>
      <c r="BY13" s="74">
        <v>0</v>
      </c>
      <c r="BZ13" s="74">
        <v>0</v>
      </c>
      <c r="CA13" s="74">
        <v>0</v>
      </c>
      <c r="CB13" s="74">
        <v>0</v>
      </c>
      <c r="CC13" s="74">
        <v>0</v>
      </c>
      <c r="CD13" s="74">
        <v>0</v>
      </c>
      <c r="CE13" s="74">
        <v>0</v>
      </c>
      <c r="CF13" s="74">
        <v>0</v>
      </c>
      <c r="CG13" s="74">
        <v>0</v>
      </c>
      <c r="CH13" s="74">
        <v>0</v>
      </c>
      <c r="CI13" s="74">
        <v>0</v>
      </c>
      <c r="CJ13" s="74">
        <v>0</v>
      </c>
      <c r="CK13" s="74">
        <v>0</v>
      </c>
      <c r="CL13" s="74">
        <v>0</v>
      </c>
      <c r="CM13" s="74">
        <v>0</v>
      </c>
      <c r="CN13" s="74">
        <v>0</v>
      </c>
      <c r="CO13" s="74">
        <v>0</v>
      </c>
      <c r="CP13" s="74">
        <v>0</v>
      </c>
      <c r="CQ13" s="74">
        <v>0</v>
      </c>
      <c r="CR13" s="74">
        <v>0</v>
      </c>
      <c r="CS13" s="74">
        <v>0</v>
      </c>
      <c r="CT13" s="74">
        <v>0</v>
      </c>
      <c r="CU13" s="74">
        <v>0</v>
      </c>
      <c r="CV13" s="74">
        <v>0</v>
      </c>
      <c r="CW13" s="74">
        <v>0</v>
      </c>
      <c r="CX13" s="74">
        <v>0</v>
      </c>
      <c r="CY13" s="74">
        <v>0</v>
      </c>
      <c r="CZ13" s="74">
        <v>0</v>
      </c>
      <c r="DA13" s="74">
        <v>0</v>
      </c>
      <c r="DB13" s="74">
        <v>0</v>
      </c>
      <c r="DC13" s="74">
        <v>0</v>
      </c>
      <c r="DD13" s="74">
        <v>0</v>
      </c>
      <c r="DE13" s="74">
        <v>0</v>
      </c>
      <c r="DF13" s="74">
        <v>0</v>
      </c>
      <c r="DG13" s="74">
        <v>0</v>
      </c>
      <c r="DH13" s="74">
        <v>0</v>
      </c>
      <c r="DI13" s="74">
        <v>0</v>
      </c>
      <c r="DJ13" s="74">
        <v>0</v>
      </c>
      <c r="DK13" s="74">
        <v>0</v>
      </c>
      <c r="DL13" s="74">
        <v>0</v>
      </c>
      <c r="DM13" s="74">
        <v>0</v>
      </c>
      <c r="DN13" s="74">
        <v>0</v>
      </c>
      <c r="DO13" s="74">
        <v>0</v>
      </c>
      <c r="DP13" s="74">
        <v>0</v>
      </c>
      <c r="DQ13" s="74">
        <v>0</v>
      </c>
      <c r="DR13" s="74">
        <v>0</v>
      </c>
      <c r="DS13" s="74">
        <v>0</v>
      </c>
      <c r="DT13" s="74">
        <v>0</v>
      </c>
      <c r="DU13" s="74">
        <v>0</v>
      </c>
      <c r="DV13" s="74">
        <v>0</v>
      </c>
      <c r="DW13" s="74">
        <v>0</v>
      </c>
      <c r="DX13" s="74">
        <v>0</v>
      </c>
      <c r="DY13" s="74">
        <v>0.59173850080774559</v>
      </c>
      <c r="DZ13" s="74">
        <v>0</v>
      </c>
      <c r="EA13" s="74">
        <v>0</v>
      </c>
      <c r="EB13" s="74">
        <v>0</v>
      </c>
      <c r="EC13" s="74">
        <v>0</v>
      </c>
      <c r="ED13" s="74">
        <v>0</v>
      </c>
      <c r="EE13" s="74">
        <v>0</v>
      </c>
      <c r="EF13" s="74">
        <v>0</v>
      </c>
      <c r="EG13" s="74">
        <v>0</v>
      </c>
      <c r="EH13" s="74">
        <v>0</v>
      </c>
      <c r="EI13" s="74">
        <v>0</v>
      </c>
      <c r="EJ13" s="74">
        <v>0</v>
      </c>
      <c r="EK13" s="74">
        <v>0</v>
      </c>
      <c r="EL13" s="74">
        <v>0</v>
      </c>
      <c r="EM13" s="74">
        <v>0</v>
      </c>
      <c r="EN13" s="74">
        <v>0</v>
      </c>
      <c r="EO13" s="74">
        <v>0</v>
      </c>
      <c r="EP13" s="74">
        <v>0</v>
      </c>
      <c r="EQ13" s="74">
        <v>0</v>
      </c>
      <c r="ER13" s="74">
        <v>0</v>
      </c>
      <c r="ES13" s="74">
        <v>0</v>
      </c>
      <c r="ET13" s="74">
        <v>0</v>
      </c>
      <c r="EU13" s="74">
        <v>0</v>
      </c>
      <c r="EV13" s="74">
        <v>0</v>
      </c>
      <c r="EW13" s="74">
        <v>0</v>
      </c>
      <c r="EX13" s="74">
        <v>0</v>
      </c>
      <c r="EY13" s="74">
        <v>0</v>
      </c>
      <c r="EZ13" s="74">
        <v>0</v>
      </c>
      <c r="FA13" s="74">
        <v>0</v>
      </c>
      <c r="FB13" s="74">
        <v>0</v>
      </c>
      <c r="FC13" s="74">
        <v>0</v>
      </c>
      <c r="FD13" s="74">
        <v>0</v>
      </c>
      <c r="FE13" s="74">
        <v>0</v>
      </c>
      <c r="FF13" s="74">
        <v>0</v>
      </c>
      <c r="FG13" s="74">
        <v>0</v>
      </c>
      <c r="FH13" s="74">
        <v>0</v>
      </c>
      <c r="FI13" s="74">
        <v>0</v>
      </c>
      <c r="FJ13" s="74">
        <v>0</v>
      </c>
      <c r="FK13" s="74">
        <v>0</v>
      </c>
      <c r="FL13" s="74">
        <v>0</v>
      </c>
      <c r="FM13" s="74">
        <v>0</v>
      </c>
      <c r="FN13" s="74">
        <v>0</v>
      </c>
      <c r="FO13" s="74">
        <v>0</v>
      </c>
      <c r="FP13" s="74">
        <v>0</v>
      </c>
      <c r="FQ13" s="74">
        <v>0</v>
      </c>
      <c r="FR13" s="74">
        <v>0</v>
      </c>
      <c r="FS13" s="74">
        <v>0</v>
      </c>
      <c r="FT13" s="74">
        <v>0</v>
      </c>
      <c r="FU13" s="74">
        <v>0</v>
      </c>
      <c r="FV13" s="74">
        <v>0</v>
      </c>
      <c r="FW13" s="74">
        <v>0</v>
      </c>
      <c r="FX13" s="74">
        <v>0</v>
      </c>
      <c r="FY13" s="74">
        <v>0</v>
      </c>
      <c r="FZ13" s="74">
        <v>0</v>
      </c>
      <c r="GA13" s="74">
        <v>0</v>
      </c>
      <c r="GB13" s="74">
        <v>0</v>
      </c>
      <c r="GC13" s="74">
        <v>0</v>
      </c>
      <c r="GD13" s="74">
        <v>0</v>
      </c>
      <c r="GE13" s="74">
        <v>0</v>
      </c>
      <c r="GF13" s="74">
        <v>0</v>
      </c>
      <c r="GG13" s="74">
        <v>0</v>
      </c>
      <c r="GH13" s="74">
        <v>0</v>
      </c>
      <c r="GI13" s="74">
        <v>0</v>
      </c>
      <c r="GJ13" s="74">
        <v>0</v>
      </c>
      <c r="GK13" s="74">
        <v>0</v>
      </c>
      <c r="GL13" s="74">
        <v>0</v>
      </c>
      <c r="GM13" s="74">
        <v>0</v>
      </c>
      <c r="GN13" s="74">
        <v>0</v>
      </c>
      <c r="GO13" s="74">
        <v>0</v>
      </c>
      <c r="GP13" s="74">
        <v>0</v>
      </c>
      <c r="GQ13" s="74">
        <v>0</v>
      </c>
      <c r="GR13" s="74">
        <v>0</v>
      </c>
      <c r="GS13" s="74">
        <v>0</v>
      </c>
      <c r="GT13" s="74">
        <v>0</v>
      </c>
      <c r="GU13" s="74">
        <v>0</v>
      </c>
      <c r="GV13" s="74">
        <v>0</v>
      </c>
      <c r="GW13" s="74">
        <v>0</v>
      </c>
      <c r="GX13" s="74">
        <v>0</v>
      </c>
      <c r="GY13" s="74">
        <v>0</v>
      </c>
      <c r="GZ13" s="74">
        <v>0</v>
      </c>
      <c r="HA13" s="74">
        <v>0</v>
      </c>
      <c r="HB13" s="74">
        <v>0</v>
      </c>
      <c r="HC13" s="74">
        <v>0</v>
      </c>
      <c r="HD13" s="74">
        <v>0</v>
      </c>
      <c r="HE13" s="74">
        <v>0</v>
      </c>
      <c r="HF13" s="74">
        <v>0</v>
      </c>
      <c r="HG13" s="74">
        <v>0</v>
      </c>
      <c r="HH13" s="74">
        <v>0</v>
      </c>
      <c r="HI13" s="74">
        <v>0</v>
      </c>
      <c r="HJ13" s="74">
        <v>0</v>
      </c>
      <c r="HK13" s="74">
        <v>0</v>
      </c>
      <c r="HL13" s="74">
        <v>0</v>
      </c>
      <c r="HM13" s="74">
        <v>0</v>
      </c>
      <c r="HN13" s="74">
        <v>0</v>
      </c>
      <c r="HO13" s="74">
        <v>0</v>
      </c>
      <c r="HP13" s="74">
        <v>0</v>
      </c>
      <c r="HQ13" s="74">
        <v>0</v>
      </c>
      <c r="HR13" s="74">
        <v>0</v>
      </c>
      <c r="HS13" s="74">
        <v>0</v>
      </c>
      <c r="HT13" s="50"/>
      <c r="HU13" s="74" t="s">
        <v>147</v>
      </c>
      <c r="HV13" s="75">
        <v>1104.6531313472246</v>
      </c>
      <c r="HW13" s="75">
        <v>1592.8522953773554</v>
      </c>
      <c r="HX13" s="54"/>
      <c r="HY13" s="76"/>
      <c r="HZ13" s="77"/>
      <c r="IA13" s="77"/>
      <c r="IB13" s="77"/>
    </row>
    <row r="14" spans="1:236">
      <c r="A14" s="42"/>
      <c r="C14" s="943" t="s">
        <v>973</v>
      </c>
      <c r="E14" s="43"/>
      <c r="F14" s="50"/>
      <c r="G14" s="50"/>
      <c r="H14" s="50"/>
      <c r="I14" s="50"/>
      <c r="J14" s="50"/>
      <c r="K14" s="70">
        <v>112</v>
      </c>
      <c r="L14" s="71" t="s">
        <v>3</v>
      </c>
      <c r="M14" s="79">
        <v>1.0248520682436959</v>
      </c>
      <c r="N14" s="80">
        <v>0.76017178339588765</v>
      </c>
      <c r="O14" s="79">
        <v>0.14270766283255965</v>
      </c>
      <c r="P14" s="74">
        <v>0</v>
      </c>
      <c r="Q14" s="74">
        <v>0</v>
      </c>
      <c r="R14" s="74">
        <v>0</v>
      </c>
      <c r="S14" s="74">
        <v>0</v>
      </c>
      <c r="T14" s="74">
        <v>0</v>
      </c>
      <c r="U14" s="74">
        <v>0</v>
      </c>
      <c r="V14" s="74">
        <v>0</v>
      </c>
      <c r="W14" s="74">
        <v>0</v>
      </c>
      <c r="X14" s="74">
        <v>0.59576792211369012</v>
      </c>
      <c r="Y14" s="74">
        <v>0</v>
      </c>
      <c r="Z14" s="74">
        <v>0</v>
      </c>
      <c r="AA14" s="74">
        <v>0</v>
      </c>
      <c r="AB14" s="74">
        <v>0</v>
      </c>
      <c r="AC14" s="74">
        <v>0</v>
      </c>
      <c r="AD14" s="74">
        <v>0</v>
      </c>
      <c r="AE14" s="74">
        <v>0</v>
      </c>
      <c r="AF14" s="74">
        <v>0</v>
      </c>
      <c r="AG14" s="74">
        <v>0</v>
      </c>
      <c r="AH14" s="74">
        <v>0</v>
      </c>
      <c r="AI14" s="74">
        <v>0</v>
      </c>
      <c r="AJ14" s="74">
        <v>0</v>
      </c>
      <c r="AK14" s="74">
        <v>0</v>
      </c>
      <c r="AL14" s="74">
        <v>0</v>
      </c>
      <c r="AM14" s="74">
        <v>0</v>
      </c>
      <c r="AN14" s="74">
        <v>0</v>
      </c>
      <c r="AO14" s="74">
        <v>0</v>
      </c>
      <c r="AP14" s="74">
        <v>0</v>
      </c>
      <c r="AQ14" s="74">
        <v>0</v>
      </c>
      <c r="AR14" s="74">
        <v>0</v>
      </c>
      <c r="AS14" s="74">
        <v>0</v>
      </c>
      <c r="AT14" s="74">
        <v>0</v>
      </c>
      <c r="AU14" s="74">
        <v>0</v>
      </c>
      <c r="AV14" s="74">
        <v>0</v>
      </c>
      <c r="AW14" s="74">
        <v>0</v>
      </c>
      <c r="AX14" s="74">
        <v>0</v>
      </c>
      <c r="AY14" s="74">
        <v>0</v>
      </c>
      <c r="AZ14" s="74">
        <v>0</v>
      </c>
      <c r="BA14" s="74">
        <v>0</v>
      </c>
      <c r="BB14" s="74">
        <v>0</v>
      </c>
      <c r="BC14" s="74">
        <v>0</v>
      </c>
      <c r="BD14" s="74">
        <v>0</v>
      </c>
      <c r="BE14" s="74">
        <v>0</v>
      </c>
      <c r="BF14" s="74">
        <v>0</v>
      </c>
      <c r="BG14" s="74">
        <v>0</v>
      </c>
      <c r="BH14" s="74">
        <v>0</v>
      </c>
      <c r="BI14" s="74">
        <v>0</v>
      </c>
      <c r="BJ14" s="74">
        <v>0</v>
      </c>
      <c r="BK14" s="74">
        <v>0</v>
      </c>
      <c r="BL14" s="74">
        <v>0</v>
      </c>
      <c r="BM14" s="74">
        <v>0</v>
      </c>
      <c r="BN14" s="74">
        <v>0</v>
      </c>
      <c r="BO14" s="74">
        <v>0</v>
      </c>
      <c r="BP14" s="74">
        <v>0</v>
      </c>
      <c r="BQ14" s="74">
        <v>0</v>
      </c>
      <c r="BR14" s="74">
        <v>0</v>
      </c>
      <c r="BS14" s="74">
        <v>0</v>
      </c>
      <c r="BT14" s="74">
        <v>0</v>
      </c>
      <c r="BU14" s="74">
        <v>0</v>
      </c>
      <c r="BV14" s="74">
        <v>0</v>
      </c>
      <c r="BW14" s="74">
        <v>0</v>
      </c>
      <c r="BX14" s="74">
        <v>0</v>
      </c>
      <c r="BY14" s="74">
        <v>0</v>
      </c>
      <c r="BZ14" s="74">
        <v>0</v>
      </c>
      <c r="CA14" s="74">
        <v>0</v>
      </c>
      <c r="CB14" s="74">
        <v>0</v>
      </c>
      <c r="CC14" s="74">
        <v>0</v>
      </c>
      <c r="CD14" s="74">
        <v>0</v>
      </c>
      <c r="CE14" s="74">
        <v>0</v>
      </c>
      <c r="CF14" s="74">
        <v>0</v>
      </c>
      <c r="CG14" s="74">
        <v>0</v>
      </c>
      <c r="CH14" s="74">
        <v>0</v>
      </c>
      <c r="CI14" s="74">
        <v>0</v>
      </c>
      <c r="CJ14" s="74">
        <v>0</v>
      </c>
      <c r="CK14" s="74">
        <v>0</v>
      </c>
      <c r="CL14" s="74">
        <v>0</v>
      </c>
      <c r="CM14" s="74">
        <v>0</v>
      </c>
      <c r="CN14" s="74">
        <v>0</v>
      </c>
      <c r="CO14" s="74">
        <v>0</v>
      </c>
      <c r="CP14" s="74">
        <v>0</v>
      </c>
      <c r="CQ14" s="74">
        <v>0</v>
      </c>
      <c r="CR14" s="74">
        <v>0</v>
      </c>
      <c r="CS14" s="74">
        <v>0</v>
      </c>
      <c r="CT14" s="74">
        <v>0</v>
      </c>
      <c r="CU14" s="74">
        <v>0</v>
      </c>
      <c r="CV14" s="74">
        <v>0</v>
      </c>
      <c r="CW14" s="74">
        <v>0</v>
      </c>
      <c r="CX14" s="74">
        <v>0</v>
      </c>
      <c r="CY14" s="74">
        <v>0</v>
      </c>
      <c r="CZ14" s="74">
        <v>0</v>
      </c>
      <c r="DA14" s="74">
        <v>0</v>
      </c>
      <c r="DB14" s="74">
        <v>0</v>
      </c>
      <c r="DC14" s="74">
        <v>0</v>
      </c>
      <c r="DD14" s="74">
        <v>0</v>
      </c>
      <c r="DE14" s="74">
        <v>0</v>
      </c>
      <c r="DF14" s="74">
        <v>0</v>
      </c>
      <c r="DG14" s="74">
        <v>0</v>
      </c>
      <c r="DH14" s="74">
        <v>0</v>
      </c>
      <c r="DI14" s="74">
        <v>0</v>
      </c>
      <c r="DJ14" s="74">
        <v>0</v>
      </c>
      <c r="DK14" s="74">
        <v>0</v>
      </c>
      <c r="DL14" s="74">
        <v>0</v>
      </c>
      <c r="DM14" s="74">
        <v>0</v>
      </c>
      <c r="DN14" s="74">
        <v>0</v>
      </c>
      <c r="DO14" s="74">
        <v>0</v>
      </c>
      <c r="DP14" s="74">
        <v>0</v>
      </c>
      <c r="DQ14" s="74">
        <v>0</v>
      </c>
      <c r="DR14" s="74">
        <v>0</v>
      </c>
      <c r="DS14" s="74">
        <v>0</v>
      </c>
      <c r="DT14" s="74">
        <v>0</v>
      </c>
      <c r="DU14" s="74">
        <v>0</v>
      </c>
      <c r="DV14" s="74">
        <v>0</v>
      </c>
      <c r="DW14" s="74">
        <v>0</v>
      </c>
      <c r="DX14" s="74">
        <v>0</v>
      </c>
      <c r="DY14" s="74">
        <v>0</v>
      </c>
      <c r="DZ14" s="74">
        <v>0.59282384763493301</v>
      </c>
      <c r="EA14" s="74">
        <v>0</v>
      </c>
      <c r="EB14" s="74">
        <v>0</v>
      </c>
      <c r="EC14" s="74">
        <v>0</v>
      </c>
      <c r="ED14" s="74">
        <v>0</v>
      </c>
      <c r="EE14" s="74">
        <v>0</v>
      </c>
      <c r="EF14" s="74">
        <v>0</v>
      </c>
      <c r="EG14" s="74">
        <v>0</v>
      </c>
      <c r="EH14" s="74">
        <v>0</v>
      </c>
      <c r="EI14" s="74">
        <v>0</v>
      </c>
      <c r="EJ14" s="74">
        <v>0</v>
      </c>
      <c r="EK14" s="74">
        <v>0</v>
      </c>
      <c r="EL14" s="74">
        <v>0</v>
      </c>
      <c r="EM14" s="74">
        <v>0</v>
      </c>
      <c r="EN14" s="74">
        <v>0</v>
      </c>
      <c r="EO14" s="74">
        <v>0</v>
      </c>
      <c r="EP14" s="74">
        <v>0</v>
      </c>
      <c r="EQ14" s="74">
        <v>0</v>
      </c>
      <c r="ER14" s="74">
        <v>0</v>
      </c>
      <c r="ES14" s="74">
        <v>0</v>
      </c>
      <c r="ET14" s="74">
        <v>0</v>
      </c>
      <c r="EU14" s="74">
        <v>0</v>
      </c>
      <c r="EV14" s="74">
        <v>0</v>
      </c>
      <c r="EW14" s="74">
        <v>0</v>
      </c>
      <c r="EX14" s="74">
        <v>0</v>
      </c>
      <c r="EY14" s="74">
        <v>0</v>
      </c>
      <c r="EZ14" s="74">
        <v>0</v>
      </c>
      <c r="FA14" s="74">
        <v>0</v>
      </c>
      <c r="FB14" s="74">
        <v>0</v>
      </c>
      <c r="FC14" s="74">
        <v>0</v>
      </c>
      <c r="FD14" s="74">
        <v>0</v>
      </c>
      <c r="FE14" s="74">
        <v>0</v>
      </c>
      <c r="FF14" s="74">
        <v>0</v>
      </c>
      <c r="FG14" s="74">
        <v>0</v>
      </c>
      <c r="FH14" s="74">
        <v>0</v>
      </c>
      <c r="FI14" s="74">
        <v>0</v>
      </c>
      <c r="FJ14" s="74">
        <v>0</v>
      </c>
      <c r="FK14" s="74">
        <v>0</v>
      </c>
      <c r="FL14" s="74">
        <v>0</v>
      </c>
      <c r="FM14" s="74">
        <v>0</v>
      </c>
      <c r="FN14" s="74">
        <v>0</v>
      </c>
      <c r="FO14" s="74">
        <v>0</v>
      </c>
      <c r="FP14" s="74">
        <v>0</v>
      </c>
      <c r="FQ14" s="74">
        <v>0</v>
      </c>
      <c r="FR14" s="74">
        <v>0</v>
      </c>
      <c r="FS14" s="74">
        <v>0</v>
      </c>
      <c r="FT14" s="74">
        <v>0</v>
      </c>
      <c r="FU14" s="74">
        <v>0</v>
      </c>
      <c r="FV14" s="74">
        <v>0</v>
      </c>
      <c r="FW14" s="74">
        <v>0</v>
      </c>
      <c r="FX14" s="74">
        <v>0</v>
      </c>
      <c r="FY14" s="74">
        <v>0</v>
      </c>
      <c r="FZ14" s="74">
        <v>0</v>
      </c>
      <c r="GA14" s="74">
        <v>0</v>
      </c>
      <c r="GB14" s="74">
        <v>0</v>
      </c>
      <c r="GC14" s="74">
        <v>0</v>
      </c>
      <c r="GD14" s="74">
        <v>0</v>
      </c>
      <c r="GE14" s="74">
        <v>0</v>
      </c>
      <c r="GF14" s="74">
        <v>0</v>
      </c>
      <c r="GG14" s="74">
        <v>0</v>
      </c>
      <c r="GH14" s="74">
        <v>0</v>
      </c>
      <c r="GI14" s="74">
        <v>0</v>
      </c>
      <c r="GJ14" s="74">
        <v>0</v>
      </c>
      <c r="GK14" s="74">
        <v>0</v>
      </c>
      <c r="GL14" s="74">
        <v>0</v>
      </c>
      <c r="GM14" s="74">
        <v>0</v>
      </c>
      <c r="GN14" s="74">
        <v>0</v>
      </c>
      <c r="GO14" s="74">
        <v>0</v>
      </c>
      <c r="GP14" s="74">
        <v>0</v>
      </c>
      <c r="GQ14" s="74">
        <v>0</v>
      </c>
      <c r="GR14" s="74">
        <v>0</v>
      </c>
      <c r="GS14" s="74">
        <v>0</v>
      </c>
      <c r="GT14" s="74">
        <v>0</v>
      </c>
      <c r="GU14" s="74">
        <v>0</v>
      </c>
      <c r="GV14" s="74">
        <v>0</v>
      </c>
      <c r="GW14" s="74">
        <v>0</v>
      </c>
      <c r="GX14" s="74">
        <v>0</v>
      </c>
      <c r="GY14" s="74">
        <v>0</v>
      </c>
      <c r="GZ14" s="74">
        <v>0</v>
      </c>
      <c r="HA14" s="74">
        <v>0</v>
      </c>
      <c r="HB14" s="74">
        <v>0</v>
      </c>
      <c r="HC14" s="74">
        <v>0</v>
      </c>
      <c r="HD14" s="74">
        <v>0</v>
      </c>
      <c r="HE14" s="74">
        <v>0</v>
      </c>
      <c r="HF14" s="74">
        <v>0</v>
      </c>
      <c r="HG14" s="74">
        <v>0</v>
      </c>
      <c r="HH14" s="74">
        <v>0</v>
      </c>
      <c r="HI14" s="74">
        <v>0</v>
      </c>
      <c r="HJ14" s="74">
        <v>0</v>
      </c>
      <c r="HK14" s="74">
        <v>0</v>
      </c>
      <c r="HL14" s="74">
        <v>0</v>
      </c>
      <c r="HM14" s="74">
        <v>0</v>
      </c>
      <c r="HN14" s="74">
        <v>0</v>
      </c>
      <c r="HO14" s="74">
        <v>0</v>
      </c>
      <c r="HP14" s="74">
        <v>0</v>
      </c>
      <c r="HQ14" s="74">
        <v>0</v>
      </c>
      <c r="HR14" s="74">
        <v>0</v>
      </c>
      <c r="HS14" s="74">
        <v>0</v>
      </c>
      <c r="HT14" s="50"/>
      <c r="HU14" s="74" t="s">
        <v>149</v>
      </c>
      <c r="HV14" s="75">
        <v>3072.8102379160437</v>
      </c>
      <c r="HW14" s="75">
        <v>2258.5586489376137</v>
      </c>
      <c r="HX14" s="54"/>
      <c r="HY14" s="76"/>
      <c r="HZ14" s="77"/>
      <c r="IA14" s="77"/>
      <c r="IB14" s="77"/>
    </row>
    <row r="15" spans="1:236">
      <c r="A15" s="42"/>
      <c r="C15" s="944"/>
      <c r="E15" s="43"/>
      <c r="F15" s="50"/>
      <c r="G15" s="50"/>
      <c r="H15" s="50"/>
      <c r="I15" s="50"/>
      <c r="J15" s="50"/>
      <c r="K15" s="70">
        <v>113</v>
      </c>
      <c r="L15" s="71" t="s">
        <v>675</v>
      </c>
      <c r="M15" s="79">
        <v>1.2373385827683934</v>
      </c>
      <c r="N15" s="80">
        <v>0.69551403370258702</v>
      </c>
      <c r="O15" s="79">
        <v>0.58814022573272973</v>
      </c>
      <c r="P15" s="74">
        <v>0</v>
      </c>
      <c r="Q15" s="74">
        <v>0</v>
      </c>
      <c r="R15" s="74">
        <v>0</v>
      </c>
      <c r="S15" s="74">
        <v>0</v>
      </c>
      <c r="T15" s="74">
        <v>0</v>
      </c>
      <c r="U15" s="74">
        <v>0</v>
      </c>
      <c r="V15" s="74">
        <v>0</v>
      </c>
      <c r="W15" s="74">
        <v>0</v>
      </c>
      <c r="X15" s="74">
        <v>0</v>
      </c>
      <c r="Y15" s="74">
        <v>0.34046926133568989</v>
      </c>
      <c r="Z15" s="74">
        <v>0</v>
      </c>
      <c r="AA15" s="74">
        <v>0</v>
      </c>
      <c r="AB15" s="74">
        <v>0</v>
      </c>
      <c r="AC15" s="74">
        <v>0</v>
      </c>
      <c r="AD15" s="74">
        <v>0</v>
      </c>
      <c r="AE15" s="74">
        <v>0</v>
      </c>
      <c r="AF15" s="74">
        <v>0</v>
      </c>
      <c r="AG15" s="74">
        <v>0</v>
      </c>
      <c r="AH15" s="74">
        <v>0</v>
      </c>
      <c r="AI15" s="74">
        <v>0</v>
      </c>
      <c r="AJ15" s="74">
        <v>0</v>
      </c>
      <c r="AK15" s="74">
        <v>0</v>
      </c>
      <c r="AL15" s="74">
        <v>0</v>
      </c>
      <c r="AM15" s="74">
        <v>0</v>
      </c>
      <c r="AN15" s="74">
        <v>0</v>
      </c>
      <c r="AO15" s="74">
        <v>0</v>
      </c>
      <c r="AP15" s="74">
        <v>0</v>
      </c>
      <c r="AQ15" s="74">
        <v>0</v>
      </c>
      <c r="AR15" s="74">
        <v>0</v>
      </c>
      <c r="AS15" s="74">
        <v>0</v>
      </c>
      <c r="AT15" s="74">
        <v>0</v>
      </c>
      <c r="AU15" s="74">
        <v>0</v>
      </c>
      <c r="AV15" s="74">
        <v>0</v>
      </c>
      <c r="AW15" s="74">
        <v>0</v>
      </c>
      <c r="AX15" s="74">
        <v>0</v>
      </c>
      <c r="AY15" s="74">
        <v>0</v>
      </c>
      <c r="AZ15" s="74">
        <v>0</v>
      </c>
      <c r="BA15" s="74">
        <v>0</v>
      </c>
      <c r="BB15" s="74">
        <v>0</v>
      </c>
      <c r="BC15" s="74">
        <v>0</v>
      </c>
      <c r="BD15" s="74">
        <v>0</v>
      </c>
      <c r="BE15" s="74">
        <v>0</v>
      </c>
      <c r="BF15" s="74">
        <v>0</v>
      </c>
      <c r="BG15" s="74">
        <v>0</v>
      </c>
      <c r="BH15" s="74">
        <v>0</v>
      </c>
      <c r="BI15" s="74">
        <v>0</v>
      </c>
      <c r="BJ15" s="74">
        <v>0</v>
      </c>
      <c r="BK15" s="74">
        <v>0</v>
      </c>
      <c r="BL15" s="74">
        <v>0</v>
      </c>
      <c r="BM15" s="74">
        <v>0</v>
      </c>
      <c r="BN15" s="74">
        <v>0</v>
      </c>
      <c r="BO15" s="74">
        <v>0</v>
      </c>
      <c r="BP15" s="74">
        <v>0</v>
      </c>
      <c r="BQ15" s="74">
        <v>0</v>
      </c>
      <c r="BR15" s="74">
        <v>0</v>
      </c>
      <c r="BS15" s="74">
        <v>0</v>
      </c>
      <c r="BT15" s="74">
        <v>0</v>
      </c>
      <c r="BU15" s="74">
        <v>0</v>
      </c>
      <c r="BV15" s="74">
        <v>0</v>
      </c>
      <c r="BW15" s="74">
        <v>0</v>
      </c>
      <c r="BX15" s="74">
        <v>0</v>
      </c>
      <c r="BY15" s="74">
        <v>0</v>
      </c>
      <c r="BZ15" s="74">
        <v>0</v>
      </c>
      <c r="CA15" s="74">
        <v>0</v>
      </c>
      <c r="CB15" s="74">
        <v>0</v>
      </c>
      <c r="CC15" s="74">
        <v>0</v>
      </c>
      <c r="CD15" s="74">
        <v>0</v>
      </c>
      <c r="CE15" s="74">
        <v>0</v>
      </c>
      <c r="CF15" s="74">
        <v>0</v>
      </c>
      <c r="CG15" s="74">
        <v>0</v>
      </c>
      <c r="CH15" s="74">
        <v>0</v>
      </c>
      <c r="CI15" s="74">
        <v>0</v>
      </c>
      <c r="CJ15" s="74">
        <v>0</v>
      </c>
      <c r="CK15" s="74">
        <v>0</v>
      </c>
      <c r="CL15" s="74">
        <v>0</v>
      </c>
      <c r="CM15" s="74">
        <v>0</v>
      </c>
      <c r="CN15" s="74">
        <v>0</v>
      </c>
      <c r="CO15" s="74">
        <v>0</v>
      </c>
      <c r="CP15" s="74">
        <v>0</v>
      </c>
      <c r="CQ15" s="74">
        <v>0</v>
      </c>
      <c r="CR15" s="74">
        <v>0</v>
      </c>
      <c r="CS15" s="74">
        <v>0</v>
      </c>
      <c r="CT15" s="74">
        <v>0</v>
      </c>
      <c r="CU15" s="74">
        <v>0</v>
      </c>
      <c r="CV15" s="74">
        <v>0</v>
      </c>
      <c r="CW15" s="74">
        <v>0</v>
      </c>
      <c r="CX15" s="74">
        <v>0</v>
      </c>
      <c r="CY15" s="74">
        <v>0</v>
      </c>
      <c r="CZ15" s="74">
        <v>0</v>
      </c>
      <c r="DA15" s="74">
        <v>0</v>
      </c>
      <c r="DB15" s="74">
        <v>0</v>
      </c>
      <c r="DC15" s="74">
        <v>0</v>
      </c>
      <c r="DD15" s="74">
        <v>0</v>
      </c>
      <c r="DE15" s="74">
        <v>0</v>
      </c>
      <c r="DF15" s="74">
        <v>0</v>
      </c>
      <c r="DG15" s="74">
        <v>0</v>
      </c>
      <c r="DH15" s="74">
        <v>0</v>
      </c>
      <c r="DI15" s="74">
        <v>0</v>
      </c>
      <c r="DJ15" s="74">
        <v>0</v>
      </c>
      <c r="DK15" s="74">
        <v>0</v>
      </c>
      <c r="DL15" s="74">
        <v>0</v>
      </c>
      <c r="DM15" s="74">
        <v>0</v>
      </c>
      <c r="DN15" s="74">
        <v>0</v>
      </c>
      <c r="DO15" s="74">
        <v>0</v>
      </c>
      <c r="DP15" s="74">
        <v>0</v>
      </c>
      <c r="DQ15" s="74">
        <v>0</v>
      </c>
      <c r="DR15" s="74">
        <v>0</v>
      </c>
      <c r="DS15" s="74">
        <v>0</v>
      </c>
      <c r="DT15" s="74">
        <v>0</v>
      </c>
      <c r="DU15" s="74">
        <v>0</v>
      </c>
      <c r="DV15" s="74">
        <v>0</v>
      </c>
      <c r="DW15" s="74">
        <v>0</v>
      </c>
      <c r="DX15" s="74">
        <v>0</v>
      </c>
      <c r="DY15" s="74">
        <v>0</v>
      </c>
      <c r="DZ15" s="74">
        <v>0</v>
      </c>
      <c r="EA15" s="74">
        <v>0.34103710911769475</v>
      </c>
      <c r="EB15" s="74">
        <v>0</v>
      </c>
      <c r="EC15" s="74">
        <v>0</v>
      </c>
      <c r="ED15" s="74">
        <v>0</v>
      </c>
      <c r="EE15" s="74">
        <v>0</v>
      </c>
      <c r="EF15" s="74">
        <v>0</v>
      </c>
      <c r="EG15" s="74">
        <v>0</v>
      </c>
      <c r="EH15" s="74">
        <v>0</v>
      </c>
      <c r="EI15" s="74">
        <v>0</v>
      </c>
      <c r="EJ15" s="74">
        <v>0</v>
      </c>
      <c r="EK15" s="74">
        <v>0</v>
      </c>
      <c r="EL15" s="74">
        <v>0</v>
      </c>
      <c r="EM15" s="74">
        <v>0</v>
      </c>
      <c r="EN15" s="74">
        <v>0</v>
      </c>
      <c r="EO15" s="74">
        <v>0</v>
      </c>
      <c r="EP15" s="74">
        <v>0</v>
      </c>
      <c r="EQ15" s="74">
        <v>0</v>
      </c>
      <c r="ER15" s="74">
        <v>0</v>
      </c>
      <c r="ES15" s="74">
        <v>0</v>
      </c>
      <c r="ET15" s="74">
        <v>0</v>
      </c>
      <c r="EU15" s="74">
        <v>0</v>
      </c>
      <c r="EV15" s="74">
        <v>0</v>
      </c>
      <c r="EW15" s="74">
        <v>0</v>
      </c>
      <c r="EX15" s="74">
        <v>0</v>
      </c>
      <c r="EY15" s="74">
        <v>0</v>
      </c>
      <c r="EZ15" s="74">
        <v>0</v>
      </c>
      <c r="FA15" s="74">
        <v>0</v>
      </c>
      <c r="FB15" s="74">
        <v>0</v>
      </c>
      <c r="FC15" s="74">
        <v>0</v>
      </c>
      <c r="FD15" s="74">
        <v>0</v>
      </c>
      <c r="FE15" s="74">
        <v>0</v>
      </c>
      <c r="FF15" s="74">
        <v>0</v>
      </c>
      <c r="FG15" s="74">
        <v>0</v>
      </c>
      <c r="FH15" s="74">
        <v>0</v>
      </c>
      <c r="FI15" s="74">
        <v>0</v>
      </c>
      <c r="FJ15" s="74">
        <v>0</v>
      </c>
      <c r="FK15" s="74">
        <v>0</v>
      </c>
      <c r="FL15" s="74">
        <v>0</v>
      </c>
      <c r="FM15" s="74">
        <v>0</v>
      </c>
      <c r="FN15" s="74">
        <v>0</v>
      </c>
      <c r="FO15" s="74">
        <v>0</v>
      </c>
      <c r="FP15" s="74">
        <v>0</v>
      </c>
      <c r="FQ15" s="74">
        <v>0</v>
      </c>
      <c r="FR15" s="74">
        <v>0</v>
      </c>
      <c r="FS15" s="74">
        <v>0</v>
      </c>
      <c r="FT15" s="74">
        <v>0</v>
      </c>
      <c r="FU15" s="74">
        <v>0</v>
      </c>
      <c r="FV15" s="74">
        <v>0</v>
      </c>
      <c r="FW15" s="74">
        <v>0</v>
      </c>
      <c r="FX15" s="74">
        <v>0</v>
      </c>
      <c r="FY15" s="74">
        <v>0</v>
      </c>
      <c r="FZ15" s="74">
        <v>0</v>
      </c>
      <c r="GA15" s="74">
        <v>0</v>
      </c>
      <c r="GB15" s="74">
        <v>0</v>
      </c>
      <c r="GC15" s="74">
        <v>0</v>
      </c>
      <c r="GD15" s="74">
        <v>0</v>
      </c>
      <c r="GE15" s="74">
        <v>0</v>
      </c>
      <c r="GF15" s="74">
        <v>0</v>
      </c>
      <c r="GG15" s="74">
        <v>0</v>
      </c>
      <c r="GH15" s="74">
        <v>0</v>
      </c>
      <c r="GI15" s="74">
        <v>0</v>
      </c>
      <c r="GJ15" s="74">
        <v>0</v>
      </c>
      <c r="GK15" s="74">
        <v>0</v>
      </c>
      <c r="GL15" s="74">
        <v>0</v>
      </c>
      <c r="GM15" s="74">
        <v>0</v>
      </c>
      <c r="GN15" s="74">
        <v>0</v>
      </c>
      <c r="GO15" s="74">
        <v>0</v>
      </c>
      <c r="GP15" s="74">
        <v>0</v>
      </c>
      <c r="GQ15" s="74">
        <v>0</v>
      </c>
      <c r="GR15" s="74">
        <v>0</v>
      </c>
      <c r="GS15" s="74">
        <v>0</v>
      </c>
      <c r="GT15" s="74">
        <v>0</v>
      </c>
      <c r="GU15" s="74">
        <v>0</v>
      </c>
      <c r="GV15" s="74">
        <v>0</v>
      </c>
      <c r="GW15" s="74">
        <v>0</v>
      </c>
      <c r="GX15" s="74">
        <v>0</v>
      </c>
      <c r="GY15" s="74">
        <v>0</v>
      </c>
      <c r="GZ15" s="74">
        <v>0</v>
      </c>
      <c r="HA15" s="74">
        <v>0</v>
      </c>
      <c r="HB15" s="74">
        <v>0</v>
      </c>
      <c r="HC15" s="74">
        <v>0</v>
      </c>
      <c r="HD15" s="74">
        <v>0</v>
      </c>
      <c r="HE15" s="74">
        <v>0</v>
      </c>
      <c r="HF15" s="74">
        <v>0</v>
      </c>
      <c r="HG15" s="74">
        <v>0</v>
      </c>
      <c r="HH15" s="74">
        <v>0</v>
      </c>
      <c r="HI15" s="74">
        <v>0</v>
      </c>
      <c r="HJ15" s="74">
        <v>0</v>
      </c>
      <c r="HK15" s="74">
        <v>0</v>
      </c>
      <c r="HL15" s="74">
        <v>0</v>
      </c>
      <c r="HM15" s="74">
        <v>0</v>
      </c>
      <c r="HN15" s="74">
        <v>0</v>
      </c>
      <c r="HO15" s="74">
        <v>0</v>
      </c>
      <c r="HP15" s="74">
        <v>0</v>
      </c>
      <c r="HQ15" s="74">
        <v>0</v>
      </c>
      <c r="HR15" s="74">
        <v>0</v>
      </c>
      <c r="HS15" s="74">
        <v>0</v>
      </c>
      <c r="HT15" s="50"/>
      <c r="HU15" s="74" t="s">
        <v>635</v>
      </c>
      <c r="HV15" s="75">
        <v>146.40758859203788</v>
      </c>
      <c r="HW15" s="75">
        <v>304.91534828842094</v>
      </c>
      <c r="HX15" s="54"/>
      <c r="HY15" s="76"/>
      <c r="HZ15" s="77"/>
      <c r="IA15" s="77"/>
      <c r="IB15" s="77"/>
    </row>
    <row r="16" spans="1:236">
      <c r="A16" s="42"/>
      <c r="C16" s="944"/>
      <c r="E16" s="43"/>
      <c r="F16" s="50"/>
      <c r="G16" s="50"/>
      <c r="H16" s="50"/>
      <c r="I16" s="50"/>
      <c r="J16" s="50"/>
      <c r="K16" s="70">
        <v>114</v>
      </c>
      <c r="L16" s="71" t="s">
        <v>4</v>
      </c>
      <c r="M16" s="79">
        <v>1.1059206957425047</v>
      </c>
      <c r="N16" s="80">
        <v>0</v>
      </c>
      <c r="O16" s="79">
        <v>0</v>
      </c>
      <c r="P16" s="74">
        <v>0</v>
      </c>
      <c r="Q16" s="74">
        <v>0</v>
      </c>
      <c r="R16" s="74">
        <v>0</v>
      </c>
      <c r="S16" s="74">
        <v>0</v>
      </c>
      <c r="T16" s="74">
        <v>0</v>
      </c>
      <c r="U16" s="74">
        <v>0</v>
      </c>
      <c r="V16" s="74">
        <v>0</v>
      </c>
      <c r="W16" s="74">
        <v>0</v>
      </c>
      <c r="X16" s="74">
        <v>0</v>
      </c>
      <c r="Y16" s="74">
        <v>0</v>
      </c>
      <c r="Z16" s="74">
        <v>0.82480624191194896</v>
      </c>
      <c r="AA16" s="74">
        <v>0</v>
      </c>
      <c r="AB16" s="74">
        <v>0</v>
      </c>
      <c r="AC16" s="74">
        <v>0</v>
      </c>
      <c r="AD16" s="74">
        <v>0</v>
      </c>
      <c r="AE16" s="74">
        <v>0</v>
      </c>
      <c r="AF16" s="74">
        <v>0</v>
      </c>
      <c r="AG16" s="74">
        <v>0</v>
      </c>
      <c r="AH16" s="74">
        <v>0</v>
      </c>
      <c r="AI16" s="74">
        <v>0</v>
      </c>
      <c r="AJ16" s="74">
        <v>0</v>
      </c>
      <c r="AK16" s="74">
        <v>0</v>
      </c>
      <c r="AL16" s="74">
        <v>0</v>
      </c>
      <c r="AM16" s="74">
        <v>0</v>
      </c>
      <c r="AN16" s="74">
        <v>0</v>
      </c>
      <c r="AO16" s="74">
        <v>0</v>
      </c>
      <c r="AP16" s="74">
        <v>0</v>
      </c>
      <c r="AQ16" s="74">
        <v>0</v>
      </c>
      <c r="AR16" s="74">
        <v>0</v>
      </c>
      <c r="AS16" s="74">
        <v>0</v>
      </c>
      <c r="AT16" s="74">
        <v>0</v>
      </c>
      <c r="AU16" s="74">
        <v>0</v>
      </c>
      <c r="AV16" s="74">
        <v>0</v>
      </c>
      <c r="AW16" s="74">
        <v>0</v>
      </c>
      <c r="AX16" s="74">
        <v>0</v>
      </c>
      <c r="AY16" s="74">
        <v>0</v>
      </c>
      <c r="AZ16" s="74">
        <v>0</v>
      </c>
      <c r="BA16" s="74">
        <v>0</v>
      </c>
      <c r="BB16" s="74">
        <v>0</v>
      </c>
      <c r="BC16" s="74">
        <v>0</v>
      </c>
      <c r="BD16" s="74">
        <v>0</v>
      </c>
      <c r="BE16" s="74">
        <v>0</v>
      </c>
      <c r="BF16" s="74">
        <v>0</v>
      </c>
      <c r="BG16" s="74">
        <v>0</v>
      </c>
      <c r="BH16" s="74">
        <v>0</v>
      </c>
      <c r="BI16" s="74">
        <v>0</v>
      </c>
      <c r="BJ16" s="74">
        <v>0</v>
      </c>
      <c r="BK16" s="74">
        <v>0</v>
      </c>
      <c r="BL16" s="74">
        <v>0</v>
      </c>
      <c r="BM16" s="74">
        <v>0</v>
      </c>
      <c r="BN16" s="74">
        <v>0</v>
      </c>
      <c r="BO16" s="74">
        <v>0</v>
      </c>
      <c r="BP16" s="74">
        <v>0</v>
      </c>
      <c r="BQ16" s="74">
        <v>0</v>
      </c>
      <c r="BR16" s="74">
        <v>0</v>
      </c>
      <c r="BS16" s="74">
        <v>0</v>
      </c>
      <c r="BT16" s="74">
        <v>0</v>
      </c>
      <c r="BU16" s="74">
        <v>0</v>
      </c>
      <c r="BV16" s="74">
        <v>0</v>
      </c>
      <c r="BW16" s="74">
        <v>0</v>
      </c>
      <c r="BX16" s="74">
        <v>0</v>
      </c>
      <c r="BY16" s="74">
        <v>0</v>
      </c>
      <c r="BZ16" s="74">
        <v>0</v>
      </c>
      <c r="CA16" s="74">
        <v>0</v>
      </c>
      <c r="CB16" s="74">
        <v>0</v>
      </c>
      <c r="CC16" s="74">
        <v>0</v>
      </c>
      <c r="CD16" s="74">
        <v>0</v>
      </c>
      <c r="CE16" s="74">
        <v>0</v>
      </c>
      <c r="CF16" s="74">
        <v>0</v>
      </c>
      <c r="CG16" s="74">
        <v>0</v>
      </c>
      <c r="CH16" s="74">
        <v>0</v>
      </c>
      <c r="CI16" s="74">
        <v>0</v>
      </c>
      <c r="CJ16" s="74">
        <v>0</v>
      </c>
      <c r="CK16" s="74">
        <v>0</v>
      </c>
      <c r="CL16" s="74">
        <v>0</v>
      </c>
      <c r="CM16" s="74">
        <v>0</v>
      </c>
      <c r="CN16" s="74">
        <v>0</v>
      </c>
      <c r="CO16" s="74">
        <v>0</v>
      </c>
      <c r="CP16" s="74">
        <v>0</v>
      </c>
      <c r="CQ16" s="74">
        <v>0</v>
      </c>
      <c r="CR16" s="74">
        <v>0</v>
      </c>
      <c r="CS16" s="74">
        <v>0</v>
      </c>
      <c r="CT16" s="74">
        <v>0</v>
      </c>
      <c r="CU16" s="74">
        <v>0</v>
      </c>
      <c r="CV16" s="74">
        <v>0</v>
      </c>
      <c r="CW16" s="74">
        <v>0</v>
      </c>
      <c r="CX16" s="74">
        <v>0</v>
      </c>
      <c r="CY16" s="74">
        <v>0</v>
      </c>
      <c r="CZ16" s="74">
        <v>0</v>
      </c>
      <c r="DA16" s="74">
        <v>0</v>
      </c>
      <c r="DB16" s="74">
        <v>0</v>
      </c>
      <c r="DC16" s="74">
        <v>0</v>
      </c>
      <c r="DD16" s="74">
        <v>0</v>
      </c>
      <c r="DE16" s="74">
        <v>0</v>
      </c>
      <c r="DF16" s="74">
        <v>0</v>
      </c>
      <c r="DG16" s="74">
        <v>0</v>
      </c>
      <c r="DH16" s="74">
        <v>0</v>
      </c>
      <c r="DI16" s="74">
        <v>0</v>
      </c>
      <c r="DJ16" s="74">
        <v>0</v>
      </c>
      <c r="DK16" s="74">
        <v>0</v>
      </c>
      <c r="DL16" s="74">
        <v>0</v>
      </c>
      <c r="DM16" s="74">
        <v>0</v>
      </c>
      <c r="DN16" s="74">
        <v>0</v>
      </c>
      <c r="DO16" s="74">
        <v>0</v>
      </c>
      <c r="DP16" s="74">
        <v>0</v>
      </c>
      <c r="DQ16" s="74">
        <v>0</v>
      </c>
      <c r="DR16" s="74">
        <v>0</v>
      </c>
      <c r="DS16" s="74">
        <v>0</v>
      </c>
      <c r="DT16" s="74">
        <v>0</v>
      </c>
      <c r="DU16" s="74">
        <v>0</v>
      </c>
      <c r="DV16" s="74">
        <v>0</v>
      </c>
      <c r="DW16" s="74">
        <v>0</v>
      </c>
      <c r="DX16" s="74">
        <v>0</v>
      </c>
      <c r="DY16" s="74">
        <v>0</v>
      </c>
      <c r="DZ16" s="74">
        <v>0</v>
      </c>
      <c r="EA16" s="74">
        <v>0</v>
      </c>
      <c r="EB16" s="74">
        <v>0.82458086665673802</v>
      </c>
      <c r="EC16" s="74">
        <v>0</v>
      </c>
      <c r="ED16" s="74">
        <v>0</v>
      </c>
      <c r="EE16" s="74">
        <v>0</v>
      </c>
      <c r="EF16" s="74">
        <v>0</v>
      </c>
      <c r="EG16" s="74">
        <v>0</v>
      </c>
      <c r="EH16" s="74">
        <v>0</v>
      </c>
      <c r="EI16" s="74">
        <v>0</v>
      </c>
      <c r="EJ16" s="74">
        <v>0</v>
      </c>
      <c r="EK16" s="74">
        <v>0</v>
      </c>
      <c r="EL16" s="74">
        <v>0</v>
      </c>
      <c r="EM16" s="74">
        <v>0</v>
      </c>
      <c r="EN16" s="74">
        <v>0</v>
      </c>
      <c r="EO16" s="74">
        <v>0</v>
      </c>
      <c r="EP16" s="74">
        <v>0</v>
      </c>
      <c r="EQ16" s="74">
        <v>0</v>
      </c>
      <c r="ER16" s="74">
        <v>0</v>
      </c>
      <c r="ES16" s="74">
        <v>0</v>
      </c>
      <c r="ET16" s="74">
        <v>0</v>
      </c>
      <c r="EU16" s="74">
        <v>0</v>
      </c>
      <c r="EV16" s="74">
        <v>0</v>
      </c>
      <c r="EW16" s="74">
        <v>0</v>
      </c>
      <c r="EX16" s="74">
        <v>0</v>
      </c>
      <c r="EY16" s="74">
        <v>0</v>
      </c>
      <c r="EZ16" s="74">
        <v>0</v>
      </c>
      <c r="FA16" s="74">
        <v>0</v>
      </c>
      <c r="FB16" s="74">
        <v>0</v>
      </c>
      <c r="FC16" s="74">
        <v>0</v>
      </c>
      <c r="FD16" s="74">
        <v>0</v>
      </c>
      <c r="FE16" s="74">
        <v>0</v>
      </c>
      <c r="FF16" s="74">
        <v>0</v>
      </c>
      <c r="FG16" s="74">
        <v>0</v>
      </c>
      <c r="FH16" s="74">
        <v>0</v>
      </c>
      <c r="FI16" s="74">
        <v>0</v>
      </c>
      <c r="FJ16" s="74">
        <v>0</v>
      </c>
      <c r="FK16" s="74">
        <v>0</v>
      </c>
      <c r="FL16" s="74">
        <v>0</v>
      </c>
      <c r="FM16" s="74">
        <v>0</v>
      </c>
      <c r="FN16" s="74">
        <v>0</v>
      </c>
      <c r="FO16" s="74">
        <v>0</v>
      </c>
      <c r="FP16" s="74">
        <v>0</v>
      </c>
      <c r="FQ16" s="74">
        <v>0</v>
      </c>
      <c r="FR16" s="74">
        <v>0</v>
      </c>
      <c r="FS16" s="74">
        <v>0</v>
      </c>
      <c r="FT16" s="74">
        <v>0</v>
      </c>
      <c r="FU16" s="74">
        <v>0</v>
      </c>
      <c r="FV16" s="74">
        <v>0</v>
      </c>
      <c r="FW16" s="74">
        <v>0</v>
      </c>
      <c r="FX16" s="74">
        <v>0</v>
      </c>
      <c r="FY16" s="74">
        <v>0</v>
      </c>
      <c r="FZ16" s="74">
        <v>0</v>
      </c>
      <c r="GA16" s="74">
        <v>0</v>
      </c>
      <c r="GB16" s="74">
        <v>0</v>
      </c>
      <c r="GC16" s="74">
        <v>0</v>
      </c>
      <c r="GD16" s="74">
        <v>0</v>
      </c>
      <c r="GE16" s="74">
        <v>0</v>
      </c>
      <c r="GF16" s="74">
        <v>0</v>
      </c>
      <c r="GG16" s="74">
        <v>0</v>
      </c>
      <c r="GH16" s="74">
        <v>0</v>
      </c>
      <c r="GI16" s="74">
        <v>0</v>
      </c>
      <c r="GJ16" s="74">
        <v>0</v>
      </c>
      <c r="GK16" s="74">
        <v>0</v>
      </c>
      <c r="GL16" s="74">
        <v>0</v>
      </c>
      <c r="GM16" s="74">
        <v>0</v>
      </c>
      <c r="GN16" s="74">
        <v>0</v>
      </c>
      <c r="GO16" s="74">
        <v>0</v>
      </c>
      <c r="GP16" s="74">
        <v>0</v>
      </c>
      <c r="GQ16" s="74">
        <v>0</v>
      </c>
      <c r="GR16" s="74">
        <v>0</v>
      </c>
      <c r="GS16" s="74">
        <v>0</v>
      </c>
      <c r="GT16" s="74">
        <v>0</v>
      </c>
      <c r="GU16" s="74">
        <v>0</v>
      </c>
      <c r="GV16" s="74">
        <v>0</v>
      </c>
      <c r="GW16" s="74">
        <v>0</v>
      </c>
      <c r="GX16" s="74">
        <v>0</v>
      </c>
      <c r="GY16" s="74">
        <v>0</v>
      </c>
      <c r="GZ16" s="74">
        <v>0</v>
      </c>
      <c r="HA16" s="74">
        <v>0</v>
      </c>
      <c r="HB16" s="74">
        <v>0</v>
      </c>
      <c r="HC16" s="74">
        <v>0</v>
      </c>
      <c r="HD16" s="74">
        <v>0</v>
      </c>
      <c r="HE16" s="74">
        <v>0</v>
      </c>
      <c r="HF16" s="74">
        <v>0</v>
      </c>
      <c r="HG16" s="74">
        <v>0</v>
      </c>
      <c r="HH16" s="74">
        <v>0</v>
      </c>
      <c r="HI16" s="74">
        <v>0</v>
      </c>
      <c r="HJ16" s="74">
        <v>0</v>
      </c>
      <c r="HK16" s="74">
        <v>0</v>
      </c>
      <c r="HL16" s="74">
        <v>0</v>
      </c>
      <c r="HM16" s="74">
        <v>0</v>
      </c>
      <c r="HN16" s="74">
        <v>0</v>
      </c>
      <c r="HO16" s="74">
        <v>0</v>
      </c>
      <c r="HP16" s="74">
        <v>0</v>
      </c>
      <c r="HQ16" s="74">
        <v>0</v>
      </c>
      <c r="HR16" s="74">
        <v>0</v>
      </c>
      <c r="HS16" s="74">
        <v>0</v>
      </c>
      <c r="HT16" s="50"/>
      <c r="HU16" s="74" t="s">
        <v>636</v>
      </c>
      <c r="HV16" s="75">
        <v>160.10854625821415</v>
      </c>
      <c r="HW16" s="75">
        <v>228.01266798215403</v>
      </c>
      <c r="HX16" s="54"/>
      <c r="HY16" s="76"/>
      <c r="HZ16" s="77"/>
      <c r="IA16" s="77"/>
      <c r="IB16" s="77"/>
    </row>
    <row r="17" spans="1:236">
      <c r="A17" s="42"/>
      <c r="C17" s="944"/>
      <c r="E17" s="43"/>
      <c r="F17" s="50"/>
      <c r="G17" s="50"/>
      <c r="H17" s="50"/>
      <c r="I17" s="50"/>
      <c r="J17" s="50"/>
      <c r="K17" s="70">
        <v>151</v>
      </c>
      <c r="L17" s="71" t="s">
        <v>5</v>
      </c>
      <c r="M17" s="79">
        <v>1.0330713566341254</v>
      </c>
      <c r="N17" s="80">
        <v>0.54124989875231821</v>
      </c>
      <c r="O17" s="79">
        <v>8.2686136541644473E-2</v>
      </c>
      <c r="P17" s="74">
        <v>0</v>
      </c>
      <c r="Q17" s="74">
        <v>0</v>
      </c>
      <c r="R17" s="74">
        <v>0</v>
      </c>
      <c r="S17" s="74">
        <v>0</v>
      </c>
      <c r="T17" s="74">
        <v>0</v>
      </c>
      <c r="U17" s="74">
        <v>0</v>
      </c>
      <c r="V17" s="74">
        <v>0</v>
      </c>
      <c r="W17" s="74">
        <v>0</v>
      </c>
      <c r="X17" s="74">
        <v>0</v>
      </c>
      <c r="Y17" s="74">
        <v>0</v>
      </c>
      <c r="Z17" s="74">
        <v>0</v>
      </c>
      <c r="AA17" s="74">
        <v>0.43423526109785476</v>
      </c>
      <c r="AB17" s="74">
        <v>0</v>
      </c>
      <c r="AC17" s="74">
        <v>0</v>
      </c>
      <c r="AD17" s="74">
        <v>0</v>
      </c>
      <c r="AE17" s="74">
        <v>0</v>
      </c>
      <c r="AF17" s="74">
        <v>0</v>
      </c>
      <c r="AG17" s="74">
        <v>0</v>
      </c>
      <c r="AH17" s="74">
        <v>0</v>
      </c>
      <c r="AI17" s="74">
        <v>0</v>
      </c>
      <c r="AJ17" s="74">
        <v>0</v>
      </c>
      <c r="AK17" s="74">
        <v>0</v>
      </c>
      <c r="AL17" s="74">
        <v>0</v>
      </c>
      <c r="AM17" s="74">
        <v>0</v>
      </c>
      <c r="AN17" s="74">
        <v>0</v>
      </c>
      <c r="AO17" s="74">
        <v>0</v>
      </c>
      <c r="AP17" s="74">
        <v>0</v>
      </c>
      <c r="AQ17" s="74">
        <v>0</v>
      </c>
      <c r="AR17" s="74">
        <v>0</v>
      </c>
      <c r="AS17" s="74">
        <v>0</v>
      </c>
      <c r="AT17" s="74">
        <v>0</v>
      </c>
      <c r="AU17" s="74">
        <v>0</v>
      </c>
      <c r="AV17" s="74">
        <v>0</v>
      </c>
      <c r="AW17" s="74">
        <v>0</v>
      </c>
      <c r="AX17" s="74">
        <v>0</v>
      </c>
      <c r="AY17" s="74">
        <v>0</v>
      </c>
      <c r="AZ17" s="74">
        <v>0</v>
      </c>
      <c r="BA17" s="74">
        <v>0</v>
      </c>
      <c r="BB17" s="74">
        <v>0</v>
      </c>
      <c r="BC17" s="74">
        <v>0</v>
      </c>
      <c r="BD17" s="74">
        <v>0</v>
      </c>
      <c r="BE17" s="74">
        <v>0</v>
      </c>
      <c r="BF17" s="74">
        <v>0</v>
      </c>
      <c r="BG17" s="74">
        <v>0</v>
      </c>
      <c r="BH17" s="74">
        <v>0</v>
      </c>
      <c r="BI17" s="74">
        <v>0</v>
      </c>
      <c r="BJ17" s="74">
        <v>0</v>
      </c>
      <c r="BK17" s="74">
        <v>0</v>
      </c>
      <c r="BL17" s="74">
        <v>0</v>
      </c>
      <c r="BM17" s="74">
        <v>0</v>
      </c>
      <c r="BN17" s="74">
        <v>0</v>
      </c>
      <c r="BO17" s="74">
        <v>0</v>
      </c>
      <c r="BP17" s="74">
        <v>0</v>
      </c>
      <c r="BQ17" s="74">
        <v>0</v>
      </c>
      <c r="BR17" s="74">
        <v>0</v>
      </c>
      <c r="BS17" s="74">
        <v>0</v>
      </c>
      <c r="BT17" s="74">
        <v>0</v>
      </c>
      <c r="BU17" s="74">
        <v>0</v>
      </c>
      <c r="BV17" s="74">
        <v>0</v>
      </c>
      <c r="BW17" s="74">
        <v>0</v>
      </c>
      <c r="BX17" s="74">
        <v>0</v>
      </c>
      <c r="BY17" s="74">
        <v>0</v>
      </c>
      <c r="BZ17" s="74">
        <v>0</v>
      </c>
      <c r="CA17" s="74">
        <v>0</v>
      </c>
      <c r="CB17" s="74">
        <v>0</v>
      </c>
      <c r="CC17" s="74">
        <v>0</v>
      </c>
      <c r="CD17" s="74">
        <v>0</v>
      </c>
      <c r="CE17" s="74">
        <v>0</v>
      </c>
      <c r="CF17" s="74">
        <v>0</v>
      </c>
      <c r="CG17" s="74">
        <v>0</v>
      </c>
      <c r="CH17" s="74">
        <v>0</v>
      </c>
      <c r="CI17" s="74">
        <v>0</v>
      </c>
      <c r="CJ17" s="74">
        <v>0</v>
      </c>
      <c r="CK17" s="74">
        <v>0</v>
      </c>
      <c r="CL17" s="74">
        <v>0</v>
      </c>
      <c r="CM17" s="74">
        <v>0</v>
      </c>
      <c r="CN17" s="74">
        <v>0</v>
      </c>
      <c r="CO17" s="74">
        <v>0</v>
      </c>
      <c r="CP17" s="74">
        <v>0</v>
      </c>
      <c r="CQ17" s="74">
        <v>0</v>
      </c>
      <c r="CR17" s="74">
        <v>0</v>
      </c>
      <c r="CS17" s="74">
        <v>0</v>
      </c>
      <c r="CT17" s="74">
        <v>0</v>
      </c>
      <c r="CU17" s="74">
        <v>0</v>
      </c>
      <c r="CV17" s="74">
        <v>0</v>
      </c>
      <c r="CW17" s="74">
        <v>0</v>
      </c>
      <c r="CX17" s="74">
        <v>0</v>
      </c>
      <c r="CY17" s="74">
        <v>0</v>
      </c>
      <c r="CZ17" s="74">
        <v>0</v>
      </c>
      <c r="DA17" s="74">
        <v>0</v>
      </c>
      <c r="DB17" s="74">
        <v>0</v>
      </c>
      <c r="DC17" s="74">
        <v>0</v>
      </c>
      <c r="DD17" s="74">
        <v>0</v>
      </c>
      <c r="DE17" s="74">
        <v>0</v>
      </c>
      <c r="DF17" s="74">
        <v>0</v>
      </c>
      <c r="DG17" s="74">
        <v>0</v>
      </c>
      <c r="DH17" s="74">
        <v>0</v>
      </c>
      <c r="DI17" s="74">
        <v>0</v>
      </c>
      <c r="DJ17" s="74">
        <v>0</v>
      </c>
      <c r="DK17" s="74">
        <v>0</v>
      </c>
      <c r="DL17" s="74">
        <v>0</v>
      </c>
      <c r="DM17" s="74">
        <v>0</v>
      </c>
      <c r="DN17" s="74">
        <v>0</v>
      </c>
      <c r="DO17" s="74">
        <v>0</v>
      </c>
      <c r="DP17" s="74">
        <v>0</v>
      </c>
      <c r="DQ17" s="74">
        <v>0</v>
      </c>
      <c r="DR17" s="74">
        <v>0</v>
      </c>
      <c r="DS17" s="74">
        <v>0</v>
      </c>
      <c r="DT17" s="74">
        <v>0</v>
      </c>
      <c r="DU17" s="74">
        <v>0</v>
      </c>
      <c r="DV17" s="74">
        <v>0</v>
      </c>
      <c r="DW17" s="74">
        <v>0</v>
      </c>
      <c r="DX17" s="74">
        <v>0</v>
      </c>
      <c r="DY17" s="74">
        <v>0</v>
      </c>
      <c r="DZ17" s="74">
        <v>0</v>
      </c>
      <c r="EA17" s="74">
        <v>0</v>
      </c>
      <c r="EB17" s="74">
        <v>0</v>
      </c>
      <c r="EC17" s="74">
        <v>0.43754656588143298</v>
      </c>
      <c r="ED17" s="74">
        <v>0</v>
      </c>
      <c r="EE17" s="74">
        <v>0</v>
      </c>
      <c r="EF17" s="74">
        <v>0</v>
      </c>
      <c r="EG17" s="74">
        <v>0</v>
      </c>
      <c r="EH17" s="74">
        <v>0</v>
      </c>
      <c r="EI17" s="74">
        <v>0</v>
      </c>
      <c r="EJ17" s="74">
        <v>0</v>
      </c>
      <c r="EK17" s="74">
        <v>0</v>
      </c>
      <c r="EL17" s="74">
        <v>0</v>
      </c>
      <c r="EM17" s="74">
        <v>0</v>
      </c>
      <c r="EN17" s="74">
        <v>0</v>
      </c>
      <c r="EO17" s="74">
        <v>0</v>
      </c>
      <c r="EP17" s="74">
        <v>0</v>
      </c>
      <c r="EQ17" s="74">
        <v>0</v>
      </c>
      <c r="ER17" s="74">
        <v>0</v>
      </c>
      <c r="ES17" s="74">
        <v>0</v>
      </c>
      <c r="ET17" s="74">
        <v>0</v>
      </c>
      <c r="EU17" s="74">
        <v>0</v>
      </c>
      <c r="EV17" s="74">
        <v>0</v>
      </c>
      <c r="EW17" s="74">
        <v>0</v>
      </c>
      <c r="EX17" s="74">
        <v>0</v>
      </c>
      <c r="EY17" s="74">
        <v>0</v>
      </c>
      <c r="EZ17" s="74">
        <v>0</v>
      </c>
      <c r="FA17" s="74">
        <v>0</v>
      </c>
      <c r="FB17" s="74">
        <v>0</v>
      </c>
      <c r="FC17" s="74">
        <v>0</v>
      </c>
      <c r="FD17" s="74">
        <v>0</v>
      </c>
      <c r="FE17" s="74">
        <v>0</v>
      </c>
      <c r="FF17" s="74">
        <v>0</v>
      </c>
      <c r="FG17" s="74">
        <v>0</v>
      </c>
      <c r="FH17" s="74">
        <v>0</v>
      </c>
      <c r="FI17" s="74">
        <v>0</v>
      </c>
      <c r="FJ17" s="74">
        <v>0</v>
      </c>
      <c r="FK17" s="74">
        <v>0</v>
      </c>
      <c r="FL17" s="74">
        <v>0</v>
      </c>
      <c r="FM17" s="74">
        <v>0</v>
      </c>
      <c r="FN17" s="74">
        <v>0</v>
      </c>
      <c r="FO17" s="74">
        <v>0</v>
      </c>
      <c r="FP17" s="74">
        <v>0</v>
      </c>
      <c r="FQ17" s="74">
        <v>0</v>
      </c>
      <c r="FR17" s="74">
        <v>0</v>
      </c>
      <c r="FS17" s="74">
        <v>0</v>
      </c>
      <c r="FT17" s="74">
        <v>0</v>
      </c>
      <c r="FU17" s="74">
        <v>0</v>
      </c>
      <c r="FV17" s="74">
        <v>0</v>
      </c>
      <c r="FW17" s="74">
        <v>0</v>
      </c>
      <c r="FX17" s="74">
        <v>0</v>
      </c>
      <c r="FY17" s="74">
        <v>0</v>
      </c>
      <c r="FZ17" s="74">
        <v>0</v>
      </c>
      <c r="GA17" s="74">
        <v>0</v>
      </c>
      <c r="GB17" s="74">
        <v>0</v>
      </c>
      <c r="GC17" s="74">
        <v>0</v>
      </c>
      <c r="GD17" s="74">
        <v>0</v>
      </c>
      <c r="GE17" s="74">
        <v>0</v>
      </c>
      <c r="GF17" s="74">
        <v>0</v>
      </c>
      <c r="GG17" s="74">
        <v>0</v>
      </c>
      <c r="GH17" s="74">
        <v>0</v>
      </c>
      <c r="GI17" s="74">
        <v>0</v>
      </c>
      <c r="GJ17" s="74">
        <v>0</v>
      </c>
      <c r="GK17" s="74">
        <v>0</v>
      </c>
      <c r="GL17" s="74">
        <v>0</v>
      </c>
      <c r="GM17" s="74">
        <v>0</v>
      </c>
      <c r="GN17" s="74">
        <v>0</v>
      </c>
      <c r="GO17" s="74">
        <v>0</v>
      </c>
      <c r="GP17" s="74">
        <v>0</v>
      </c>
      <c r="GQ17" s="74">
        <v>0</v>
      </c>
      <c r="GR17" s="74">
        <v>0</v>
      </c>
      <c r="GS17" s="74">
        <v>0</v>
      </c>
      <c r="GT17" s="74">
        <v>0</v>
      </c>
      <c r="GU17" s="74">
        <v>0</v>
      </c>
      <c r="GV17" s="74">
        <v>0</v>
      </c>
      <c r="GW17" s="74">
        <v>0</v>
      </c>
      <c r="GX17" s="74">
        <v>0</v>
      </c>
      <c r="GY17" s="74">
        <v>0</v>
      </c>
      <c r="GZ17" s="74">
        <v>0</v>
      </c>
      <c r="HA17" s="74">
        <v>0</v>
      </c>
      <c r="HB17" s="74">
        <v>0</v>
      </c>
      <c r="HC17" s="74">
        <v>0</v>
      </c>
      <c r="HD17" s="74">
        <v>0</v>
      </c>
      <c r="HE17" s="74">
        <v>0</v>
      </c>
      <c r="HF17" s="74">
        <v>0</v>
      </c>
      <c r="HG17" s="74">
        <v>0</v>
      </c>
      <c r="HH17" s="74">
        <v>0</v>
      </c>
      <c r="HI17" s="74">
        <v>0</v>
      </c>
      <c r="HJ17" s="74">
        <v>0</v>
      </c>
      <c r="HK17" s="74">
        <v>0</v>
      </c>
      <c r="HL17" s="74">
        <v>0</v>
      </c>
      <c r="HM17" s="74">
        <v>0</v>
      </c>
      <c r="HN17" s="74">
        <v>0</v>
      </c>
      <c r="HO17" s="74">
        <v>0</v>
      </c>
      <c r="HP17" s="74">
        <v>0</v>
      </c>
      <c r="HQ17" s="74">
        <v>0</v>
      </c>
      <c r="HR17" s="74">
        <v>0</v>
      </c>
      <c r="HS17" s="74">
        <v>0</v>
      </c>
      <c r="HT17" s="50"/>
      <c r="HU17" s="74" t="s">
        <v>144</v>
      </c>
      <c r="HV17" s="75">
        <v>566.5273142768807</v>
      </c>
      <c r="HW17" s="75">
        <v>599.91214640212809</v>
      </c>
      <c r="HX17" s="54"/>
      <c r="HY17" s="76"/>
      <c r="HZ17" s="77"/>
      <c r="IA17" s="77"/>
      <c r="IB17" s="77"/>
    </row>
    <row r="18" spans="1:236">
      <c r="A18" s="42"/>
      <c r="C18" s="944"/>
      <c r="E18" s="43"/>
      <c r="F18" s="50"/>
      <c r="G18" s="50"/>
      <c r="H18" s="50"/>
      <c r="I18" s="50"/>
      <c r="J18" s="50"/>
      <c r="K18" s="70">
        <v>152</v>
      </c>
      <c r="L18" s="71" t="s">
        <v>676</v>
      </c>
      <c r="M18" s="79">
        <v>1.0040377602817452</v>
      </c>
      <c r="N18" s="80">
        <v>0.6738630036013129</v>
      </c>
      <c r="O18" s="79">
        <v>2.5507486530728977E-2</v>
      </c>
      <c r="P18" s="74">
        <v>0</v>
      </c>
      <c r="Q18" s="74">
        <v>0</v>
      </c>
      <c r="R18" s="74">
        <v>0</v>
      </c>
      <c r="S18" s="74">
        <v>0</v>
      </c>
      <c r="T18" s="74">
        <v>0</v>
      </c>
      <c r="U18" s="74">
        <v>0</v>
      </c>
      <c r="V18" s="74">
        <v>0</v>
      </c>
      <c r="W18" s="74">
        <v>0</v>
      </c>
      <c r="X18" s="74">
        <v>0</v>
      </c>
      <c r="Y18" s="74">
        <v>0</v>
      </c>
      <c r="Z18" s="74">
        <v>0</v>
      </c>
      <c r="AA18" s="74">
        <v>0</v>
      </c>
      <c r="AB18" s="74">
        <v>0.43507919656522842</v>
      </c>
      <c r="AC18" s="74">
        <v>0</v>
      </c>
      <c r="AD18" s="74">
        <v>0</v>
      </c>
      <c r="AE18" s="74">
        <v>0</v>
      </c>
      <c r="AF18" s="74">
        <v>0</v>
      </c>
      <c r="AG18" s="74">
        <v>0</v>
      </c>
      <c r="AH18" s="74">
        <v>0</v>
      </c>
      <c r="AI18" s="74">
        <v>0</v>
      </c>
      <c r="AJ18" s="74">
        <v>0</v>
      </c>
      <c r="AK18" s="74">
        <v>0</v>
      </c>
      <c r="AL18" s="74">
        <v>0</v>
      </c>
      <c r="AM18" s="74">
        <v>0</v>
      </c>
      <c r="AN18" s="74">
        <v>0</v>
      </c>
      <c r="AO18" s="74">
        <v>0</v>
      </c>
      <c r="AP18" s="74">
        <v>0</v>
      </c>
      <c r="AQ18" s="74">
        <v>0</v>
      </c>
      <c r="AR18" s="74">
        <v>0</v>
      </c>
      <c r="AS18" s="74">
        <v>0</v>
      </c>
      <c r="AT18" s="74">
        <v>0</v>
      </c>
      <c r="AU18" s="74">
        <v>0</v>
      </c>
      <c r="AV18" s="74">
        <v>0</v>
      </c>
      <c r="AW18" s="74">
        <v>0</v>
      </c>
      <c r="AX18" s="74">
        <v>0</v>
      </c>
      <c r="AY18" s="74">
        <v>0</v>
      </c>
      <c r="AZ18" s="74">
        <v>0</v>
      </c>
      <c r="BA18" s="74">
        <v>0</v>
      </c>
      <c r="BB18" s="74">
        <v>0</v>
      </c>
      <c r="BC18" s="74">
        <v>0</v>
      </c>
      <c r="BD18" s="74">
        <v>0</v>
      </c>
      <c r="BE18" s="74">
        <v>0</v>
      </c>
      <c r="BF18" s="74">
        <v>0</v>
      </c>
      <c r="BG18" s="74">
        <v>0</v>
      </c>
      <c r="BH18" s="74">
        <v>0</v>
      </c>
      <c r="BI18" s="74">
        <v>0</v>
      </c>
      <c r="BJ18" s="74">
        <v>0</v>
      </c>
      <c r="BK18" s="74">
        <v>0</v>
      </c>
      <c r="BL18" s="74">
        <v>0</v>
      </c>
      <c r="BM18" s="74">
        <v>0</v>
      </c>
      <c r="BN18" s="74">
        <v>0</v>
      </c>
      <c r="BO18" s="74">
        <v>0</v>
      </c>
      <c r="BP18" s="74">
        <v>0</v>
      </c>
      <c r="BQ18" s="74">
        <v>0</v>
      </c>
      <c r="BR18" s="74">
        <v>0</v>
      </c>
      <c r="BS18" s="74">
        <v>0</v>
      </c>
      <c r="BT18" s="74">
        <v>0</v>
      </c>
      <c r="BU18" s="74">
        <v>0</v>
      </c>
      <c r="BV18" s="74">
        <v>0</v>
      </c>
      <c r="BW18" s="74">
        <v>0</v>
      </c>
      <c r="BX18" s="74">
        <v>0</v>
      </c>
      <c r="BY18" s="74">
        <v>0</v>
      </c>
      <c r="BZ18" s="74">
        <v>0</v>
      </c>
      <c r="CA18" s="74">
        <v>0</v>
      </c>
      <c r="CB18" s="74">
        <v>0</v>
      </c>
      <c r="CC18" s="74">
        <v>0</v>
      </c>
      <c r="CD18" s="74">
        <v>0</v>
      </c>
      <c r="CE18" s="74">
        <v>0</v>
      </c>
      <c r="CF18" s="74">
        <v>0</v>
      </c>
      <c r="CG18" s="74">
        <v>0</v>
      </c>
      <c r="CH18" s="74">
        <v>0</v>
      </c>
      <c r="CI18" s="74">
        <v>0</v>
      </c>
      <c r="CJ18" s="74">
        <v>0</v>
      </c>
      <c r="CK18" s="74">
        <v>0</v>
      </c>
      <c r="CL18" s="74">
        <v>0</v>
      </c>
      <c r="CM18" s="74">
        <v>0</v>
      </c>
      <c r="CN18" s="74">
        <v>0</v>
      </c>
      <c r="CO18" s="74">
        <v>0</v>
      </c>
      <c r="CP18" s="74">
        <v>0</v>
      </c>
      <c r="CQ18" s="74">
        <v>0</v>
      </c>
      <c r="CR18" s="74">
        <v>0</v>
      </c>
      <c r="CS18" s="74">
        <v>0</v>
      </c>
      <c r="CT18" s="74">
        <v>0</v>
      </c>
      <c r="CU18" s="74">
        <v>0</v>
      </c>
      <c r="CV18" s="74">
        <v>0</v>
      </c>
      <c r="CW18" s="74">
        <v>0</v>
      </c>
      <c r="CX18" s="74">
        <v>0</v>
      </c>
      <c r="CY18" s="74">
        <v>0</v>
      </c>
      <c r="CZ18" s="74">
        <v>0</v>
      </c>
      <c r="DA18" s="74">
        <v>0</v>
      </c>
      <c r="DB18" s="74">
        <v>0</v>
      </c>
      <c r="DC18" s="74">
        <v>0</v>
      </c>
      <c r="DD18" s="74">
        <v>0</v>
      </c>
      <c r="DE18" s="74">
        <v>0</v>
      </c>
      <c r="DF18" s="74">
        <v>0</v>
      </c>
      <c r="DG18" s="74">
        <v>0</v>
      </c>
      <c r="DH18" s="74">
        <v>0</v>
      </c>
      <c r="DI18" s="74">
        <v>0</v>
      </c>
      <c r="DJ18" s="74">
        <v>0</v>
      </c>
      <c r="DK18" s="74">
        <v>0</v>
      </c>
      <c r="DL18" s="74">
        <v>0</v>
      </c>
      <c r="DM18" s="74">
        <v>0</v>
      </c>
      <c r="DN18" s="74">
        <v>0</v>
      </c>
      <c r="DO18" s="74">
        <v>0</v>
      </c>
      <c r="DP18" s="74">
        <v>0</v>
      </c>
      <c r="DQ18" s="74">
        <v>0</v>
      </c>
      <c r="DR18" s="74">
        <v>0</v>
      </c>
      <c r="DS18" s="74">
        <v>0</v>
      </c>
      <c r="DT18" s="74">
        <v>0</v>
      </c>
      <c r="DU18" s="74">
        <v>0</v>
      </c>
      <c r="DV18" s="74">
        <v>0</v>
      </c>
      <c r="DW18" s="74">
        <v>0</v>
      </c>
      <c r="DX18" s="74">
        <v>0</v>
      </c>
      <c r="DY18" s="74">
        <v>0</v>
      </c>
      <c r="DZ18" s="74">
        <v>0</v>
      </c>
      <c r="EA18" s="74">
        <v>0</v>
      </c>
      <c r="EB18" s="74">
        <v>0</v>
      </c>
      <c r="EC18" s="74">
        <v>0</v>
      </c>
      <c r="ED18" s="74">
        <v>0.43631768450432284</v>
      </c>
      <c r="EE18" s="74">
        <v>0</v>
      </c>
      <c r="EF18" s="74">
        <v>0</v>
      </c>
      <c r="EG18" s="74">
        <v>0</v>
      </c>
      <c r="EH18" s="74">
        <v>0</v>
      </c>
      <c r="EI18" s="74">
        <v>0</v>
      </c>
      <c r="EJ18" s="74">
        <v>0</v>
      </c>
      <c r="EK18" s="74">
        <v>0</v>
      </c>
      <c r="EL18" s="74">
        <v>0</v>
      </c>
      <c r="EM18" s="74">
        <v>0</v>
      </c>
      <c r="EN18" s="74">
        <v>0</v>
      </c>
      <c r="EO18" s="74">
        <v>0</v>
      </c>
      <c r="EP18" s="74">
        <v>0</v>
      </c>
      <c r="EQ18" s="74">
        <v>0</v>
      </c>
      <c r="ER18" s="74">
        <v>0</v>
      </c>
      <c r="ES18" s="74">
        <v>0</v>
      </c>
      <c r="ET18" s="74">
        <v>0</v>
      </c>
      <c r="EU18" s="74">
        <v>0</v>
      </c>
      <c r="EV18" s="74">
        <v>0</v>
      </c>
      <c r="EW18" s="74">
        <v>0</v>
      </c>
      <c r="EX18" s="74">
        <v>0</v>
      </c>
      <c r="EY18" s="74">
        <v>0</v>
      </c>
      <c r="EZ18" s="74">
        <v>0</v>
      </c>
      <c r="FA18" s="74">
        <v>0</v>
      </c>
      <c r="FB18" s="74">
        <v>0</v>
      </c>
      <c r="FC18" s="74">
        <v>0</v>
      </c>
      <c r="FD18" s="74">
        <v>0</v>
      </c>
      <c r="FE18" s="74">
        <v>0</v>
      </c>
      <c r="FF18" s="74">
        <v>0</v>
      </c>
      <c r="FG18" s="74">
        <v>0</v>
      </c>
      <c r="FH18" s="74">
        <v>0</v>
      </c>
      <c r="FI18" s="74">
        <v>0</v>
      </c>
      <c r="FJ18" s="74">
        <v>0</v>
      </c>
      <c r="FK18" s="74">
        <v>0</v>
      </c>
      <c r="FL18" s="74">
        <v>0</v>
      </c>
      <c r="FM18" s="74">
        <v>0</v>
      </c>
      <c r="FN18" s="74">
        <v>0</v>
      </c>
      <c r="FO18" s="74">
        <v>0</v>
      </c>
      <c r="FP18" s="74">
        <v>0</v>
      </c>
      <c r="FQ18" s="74">
        <v>0</v>
      </c>
      <c r="FR18" s="74">
        <v>0</v>
      </c>
      <c r="FS18" s="74">
        <v>0</v>
      </c>
      <c r="FT18" s="74">
        <v>0</v>
      </c>
      <c r="FU18" s="74">
        <v>0</v>
      </c>
      <c r="FV18" s="74">
        <v>0</v>
      </c>
      <c r="FW18" s="74">
        <v>0</v>
      </c>
      <c r="FX18" s="74">
        <v>0</v>
      </c>
      <c r="FY18" s="74">
        <v>0</v>
      </c>
      <c r="FZ18" s="74">
        <v>0</v>
      </c>
      <c r="GA18" s="74">
        <v>0</v>
      </c>
      <c r="GB18" s="74">
        <v>0</v>
      </c>
      <c r="GC18" s="74">
        <v>0</v>
      </c>
      <c r="GD18" s="74">
        <v>0</v>
      </c>
      <c r="GE18" s="74">
        <v>0</v>
      </c>
      <c r="GF18" s="74">
        <v>0</v>
      </c>
      <c r="GG18" s="74">
        <v>0</v>
      </c>
      <c r="GH18" s="74">
        <v>0</v>
      </c>
      <c r="GI18" s="74">
        <v>0</v>
      </c>
      <c r="GJ18" s="74">
        <v>0</v>
      </c>
      <c r="GK18" s="74">
        <v>0</v>
      </c>
      <c r="GL18" s="74">
        <v>0</v>
      </c>
      <c r="GM18" s="74">
        <v>0</v>
      </c>
      <c r="GN18" s="74">
        <v>0</v>
      </c>
      <c r="GO18" s="74">
        <v>0</v>
      </c>
      <c r="GP18" s="74">
        <v>0</v>
      </c>
      <c r="GQ18" s="74">
        <v>0</v>
      </c>
      <c r="GR18" s="74">
        <v>0</v>
      </c>
      <c r="GS18" s="74">
        <v>0</v>
      </c>
      <c r="GT18" s="74">
        <v>0</v>
      </c>
      <c r="GU18" s="74">
        <v>0</v>
      </c>
      <c r="GV18" s="74">
        <v>0</v>
      </c>
      <c r="GW18" s="74">
        <v>0</v>
      </c>
      <c r="GX18" s="74">
        <v>0</v>
      </c>
      <c r="GY18" s="74">
        <v>0</v>
      </c>
      <c r="GZ18" s="74">
        <v>0</v>
      </c>
      <c r="HA18" s="74">
        <v>0</v>
      </c>
      <c r="HB18" s="74">
        <v>0</v>
      </c>
      <c r="HC18" s="74">
        <v>0</v>
      </c>
      <c r="HD18" s="74">
        <v>0</v>
      </c>
      <c r="HE18" s="74">
        <v>0</v>
      </c>
      <c r="HF18" s="74">
        <v>0</v>
      </c>
      <c r="HG18" s="74">
        <v>0</v>
      </c>
      <c r="HH18" s="74">
        <v>0</v>
      </c>
      <c r="HI18" s="74">
        <v>0</v>
      </c>
      <c r="HJ18" s="74">
        <v>0</v>
      </c>
      <c r="HK18" s="74">
        <v>0</v>
      </c>
      <c r="HL18" s="74">
        <v>0</v>
      </c>
      <c r="HM18" s="74">
        <v>0</v>
      </c>
      <c r="HN18" s="74">
        <v>0</v>
      </c>
      <c r="HO18" s="74">
        <v>0</v>
      </c>
      <c r="HP18" s="74">
        <v>0</v>
      </c>
      <c r="HQ18" s="74">
        <v>0</v>
      </c>
      <c r="HR18" s="74">
        <v>0</v>
      </c>
      <c r="HS18" s="74">
        <v>0</v>
      </c>
      <c r="HT18" s="50"/>
      <c r="HU18" s="74" t="s">
        <v>150</v>
      </c>
      <c r="HV18" s="75">
        <v>146.04243423281596</v>
      </c>
      <c r="HW18" s="75">
        <v>170.34879176364817</v>
      </c>
      <c r="HX18" s="54"/>
      <c r="HY18" s="76"/>
      <c r="HZ18" s="77"/>
      <c r="IA18" s="77"/>
      <c r="IB18" s="77"/>
    </row>
    <row r="19" spans="1:236" ht="9" customHeight="1">
      <c r="A19" s="42"/>
      <c r="C19" s="944"/>
      <c r="E19" s="43"/>
      <c r="F19" s="50"/>
      <c r="G19" s="50"/>
      <c r="H19" s="50"/>
      <c r="I19" s="50"/>
      <c r="J19" s="50"/>
      <c r="K19" s="70">
        <v>161</v>
      </c>
      <c r="L19" s="71" t="s">
        <v>677</v>
      </c>
      <c r="M19" s="79">
        <v>1.3462885271538492</v>
      </c>
      <c r="N19" s="80">
        <v>0.60378474163498708</v>
      </c>
      <c r="O19" s="79">
        <v>0.16130940903727356</v>
      </c>
      <c r="P19" s="74">
        <v>0</v>
      </c>
      <c r="Q19" s="74">
        <v>0</v>
      </c>
      <c r="R19" s="74">
        <v>0</v>
      </c>
      <c r="S19" s="74">
        <v>0</v>
      </c>
      <c r="T19" s="74">
        <v>0</v>
      </c>
      <c r="U19" s="74">
        <v>0</v>
      </c>
      <c r="V19" s="74">
        <v>0</v>
      </c>
      <c r="W19" s="74">
        <v>0</v>
      </c>
      <c r="X19" s="74">
        <v>0</v>
      </c>
      <c r="Y19" s="74">
        <v>0</v>
      </c>
      <c r="Z19" s="74">
        <v>0</v>
      </c>
      <c r="AA19" s="74">
        <v>0</v>
      </c>
      <c r="AB19" s="74">
        <v>0</v>
      </c>
      <c r="AC19" s="74">
        <v>0.53274138478291133</v>
      </c>
      <c r="AD19" s="74">
        <v>0</v>
      </c>
      <c r="AE19" s="74">
        <v>0</v>
      </c>
      <c r="AF19" s="74">
        <v>0</v>
      </c>
      <c r="AG19" s="74">
        <v>0</v>
      </c>
      <c r="AH19" s="74">
        <v>0</v>
      </c>
      <c r="AI19" s="74">
        <v>0</v>
      </c>
      <c r="AJ19" s="74">
        <v>0</v>
      </c>
      <c r="AK19" s="74">
        <v>0</v>
      </c>
      <c r="AL19" s="74">
        <v>0</v>
      </c>
      <c r="AM19" s="74">
        <v>0</v>
      </c>
      <c r="AN19" s="74">
        <v>0</v>
      </c>
      <c r="AO19" s="74">
        <v>0</v>
      </c>
      <c r="AP19" s="74">
        <v>0</v>
      </c>
      <c r="AQ19" s="74">
        <v>0</v>
      </c>
      <c r="AR19" s="74">
        <v>0</v>
      </c>
      <c r="AS19" s="74">
        <v>0</v>
      </c>
      <c r="AT19" s="74">
        <v>0</v>
      </c>
      <c r="AU19" s="74">
        <v>0</v>
      </c>
      <c r="AV19" s="74">
        <v>0</v>
      </c>
      <c r="AW19" s="74">
        <v>0</v>
      </c>
      <c r="AX19" s="74">
        <v>0</v>
      </c>
      <c r="AY19" s="74">
        <v>0</v>
      </c>
      <c r="AZ19" s="74">
        <v>0</v>
      </c>
      <c r="BA19" s="74">
        <v>0</v>
      </c>
      <c r="BB19" s="74">
        <v>0</v>
      </c>
      <c r="BC19" s="74">
        <v>0</v>
      </c>
      <c r="BD19" s="74">
        <v>0</v>
      </c>
      <c r="BE19" s="74">
        <v>0</v>
      </c>
      <c r="BF19" s="74">
        <v>0</v>
      </c>
      <c r="BG19" s="74">
        <v>0</v>
      </c>
      <c r="BH19" s="74">
        <v>0</v>
      </c>
      <c r="BI19" s="74">
        <v>0</v>
      </c>
      <c r="BJ19" s="74">
        <v>0</v>
      </c>
      <c r="BK19" s="74">
        <v>0</v>
      </c>
      <c r="BL19" s="74">
        <v>0</v>
      </c>
      <c r="BM19" s="74">
        <v>0</v>
      </c>
      <c r="BN19" s="74">
        <v>0</v>
      </c>
      <c r="BO19" s="74">
        <v>0</v>
      </c>
      <c r="BP19" s="74">
        <v>0</v>
      </c>
      <c r="BQ19" s="74">
        <v>0</v>
      </c>
      <c r="BR19" s="74">
        <v>0</v>
      </c>
      <c r="BS19" s="74">
        <v>0</v>
      </c>
      <c r="BT19" s="74">
        <v>0</v>
      </c>
      <c r="BU19" s="74">
        <v>0</v>
      </c>
      <c r="BV19" s="74">
        <v>0</v>
      </c>
      <c r="BW19" s="74">
        <v>0</v>
      </c>
      <c r="BX19" s="74">
        <v>0</v>
      </c>
      <c r="BY19" s="74">
        <v>0</v>
      </c>
      <c r="BZ19" s="74">
        <v>0</v>
      </c>
      <c r="CA19" s="74">
        <v>0</v>
      </c>
      <c r="CB19" s="74">
        <v>0</v>
      </c>
      <c r="CC19" s="74">
        <v>0</v>
      </c>
      <c r="CD19" s="74">
        <v>0</v>
      </c>
      <c r="CE19" s="74">
        <v>0</v>
      </c>
      <c r="CF19" s="74">
        <v>0</v>
      </c>
      <c r="CG19" s="74">
        <v>0</v>
      </c>
      <c r="CH19" s="74">
        <v>0</v>
      </c>
      <c r="CI19" s="74">
        <v>0</v>
      </c>
      <c r="CJ19" s="74">
        <v>0</v>
      </c>
      <c r="CK19" s="74">
        <v>0</v>
      </c>
      <c r="CL19" s="74">
        <v>0</v>
      </c>
      <c r="CM19" s="74">
        <v>0</v>
      </c>
      <c r="CN19" s="74">
        <v>0</v>
      </c>
      <c r="CO19" s="74">
        <v>0</v>
      </c>
      <c r="CP19" s="74">
        <v>0</v>
      </c>
      <c r="CQ19" s="74">
        <v>0</v>
      </c>
      <c r="CR19" s="74">
        <v>0</v>
      </c>
      <c r="CS19" s="74">
        <v>0</v>
      </c>
      <c r="CT19" s="74">
        <v>0</v>
      </c>
      <c r="CU19" s="74">
        <v>0</v>
      </c>
      <c r="CV19" s="74">
        <v>0</v>
      </c>
      <c r="CW19" s="74">
        <v>0</v>
      </c>
      <c r="CX19" s="74">
        <v>0</v>
      </c>
      <c r="CY19" s="74">
        <v>0</v>
      </c>
      <c r="CZ19" s="74">
        <v>0</v>
      </c>
      <c r="DA19" s="74">
        <v>0</v>
      </c>
      <c r="DB19" s="74">
        <v>0</v>
      </c>
      <c r="DC19" s="74">
        <v>0</v>
      </c>
      <c r="DD19" s="74">
        <v>0</v>
      </c>
      <c r="DE19" s="74">
        <v>0</v>
      </c>
      <c r="DF19" s="74">
        <v>0</v>
      </c>
      <c r="DG19" s="74">
        <v>0</v>
      </c>
      <c r="DH19" s="74">
        <v>0</v>
      </c>
      <c r="DI19" s="74">
        <v>0</v>
      </c>
      <c r="DJ19" s="74">
        <v>0</v>
      </c>
      <c r="DK19" s="74">
        <v>0</v>
      </c>
      <c r="DL19" s="74">
        <v>0</v>
      </c>
      <c r="DM19" s="74">
        <v>0</v>
      </c>
      <c r="DN19" s="74">
        <v>0</v>
      </c>
      <c r="DO19" s="74">
        <v>0</v>
      </c>
      <c r="DP19" s="74">
        <v>0</v>
      </c>
      <c r="DQ19" s="74">
        <v>0</v>
      </c>
      <c r="DR19" s="74">
        <v>0</v>
      </c>
      <c r="DS19" s="74">
        <v>0</v>
      </c>
      <c r="DT19" s="74">
        <v>0</v>
      </c>
      <c r="DU19" s="74">
        <v>0</v>
      </c>
      <c r="DV19" s="74">
        <v>0</v>
      </c>
      <c r="DW19" s="74">
        <v>0</v>
      </c>
      <c r="DX19" s="74">
        <v>0</v>
      </c>
      <c r="DY19" s="74">
        <v>0</v>
      </c>
      <c r="DZ19" s="74">
        <v>0</v>
      </c>
      <c r="EA19" s="74">
        <v>0</v>
      </c>
      <c r="EB19" s="74">
        <v>0</v>
      </c>
      <c r="EC19" s="74">
        <v>0</v>
      </c>
      <c r="ED19" s="74">
        <v>0</v>
      </c>
      <c r="EE19" s="74">
        <v>0.5323628081839471</v>
      </c>
      <c r="EF19" s="74">
        <v>0</v>
      </c>
      <c r="EG19" s="74">
        <v>0</v>
      </c>
      <c r="EH19" s="74">
        <v>0</v>
      </c>
      <c r="EI19" s="74">
        <v>0</v>
      </c>
      <c r="EJ19" s="74">
        <v>0</v>
      </c>
      <c r="EK19" s="74">
        <v>0</v>
      </c>
      <c r="EL19" s="74">
        <v>0</v>
      </c>
      <c r="EM19" s="74">
        <v>0</v>
      </c>
      <c r="EN19" s="74">
        <v>0</v>
      </c>
      <c r="EO19" s="74">
        <v>0</v>
      </c>
      <c r="EP19" s="74">
        <v>0</v>
      </c>
      <c r="EQ19" s="74">
        <v>0</v>
      </c>
      <c r="ER19" s="74">
        <v>0</v>
      </c>
      <c r="ES19" s="74">
        <v>0</v>
      </c>
      <c r="ET19" s="74">
        <v>0</v>
      </c>
      <c r="EU19" s="74">
        <v>0</v>
      </c>
      <c r="EV19" s="74">
        <v>0</v>
      </c>
      <c r="EW19" s="74">
        <v>0</v>
      </c>
      <c r="EX19" s="74">
        <v>0</v>
      </c>
      <c r="EY19" s="74">
        <v>0</v>
      </c>
      <c r="EZ19" s="74">
        <v>0</v>
      </c>
      <c r="FA19" s="74">
        <v>0</v>
      </c>
      <c r="FB19" s="74">
        <v>0</v>
      </c>
      <c r="FC19" s="74">
        <v>0</v>
      </c>
      <c r="FD19" s="74">
        <v>0</v>
      </c>
      <c r="FE19" s="74">
        <v>0</v>
      </c>
      <c r="FF19" s="74">
        <v>0</v>
      </c>
      <c r="FG19" s="74">
        <v>0</v>
      </c>
      <c r="FH19" s="74">
        <v>0</v>
      </c>
      <c r="FI19" s="74">
        <v>0</v>
      </c>
      <c r="FJ19" s="74">
        <v>0</v>
      </c>
      <c r="FK19" s="74">
        <v>0</v>
      </c>
      <c r="FL19" s="74">
        <v>0</v>
      </c>
      <c r="FM19" s="74">
        <v>0</v>
      </c>
      <c r="FN19" s="74">
        <v>0</v>
      </c>
      <c r="FO19" s="74">
        <v>0</v>
      </c>
      <c r="FP19" s="74">
        <v>0</v>
      </c>
      <c r="FQ19" s="74">
        <v>0</v>
      </c>
      <c r="FR19" s="74">
        <v>0</v>
      </c>
      <c r="FS19" s="74">
        <v>0</v>
      </c>
      <c r="FT19" s="74">
        <v>0</v>
      </c>
      <c r="FU19" s="74">
        <v>0</v>
      </c>
      <c r="FV19" s="74">
        <v>0</v>
      </c>
      <c r="FW19" s="74">
        <v>0</v>
      </c>
      <c r="FX19" s="74">
        <v>0</v>
      </c>
      <c r="FY19" s="74">
        <v>0</v>
      </c>
      <c r="FZ19" s="74">
        <v>0</v>
      </c>
      <c r="GA19" s="74">
        <v>0</v>
      </c>
      <c r="GB19" s="74">
        <v>0</v>
      </c>
      <c r="GC19" s="74">
        <v>0</v>
      </c>
      <c r="GD19" s="74">
        <v>0</v>
      </c>
      <c r="GE19" s="74">
        <v>0</v>
      </c>
      <c r="GF19" s="74">
        <v>0</v>
      </c>
      <c r="GG19" s="74">
        <v>0</v>
      </c>
      <c r="GH19" s="74">
        <v>0</v>
      </c>
      <c r="GI19" s="74">
        <v>0</v>
      </c>
      <c r="GJ19" s="74">
        <v>0</v>
      </c>
      <c r="GK19" s="74">
        <v>0</v>
      </c>
      <c r="GL19" s="74">
        <v>0</v>
      </c>
      <c r="GM19" s="74">
        <v>0</v>
      </c>
      <c r="GN19" s="74">
        <v>0</v>
      </c>
      <c r="GO19" s="74">
        <v>0</v>
      </c>
      <c r="GP19" s="74">
        <v>0</v>
      </c>
      <c r="GQ19" s="74">
        <v>0</v>
      </c>
      <c r="GR19" s="74">
        <v>0</v>
      </c>
      <c r="GS19" s="74">
        <v>0</v>
      </c>
      <c r="GT19" s="74">
        <v>0</v>
      </c>
      <c r="GU19" s="74">
        <v>0</v>
      </c>
      <c r="GV19" s="74">
        <v>0</v>
      </c>
      <c r="GW19" s="74">
        <v>0</v>
      </c>
      <c r="GX19" s="74">
        <v>0</v>
      </c>
      <c r="GY19" s="74">
        <v>0</v>
      </c>
      <c r="GZ19" s="74">
        <v>0</v>
      </c>
      <c r="HA19" s="74">
        <v>0</v>
      </c>
      <c r="HB19" s="74">
        <v>0</v>
      </c>
      <c r="HC19" s="74">
        <v>0</v>
      </c>
      <c r="HD19" s="74">
        <v>0</v>
      </c>
      <c r="HE19" s="74">
        <v>0</v>
      </c>
      <c r="HF19" s="74">
        <v>0</v>
      </c>
      <c r="HG19" s="74">
        <v>0</v>
      </c>
      <c r="HH19" s="74">
        <v>0</v>
      </c>
      <c r="HI19" s="74">
        <v>0</v>
      </c>
      <c r="HJ19" s="74">
        <v>0</v>
      </c>
      <c r="HK19" s="74">
        <v>0</v>
      </c>
      <c r="HL19" s="74">
        <v>0</v>
      </c>
      <c r="HM19" s="74">
        <v>0</v>
      </c>
      <c r="HN19" s="74">
        <v>0</v>
      </c>
      <c r="HO19" s="74">
        <v>0</v>
      </c>
      <c r="HP19" s="74">
        <v>0</v>
      </c>
      <c r="HQ19" s="74">
        <v>0</v>
      </c>
      <c r="HR19" s="74">
        <v>0</v>
      </c>
      <c r="HS19" s="74">
        <v>0</v>
      </c>
      <c r="HT19" s="50"/>
      <c r="HU19" s="74" t="s">
        <v>637</v>
      </c>
      <c r="HV19" s="75">
        <v>248.60305682405888</v>
      </c>
      <c r="HW19" s="75">
        <v>289.97894058117566</v>
      </c>
      <c r="HX19" s="54"/>
      <c r="HY19" s="76"/>
      <c r="HZ19" s="77"/>
      <c r="IA19" s="77"/>
      <c r="IB19" s="77"/>
    </row>
    <row r="20" spans="1:236">
      <c r="A20" s="42"/>
      <c r="C20" s="944"/>
      <c r="E20" s="43"/>
      <c r="F20" s="50"/>
      <c r="G20" s="50"/>
      <c r="H20" s="50"/>
      <c r="I20" s="50"/>
      <c r="J20" s="50"/>
      <c r="K20" s="70">
        <v>162</v>
      </c>
      <c r="L20" s="71" t="s">
        <v>6</v>
      </c>
      <c r="M20" s="79">
        <v>1.0907026309543317</v>
      </c>
      <c r="N20" s="80">
        <v>0.82232031657171278</v>
      </c>
      <c r="O20" s="79">
        <v>9.6183329381959184E-2</v>
      </c>
      <c r="P20" s="74">
        <v>0</v>
      </c>
      <c r="Q20" s="74">
        <v>0</v>
      </c>
      <c r="R20" s="74">
        <v>0</v>
      </c>
      <c r="S20" s="74">
        <v>0</v>
      </c>
      <c r="T20" s="74">
        <v>0</v>
      </c>
      <c r="U20" s="74">
        <v>0</v>
      </c>
      <c r="V20" s="74">
        <v>0</v>
      </c>
      <c r="W20" s="74">
        <v>0</v>
      </c>
      <c r="X20" s="74">
        <v>0</v>
      </c>
      <c r="Y20" s="74">
        <v>0</v>
      </c>
      <c r="Z20" s="74">
        <v>0</v>
      </c>
      <c r="AA20" s="74">
        <v>0</v>
      </c>
      <c r="AB20" s="74">
        <v>0</v>
      </c>
      <c r="AC20" s="74">
        <v>0</v>
      </c>
      <c r="AD20" s="74">
        <v>0.30503489718044707</v>
      </c>
      <c r="AE20" s="74">
        <v>0</v>
      </c>
      <c r="AF20" s="74">
        <v>0</v>
      </c>
      <c r="AG20" s="74">
        <v>0</v>
      </c>
      <c r="AH20" s="74">
        <v>0</v>
      </c>
      <c r="AI20" s="74">
        <v>0</v>
      </c>
      <c r="AJ20" s="74">
        <v>0</v>
      </c>
      <c r="AK20" s="74">
        <v>0</v>
      </c>
      <c r="AL20" s="74">
        <v>0</v>
      </c>
      <c r="AM20" s="74">
        <v>0</v>
      </c>
      <c r="AN20" s="74">
        <v>0</v>
      </c>
      <c r="AO20" s="74">
        <v>0</v>
      </c>
      <c r="AP20" s="74">
        <v>0</v>
      </c>
      <c r="AQ20" s="74">
        <v>0</v>
      </c>
      <c r="AR20" s="74">
        <v>0</v>
      </c>
      <c r="AS20" s="74">
        <v>0</v>
      </c>
      <c r="AT20" s="74">
        <v>0</v>
      </c>
      <c r="AU20" s="74">
        <v>0</v>
      </c>
      <c r="AV20" s="74">
        <v>0</v>
      </c>
      <c r="AW20" s="74">
        <v>0</v>
      </c>
      <c r="AX20" s="74">
        <v>0</v>
      </c>
      <c r="AY20" s="74">
        <v>0</v>
      </c>
      <c r="AZ20" s="74">
        <v>0</v>
      </c>
      <c r="BA20" s="74">
        <v>0</v>
      </c>
      <c r="BB20" s="74">
        <v>0</v>
      </c>
      <c r="BC20" s="74">
        <v>0</v>
      </c>
      <c r="BD20" s="74">
        <v>0</v>
      </c>
      <c r="BE20" s="74">
        <v>0</v>
      </c>
      <c r="BF20" s="74">
        <v>0</v>
      </c>
      <c r="BG20" s="74">
        <v>0</v>
      </c>
      <c r="BH20" s="74">
        <v>0</v>
      </c>
      <c r="BI20" s="74">
        <v>0</v>
      </c>
      <c r="BJ20" s="74">
        <v>0</v>
      </c>
      <c r="BK20" s="74">
        <v>0</v>
      </c>
      <c r="BL20" s="74">
        <v>0</v>
      </c>
      <c r="BM20" s="74">
        <v>0</v>
      </c>
      <c r="BN20" s="74">
        <v>0</v>
      </c>
      <c r="BO20" s="74">
        <v>0</v>
      </c>
      <c r="BP20" s="74">
        <v>0</v>
      </c>
      <c r="BQ20" s="74">
        <v>0</v>
      </c>
      <c r="BR20" s="74">
        <v>0</v>
      </c>
      <c r="BS20" s="74">
        <v>0</v>
      </c>
      <c r="BT20" s="74">
        <v>0</v>
      </c>
      <c r="BU20" s="74">
        <v>0</v>
      </c>
      <c r="BV20" s="74">
        <v>0</v>
      </c>
      <c r="BW20" s="74">
        <v>0</v>
      </c>
      <c r="BX20" s="74">
        <v>0</v>
      </c>
      <c r="BY20" s="74">
        <v>0</v>
      </c>
      <c r="BZ20" s="74">
        <v>0</v>
      </c>
      <c r="CA20" s="74">
        <v>0</v>
      </c>
      <c r="CB20" s="74">
        <v>0</v>
      </c>
      <c r="CC20" s="74">
        <v>0</v>
      </c>
      <c r="CD20" s="74">
        <v>0</v>
      </c>
      <c r="CE20" s="74">
        <v>0</v>
      </c>
      <c r="CF20" s="74">
        <v>0</v>
      </c>
      <c r="CG20" s="74">
        <v>0</v>
      </c>
      <c r="CH20" s="74">
        <v>0</v>
      </c>
      <c r="CI20" s="74">
        <v>0</v>
      </c>
      <c r="CJ20" s="74">
        <v>0</v>
      </c>
      <c r="CK20" s="74">
        <v>0</v>
      </c>
      <c r="CL20" s="74">
        <v>0</v>
      </c>
      <c r="CM20" s="74">
        <v>0</v>
      </c>
      <c r="CN20" s="74">
        <v>0</v>
      </c>
      <c r="CO20" s="74">
        <v>0</v>
      </c>
      <c r="CP20" s="74">
        <v>0</v>
      </c>
      <c r="CQ20" s="74">
        <v>0</v>
      </c>
      <c r="CR20" s="74">
        <v>0</v>
      </c>
      <c r="CS20" s="74">
        <v>0</v>
      </c>
      <c r="CT20" s="74">
        <v>0</v>
      </c>
      <c r="CU20" s="74">
        <v>0</v>
      </c>
      <c r="CV20" s="74">
        <v>0</v>
      </c>
      <c r="CW20" s="74">
        <v>0</v>
      </c>
      <c r="CX20" s="74">
        <v>0</v>
      </c>
      <c r="CY20" s="74">
        <v>0</v>
      </c>
      <c r="CZ20" s="74">
        <v>0</v>
      </c>
      <c r="DA20" s="74">
        <v>0</v>
      </c>
      <c r="DB20" s="74">
        <v>0</v>
      </c>
      <c r="DC20" s="74">
        <v>0</v>
      </c>
      <c r="DD20" s="74">
        <v>0</v>
      </c>
      <c r="DE20" s="74">
        <v>0</v>
      </c>
      <c r="DF20" s="74">
        <v>0</v>
      </c>
      <c r="DG20" s="74">
        <v>0</v>
      </c>
      <c r="DH20" s="74">
        <v>0</v>
      </c>
      <c r="DI20" s="74">
        <v>0</v>
      </c>
      <c r="DJ20" s="74">
        <v>0</v>
      </c>
      <c r="DK20" s="74">
        <v>0</v>
      </c>
      <c r="DL20" s="74">
        <v>0</v>
      </c>
      <c r="DM20" s="74">
        <v>0</v>
      </c>
      <c r="DN20" s="74">
        <v>0</v>
      </c>
      <c r="DO20" s="74">
        <v>0</v>
      </c>
      <c r="DP20" s="74">
        <v>0</v>
      </c>
      <c r="DQ20" s="74">
        <v>0</v>
      </c>
      <c r="DR20" s="74">
        <v>0</v>
      </c>
      <c r="DS20" s="74">
        <v>0</v>
      </c>
      <c r="DT20" s="74">
        <v>0</v>
      </c>
      <c r="DU20" s="74">
        <v>0</v>
      </c>
      <c r="DV20" s="74">
        <v>0</v>
      </c>
      <c r="DW20" s="74">
        <v>0</v>
      </c>
      <c r="DX20" s="74">
        <v>0</v>
      </c>
      <c r="DY20" s="74">
        <v>0</v>
      </c>
      <c r="DZ20" s="74">
        <v>0</v>
      </c>
      <c r="EA20" s="74">
        <v>0</v>
      </c>
      <c r="EB20" s="74">
        <v>0</v>
      </c>
      <c r="EC20" s="74">
        <v>0</v>
      </c>
      <c r="ED20" s="74">
        <v>0</v>
      </c>
      <c r="EE20" s="74">
        <v>0</v>
      </c>
      <c r="EF20" s="74">
        <v>0.30553735863158793</v>
      </c>
      <c r="EG20" s="74">
        <v>0</v>
      </c>
      <c r="EH20" s="74">
        <v>0</v>
      </c>
      <c r="EI20" s="74">
        <v>0</v>
      </c>
      <c r="EJ20" s="74">
        <v>0</v>
      </c>
      <c r="EK20" s="74">
        <v>0</v>
      </c>
      <c r="EL20" s="74">
        <v>0</v>
      </c>
      <c r="EM20" s="74">
        <v>0</v>
      </c>
      <c r="EN20" s="74">
        <v>0</v>
      </c>
      <c r="EO20" s="74">
        <v>0</v>
      </c>
      <c r="EP20" s="74">
        <v>0</v>
      </c>
      <c r="EQ20" s="74">
        <v>0</v>
      </c>
      <c r="ER20" s="74">
        <v>0</v>
      </c>
      <c r="ES20" s="74">
        <v>0</v>
      </c>
      <c r="ET20" s="74">
        <v>0</v>
      </c>
      <c r="EU20" s="74">
        <v>0</v>
      </c>
      <c r="EV20" s="74">
        <v>0</v>
      </c>
      <c r="EW20" s="74">
        <v>0</v>
      </c>
      <c r="EX20" s="74">
        <v>0</v>
      </c>
      <c r="EY20" s="74">
        <v>0</v>
      </c>
      <c r="EZ20" s="74">
        <v>0</v>
      </c>
      <c r="FA20" s="74">
        <v>0</v>
      </c>
      <c r="FB20" s="74">
        <v>0</v>
      </c>
      <c r="FC20" s="74">
        <v>0</v>
      </c>
      <c r="FD20" s="74">
        <v>0</v>
      </c>
      <c r="FE20" s="74">
        <v>0</v>
      </c>
      <c r="FF20" s="74">
        <v>0</v>
      </c>
      <c r="FG20" s="74">
        <v>0</v>
      </c>
      <c r="FH20" s="74">
        <v>0</v>
      </c>
      <c r="FI20" s="74">
        <v>0</v>
      </c>
      <c r="FJ20" s="74">
        <v>0</v>
      </c>
      <c r="FK20" s="74">
        <v>0</v>
      </c>
      <c r="FL20" s="74">
        <v>0</v>
      </c>
      <c r="FM20" s="74">
        <v>0</v>
      </c>
      <c r="FN20" s="74">
        <v>0</v>
      </c>
      <c r="FO20" s="74">
        <v>0</v>
      </c>
      <c r="FP20" s="74">
        <v>0</v>
      </c>
      <c r="FQ20" s="74">
        <v>0</v>
      </c>
      <c r="FR20" s="74">
        <v>0</v>
      </c>
      <c r="FS20" s="74">
        <v>0</v>
      </c>
      <c r="FT20" s="74">
        <v>0</v>
      </c>
      <c r="FU20" s="74">
        <v>0</v>
      </c>
      <c r="FV20" s="74">
        <v>0</v>
      </c>
      <c r="FW20" s="74">
        <v>0</v>
      </c>
      <c r="FX20" s="74">
        <v>0</v>
      </c>
      <c r="FY20" s="74">
        <v>0</v>
      </c>
      <c r="FZ20" s="74">
        <v>0</v>
      </c>
      <c r="GA20" s="74">
        <v>0</v>
      </c>
      <c r="GB20" s="74">
        <v>0</v>
      </c>
      <c r="GC20" s="74">
        <v>0</v>
      </c>
      <c r="GD20" s="74">
        <v>0</v>
      </c>
      <c r="GE20" s="74">
        <v>0</v>
      </c>
      <c r="GF20" s="74">
        <v>0</v>
      </c>
      <c r="GG20" s="74">
        <v>0</v>
      </c>
      <c r="GH20" s="74">
        <v>0</v>
      </c>
      <c r="GI20" s="74">
        <v>0</v>
      </c>
      <c r="GJ20" s="74">
        <v>0</v>
      </c>
      <c r="GK20" s="74">
        <v>0</v>
      </c>
      <c r="GL20" s="74">
        <v>0</v>
      </c>
      <c r="GM20" s="74">
        <v>0</v>
      </c>
      <c r="GN20" s="74">
        <v>0</v>
      </c>
      <c r="GO20" s="74">
        <v>0</v>
      </c>
      <c r="GP20" s="74">
        <v>0</v>
      </c>
      <c r="GQ20" s="74">
        <v>0</v>
      </c>
      <c r="GR20" s="74">
        <v>0</v>
      </c>
      <c r="GS20" s="74">
        <v>0</v>
      </c>
      <c r="GT20" s="74">
        <v>0</v>
      </c>
      <c r="GU20" s="74">
        <v>0</v>
      </c>
      <c r="GV20" s="74">
        <v>0</v>
      </c>
      <c r="GW20" s="74">
        <v>0</v>
      </c>
      <c r="GX20" s="74">
        <v>0</v>
      </c>
      <c r="GY20" s="74">
        <v>0</v>
      </c>
      <c r="GZ20" s="74">
        <v>0</v>
      </c>
      <c r="HA20" s="74">
        <v>0</v>
      </c>
      <c r="HB20" s="74">
        <v>0</v>
      </c>
      <c r="HC20" s="74">
        <v>0</v>
      </c>
      <c r="HD20" s="74">
        <v>0</v>
      </c>
      <c r="HE20" s="74">
        <v>0</v>
      </c>
      <c r="HF20" s="74">
        <v>0</v>
      </c>
      <c r="HG20" s="74">
        <v>0</v>
      </c>
      <c r="HH20" s="74">
        <v>0</v>
      </c>
      <c r="HI20" s="74">
        <v>0</v>
      </c>
      <c r="HJ20" s="74">
        <v>0</v>
      </c>
      <c r="HK20" s="74">
        <v>0</v>
      </c>
      <c r="HL20" s="74">
        <v>0</v>
      </c>
      <c r="HM20" s="74">
        <v>0</v>
      </c>
      <c r="HN20" s="74">
        <v>0</v>
      </c>
      <c r="HO20" s="74">
        <v>0</v>
      </c>
      <c r="HP20" s="74">
        <v>0</v>
      </c>
      <c r="HQ20" s="74">
        <v>0</v>
      </c>
      <c r="HR20" s="74">
        <v>0</v>
      </c>
      <c r="HS20" s="74">
        <v>0</v>
      </c>
      <c r="HT20" s="50"/>
      <c r="HU20" s="74" t="s">
        <v>638</v>
      </c>
      <c r="HV20" s="75">
        <v>259.35273845386479</v>
      </c>
      <c r="HW20" s="75">
        <v>381.2821320542572</v>
      </c>
      <c r="HX20" s="54"/>
      <c r="HY20" s="76"/>
      <c r="HZ20" s="77"/>
      <c r="IA20" s="77"/>
      <c r="IB20" s="77"/>
    </row>
    <row r="21" spans="1:236">
      <c r="A21" s="42"/>
      <c r="C21" s="944"/>
      <c r="E21" s="43"/>
      <c r="F21" s="50"/>
      <c r="G21" s="50"/>
      <c r="H21" s="50"/>
      <c r="I21" s="50"/>
      <c r="J21" s="50"/>
      <c r="K21" s="70">
        <v>163</v>
      </c>
      <c r="L21" s="71" t="s">
        <v>34</v>
      </c>
      <c r="M21" s="79">
        <v>1.0218903876367493</v>
      </c>
      <c r="N21" s="80">
        <v>0.86208608917959451</v>
      </c>
      <c r="O21" s="79">
        <v>0.3266089278396816</v>
      </c>
      <c r="P21" s="74">
        <v>0</v>
      </c>
      <c r="Q21" s="74">
        <v>0</v>
      </c>
      <c r="R21" s="74">
        <v>0</v>
      </c>
      <c r="S21" s="74">
        <v>0</v>
      </c>
      <c r="T21" s="74">
        <v>0</v>
      </c>
      <c r="U21" s="74">
        <v>0</v>
      </c>
      <c r="V21" s="74">
        <v>0</v>
      </c>
      <c r="W21" s="74">
        <v>0</v>
      </c>
      <c r="X21" s="74">
        <v>0</v>
      </c>
      <c r="Y21" s="74">
        <v>0</v>
      </c>
      <c r="Z21" s="74">
        <v>0</v>
      </c>
      <c r="AA21" s="74">
        <v>0</v>
      </c>
      <c r="AB21" s="74">
        <v>0</v>
      </c>
      <c r="AC21" s="74">
        <v>0</v>
      </c>
      <c r="AD21" s="74">
        <v>0</v>
      </c>
      <c r="AE21" s="74">
        <v>0.28301692731623895</v>
      </c>
      <c r="AF21" s="74">
        <v>0</v>
      </c>
      <c r="AG21" s="74">
        <v>0</v>
      </c>
      <c r="AH21" s="74">
        <v>0</v>
      </c>
      <c r="AI21" s="74">
        <v>0</v>
      </c>
      <c r="AJ21" s="74">
        <v>0</v>
      </c>
      <c r="AK21" s="74">
        <v>0</v>
      </c>
      <c r="AL21" s="74">
        <v>0</v>
      </c>
      <c r="AM21" s="74">
        <v>0</v>
      </c>
      <c r="AN21" s="74">
        <v>0</v>
      </c>
      <c r="AO21" s="74">
        <v>0</v>
      </c>
      <c r="AP21" s="74">
        <v>0</v>
      </c>
      <c r="AQ21" s="74">
        <v>0</v>
      </c>
      <c r="AR21" s="74">
        <v>0</v>
      </c>
      <c r="AS21" s="74">
        <v>0</v>
      </c>
      <c r="AT21" s="74">
        <v>0</v>
      </c>
      <c r="AU21" s="74">
        <v>0</v>
      </c>
      <c r="AV21" s="74">
        <v>0</v>
      </c>
      <c r="AW21" s="74">
        <v>0</v>
      </c>
      <c r="AX21" s="74">
        <v>0</v>
      </c>
      <c r="AY21" s="74">
        <v>0</v>
      </c>
      <c r="AZ21" s="74">
        <v>0</v>
      </c>
      <c r="BA21" s="74">
        <v>0</v>
      </c>
      <c r="BB21" s="74">
        <v>0</v>
      </c>
      <c r="BC21" s="74">
        <v>0</v>
      </c>
      <c r="BD21" s="74">
        <v>0</v>
      </c>
      <c r="BE21" s="74">
        <v>0</v>
      </c>
      <c r="BF21" s="74">
        <v>0</v>
      </c>
      <c r="BG21" s="74">
        <v>0</v>
      </c>
      <c r="BH21" s="74">
        <v>0</v>
      </c>
      <c r="BI21" s="74">
        <v>0</v>
      </c>
      <c r="BJ21" s="74">
        <v>0</v>
      </c>
      <c r="BK21" s="74">
        <v>0</v>
      </c>
      <c r="BL21" s="74">
        <v>0</v>
      </c>
      <c r="BM21" s="74">
        <v>0</v>
      </c>
      <c r="BN21" s="74">
        <v>0</v>
      </c>
      <c r="BO21" s="74">
        <v>0</v>
      </c>
      <c r="BP21" s="74">
        <v>0</v>
      </c>
      <c r="BQ21" s="74">
        <v>0</v>
      </c>
      <c r="BR21" s="74">
        <v>0</v>
      </c>
      <c r="BS21" s="74">
        <v>0</v>
      </c>
      <c r="BT21" s="74">
        <v>0</v>
      </c>
      <c r="BU21" s="74">
        <v>0</v>
      </c>
      <c r="BV21" s="74">
        <v>0</v>
      </c>
      <c r="BW21" s="74">
        <v>0</v>
      </c>
      <c r="BX21" s="74">
        <v>0</v>
      </c>
      <c r="BY21" s="74">
        <v>0</v>
      </c>
      <c r="BZ21" s="74">
        <v>0</v>
      </c>
      <c r="CA21" s="74">
        <v>0</v>
      </c>
      <c r="CB21" s="74">
        <v>0</v>
      </c>
      <c r="CC21" s="74">
        <v>0</v>
      </c>
      <c r="CD21" s="74">
        <v>0</v>
      </c>
      <c r="CE21" s="74">
        <v>0</v>
      </c>
      <c r="CF21" s="74">
        <v>0</v>
      </c>
      <c r="CG21" s="74">
        <v>0</v>
      </c>
      <c r="CH21" s="74">
        <v>0</v>
      </c>
      <c r="CI21" s="74">
        <v>0</v>
      </c>
      <c r="CJ21" s="74">
        <v>0</v>
      </c>
      <c r="CK21" s="74">
        <v>0</v>
      </c>
      <c r="CL21" s="74">
        <v>0</v>
      </c>
      <c r="CM21" s="74">
        <v>0</v>
      </c>
      <c r="CN21" s="74">
        <v>0</v>
      </c>
      <c r="CO21" s="74">
        <v>0</v>
      </c>
      <c r="CP21" s="74">
        <v>0</v>
      </c>
      <c r="CQ21" s="74">
        <v>0</v>
      </c>
      <c r="CR21" s="74">
        <v>0</v>
      </c>
      <c r="CS21" s="74">
        <v>0</v>
      </c>
      <c r="CT21" s="74">
        <v>0</v>
      </c>
      <c r="CU21" s="74">
        <v>0</v>
      </c>
      <c r="CV21" s="74">
        <v>0</v>
      </c>
      <c r="CW21" s="74">
        <v>0</v>
      </c>
      <c r="CX21" s="74">
        <v>0</v>
      </c>
      <c r="CY21" s="74">
        <v>0</v>
      </c>
      <c r="CZ21" s="74">
        <v>0</v>
      </c>
      <c r="DA21" s="74">
        <v>0</v>
      </c>
      <c r="DB21" s="74">
        <v>0</v>
      </c>
      <c r="DC21" s="74">
        <v>0</v>
      </c>
      <c r="DD21" s="74">
        <v>0</v>
      </c>
      <c r="DE21" s="74">
        <v>0</v>
      </c>
      <c r="DF21" s="74">
        <v>0</v>
      </c>
      <c r="DG21" s="74">
        <v>0</v>
      </c>
      <c r="DH21" s="74">
        <v>0</v>
      </c>
      <c r="DI21" s="74">
        <v>0</v>
      </c>
      <c r="DJ21" s="74">
        <v>0</v>
      </c>
      <c r="DK21" s="74">
        <v>0</v>
      </c>
      <c r="DL21" s="74">
        <v>0</v>
      </c>
      <c r="DM21" s="74">
        <v>0</v>
      </c>
      <c r="DN21" s="74">
        <v>0</v>
      </c>
      <c r="DO21" s="74">
        <v>0</v>
      </c>
      <c r="DP21" s="74">
        <v>0</v>
      </c>
      <c r="DQ21" s="74">
        <v>0</v>
      </c>
      <c r="DR21" s="74">
        <v>0</v>
      </c>
      <c r="DS21" s="74">
        <v>0</v>
      </c>
      <c r="DT21" s="74">
        <v>0</v>
      </c>
      <c r="DU21" s="74">
        <v>0</v>
      </c>
      <c r="DV21" s="74">
        <v>0</v>
      </c>
      <c r="DW21" s="74">
        <v>0</v>
      </c>
      <c r="DX21" s="74">
        <v>0</v>
      </c>
      <c r="DY21" s="74">
        <v>0</v>
      </c>
      <c r="DZ21" s="74">
        <v>0</v>
      </c>
      <c r="EA21" s="74">
        <v>0</v>
      </c>
      <c r="EB21" s="74">
        <v>0</v>
      </c>
      <c r="EC21" s="74">
        <v>0</v>
      </c>
      <c r="ED21" s="74">
        <v>0</v>
      </c>
      <c r="EE21" s="74">
        <v>0</v>
      </c>
      <c r="EF21" s="74">
        <v>0</v>
      </c>
      <c r="EG21" s="74">
        <v>0.28316958989645535</v>
      </c>
      <c r="EH21" s="74">
        <v>0</v>
      </c>
      <c r="EI21" s="74">
        <v>0</v>
      </c>
      <c r="EJ21" s="74">
        <v>0</v>
      </c>
      <c r="EK21" s="74">
        <v>0</v>
      </c>
      <c r="EL21" s="74">
        <v>0</v>
      </c>
      <c r="EM21" s="74">
        <v>0</v>
      </c>
      <c r="EN21" s="74">
        <v>0</v>
      </c>
      <c r="EO21" s="74">
        <v>0</v>
      </c>
      <c r="EP21" s="74">
        <v>0</v>
      </c>
      <c r="EQ21" s="74">
        <v>0</v>
      </c>
      <c r="ER21" s="74">
        <v>0</v>
      </c>
      <c r="ES21" s="74">
        <v>0</v>
      </c>
      <c r="ET21" s="74">
        <v>0</v>
      </c>
      <c r="EU21" s="74">
        <v>0</v>
      </c>
      <c r="EV21" s="74">
        <v>0</v>
      </c>
      <c r="EW21" s="74">
        <v>0</v>
      </c>
      <c r="EX21" s="74">
        <v>0</v>
      </c>
      <c r="EY21" s="74">
        <v>0</v>
      </c>
      <c r="EZ21" s="74">
        <v>0</v>
      </c>
      <c r="FA21" s="74">
        <v>0</v>
      </c>
      <c r="FB21" s="74">
        <v>0</v>
      </c>
      <c r="FC21" s="74">
        <v>0</v>
      </c>
      <c r="FD21" s="74">
        <v>0</v>
      </c>
      <c r="FE21" s="74">
        <v>0</v>
      </c>
      <c r="FF21" s="74">
        <v>0</v>
      </c>
      <c r="FG21" s="74">
        <v>0</v>
      </c>
      <c r="FH21" s="74">
        <v>0</v>
      </c>
      <c r="FI21" s="74">
        <v>0</v>
      </c>
      <c r="FJ21" s="74">
        <v>0</v>
      </c>
      <c r="FK21" s="74">
        <v>0</v>
      </c>
      <c r="FL21" s="74">
        <v>0</v>
      </c>
      <c r="FM21" s="74">
        <v>0</v>
      </c>
      <c r="FN21" s="74">
        <v>0</v>
      </c>
      <c r="FO21" s="74">
        <v>0</v>
      </c>
      <c r="FP21" s="74">
        <v>0</v>
      </c>
      <c r="FQ21" s="74">
        <v>0</v>
      </c>
      <c r="FR21" s="74">
        <v>0</v>
      </c>
      <c r="FS21" s="74">
        <v>0</v>
      </c>
      <c r="FT21" s="74">
        <v>0</v>
      </c>
      <c r="FU21" s="74">
        <v>0</v>
      </c>
      <c r="FV21" s="74">
        <v>0</v>
      </c>
      <c r="FW21" s="74">
        <v>0</v>
      </c>
      <c r="FX21" s="74">
        <v>0</v>
      </c>
      <c r="FY21" s="74">
        <v>0</v>
      </c>
      <c r="FZ21" s="74">
        <v>0</v>
      </c>
      <c r="GA21" s="74">
        <v>0</v>
      </c>
      <c r="GB21" s="74">
        <v>0</v>
      </c>
      <c r="GC21" s="74">
        <v>0</v>
      </c>
      <c r="GD21" s="74">
        <v>0</v>
      </c>
      <c r="GE21" s="74">
        <v>0</v>
      </c>
      <c r="GF21" s="74">
        <v>0</v>
      </c>
      <c r="GG21" s="74">
        <v>0</v>
      </c>
      <c r="GH21" s="74">
        <v>0</v>
      </c>
      <c r="GI21" s="74">
        <v>0</v>
      </c>
      <c r="GJ21" s="74">
        <v>0</v>
      </c>
      <c r="GK21" s="74">
        <v>0</v>
      </c>
      <c r="GL21" s="74">
        <v>0</v>
      </c>
      <c r="GM21" s="74">
        <v>0</v>
      </c>
      <c r="GN21" s="74">
        <v>0</v>
      </c>
      <c r="GO21" s="74">
        <v>0</v>
      </c>
      <c r="GP21" s="74">
        <v>0</v>
      </c>
      <c r="GQ21" s="74">
        <v>0</v>
      </c>
      <c r="GR21" s="74">
        <v>0</v>
      </c>
      <c r="GS21" s="74">
        <v>0</v>
      </c>
      <c r="GT21" s="74">
        <v>0</v>
      </c>
      <c r="GU21" s="74">
        <v>0</v>
      </c>
      <c r="GV21" s="74">
        <v>0</v>
      </c>
      <c r="GW21" s="74">
        <v>0</v>
      </c>
      <c r="GX21" s="74">
        <v>0</v>
      </c>
      <c r="GY21" s="74">
        <v>0</v>
      </c>
      <c r="GZ21" s="74">
        <v>0</v>
      </c>
      <c r="HA21" s="74">
        <v>0</v>
      </c>
      <c r="HB21" s="74">
        <v>0</v>
      </c>
      <c r="HC21" s="74">
        <v>0</v>
      </c>
      <c r="HD21" s="74">
        <v>0</v>
      </c>
      <c r="HE21" s="74">
        <v>0</v>
      </c>
      <c r="HF21" s="74">
        <v>0</v>
      </c>
      <c r="HG21" s="74">
        <v>0</v>
      </c>
      <c r="HH21" s="74">
        <v>0</v>
      </c>
      <c r="HI21" s="74">
        <v>0</v>
      </c>
      <c r="HJ21" s="74">
        <v>0</v>
      </c>
      <c r="HK21" s="74">
        <v>0</v>
      </c>
      <c r="HL21" s="74">
        <v>0</v>
      </c>
      <c r="HM21" s="74">
        <v>0</v>
      </c>
      <c r="HN21" s="74">
        <v>0</v>
      </c>
      <c r="HO21" s="74">
        <v>0</v>
      </c>
      <c r="HP21" s="74">
        <v>0</v>
      </c>
      <c r="HQ21" s="74">
        <v>0</v>
      </c>
      <c r="HR21" s="74">
        <v>0</v>
      </c>
      <c r="HS21" s="74">
        <v>0</v>
      </c>
      <c r="HT21" s="50"/>
      <c r="HU21" s="74" t="s">
        <v>639</v>
      </c>
      <c r="HV21" s="75">
        <v>88.307712164003831</v>
      </c>
      <c r="HW21" s="75">
        <v>148.04270459879544</v>
      </c>
      <c r="HX21" s="54"/>
      <c r="HY21" s="76"/>
      <c r="HZ21" s="77"/>
      <c r="IA21" s="77"/>
      <c r="IB21" s="77"/>
    </row>
    <row r="22" spans="1:236">
      <c r="A22" s="42"/>
      <c r="C22" s="944"/>
      <c r="E22" s="43"/>
      <c r="F22" s="50"/>
      <c r="G22" s="50"/>
      <c r="H22" s="50"/>
      <c r="I22" s="50"/>
      <c r="J22" s="50"/>
      <c r="K22" s="70">
        <v>164</v>
      </c>
      <c r="L22" s="71" t="s">
        <v>7</v>
      </c>
      <c r="M22" s="79">
        <v>1.0121250222228615</v>
      </c>
      <c r="N22" s="80">
        <v>0.63293712729763085</v>
      </c>
      <c r="O22" s="79">
        <v>0.45228064268266638</v>
      </c>
      <c r="P22" s="74">
        <v>0</v>
      </c>
      <c r="Q22" s="74">
        <v>0</v>
      </c>
      <c r="R22" s="74">
        <v>0</v>
      </c>
      <c r="S22" s="74">
        <v>0</v>
      </c>
      <c r="T22" s="74">
        <v>0</v>
      </c>
      <c r="U22" s="74">
        <v>0</v>
      </c>
      <c r="V22" s="74">
        <v>0</v>
      </c>
      <c r="W22" s="74">
        <v>0</v>
      </c>
      <c r="X22" s="74">
        <v>0</v>
      </c>
      <c r="Y22" s="74">
        <v>0</v>
      </c>
      <c r="Z22" s="74">
        <v>0</v>
      </c>
      <c r="AA22" s="74">
        <v>0</v>
      </c>
      <c r="AB22" s="74">
        <v>0</v>
      </c>
      <c r="AC22" s="74">
        <v>0</v>
      </c>
      <c r="AD22" s="74">
        <v>0</v>
      </c>
      <c r="AE22" s="74">
        <v>0</v>
      </c>
      <c r="AF22" s="74">
        <v>0.5191931395474263</v>
      </c>
      <c r="AG22" s="74">
        <v>0</v>
      </c>
      <c r="AH22" s="74">
        <v>0</v>
      </c>
      <c r="AI22" s="74">
        <v>0</v>
      </c>
      <c r="AJ22" s="74">
        <v>0</v>
      </c>
      <c r="AK22" s="74">
        <v>0</v>
      </c>
      <c r="AL22" s="74">
        <v>0</v>
      </c>
      <c r="AM22" s="74">
        <v>0</v>
      </c>
      <c r="AN22" s="74">
        <v>0</v>
      </c>
      <c r="AO22" s="74">
        <v>0</v>
      </c>
      <c r="AP22" s="74">
        <v>0</v>
      </c>
      <c r="AQ22" s="74">
        <v>0</v>
      </c>
      <c r="AR22" s="74">
        <v>0</v>
      </c>
      <c r="AS22" s="74">
        <v>0</v>
      </c>
      <c r="AT22" s="74">
        <v>0</v>
      </c>
      <c r="AU22" s="74">
        <v>0</v>
      </c>
      <c r="AV22" s="74">
        <v>0</v>
      </c>
      <c r="AW22" s="74">
        <v>0</v>
      </c>
      <c r="AX22" s="74">
        <v>0</v>
      </c>
      <c r="AY22" s="74">
        <v>0</v>
      </c>
      <c r="AZ22" s="74">
        <v>0</v>
      </c>
      <c r="BA22" s="74">
        <v>0</v>
      </c>
      <c r="BB22" s="74">
        <v>0</v>
      </c>
      <c r="BC22" s="74">
        <v>0</v>
      </c>
      <c r="BD22" s="74">
        <v>0</v>
      </c>
      <c r="BE22" s="74">
        <v>0</v>
      </c>
      <c r="BF22" s="74">
        <v>0</v>
      </c>
      <c r="BG22" s="74">
        <v>0</v>
      </c>
      <c r="BH22" s="74">
        <v>0</v>
      </c>
      <c r="BI22" s="74">
        <v>0</v>
      </c>
      <c r="BJ22" s="74">
        <v>0</v>
      </c>
      <c r="BK22" s="74">
        <v>0</v>
      </c>
      <c r="BL22" s="74">
        <v>0</v>
      </c>
      <c r="BM22" s="74">
        <v>0</v>
      </c>
      <c r="BN22" s="74">
        <v>0</v>
      </c>
      <c r="BO22" s="74">
        <v>0</v>
      </c>
      <c r="BP22" s="74">
        <v>0</v>
      </c>
      <c r="BQ22" s="74">
        <v>0</v>
      </c>
      <c r="BR22" s="74">
        <v>0</v>
      </c>
      <c r="BS22" s="74">
        <v>0</v>
      </c>
      <c r="BT22" s="74">
        <v>0</v>
      </c>
      <c r="BU22" s="74">
        <v>0</v>
      </c>
      <c r="BV22" s="74">
        <v>0</v>
      </c>
      <c r="BW22" s="74">
        <v>0</v>
      </c>
      <c r="BX22" s="74">
        <v>0</v>
      </c>
      <c r="BY22" s="74">
        <v>0</v>
      </c>
      <c r="BZ22" s="74">
        <v>0</v>
      </c>
      <c r="CA22" s="74">
        <v>0</v>
      </c>
      <c r="CB22" s="74">
        <v>0</v>
      </c>
      <c r="CC22" s="74">
        <v>0</v>
      </c>
      <c r="CD22" s="74">
        <v>0</v>
      </c>
      <c r="CE22" s="74">
        <v>0</v>
      </c>
      <c r="CF22" s="74">
        <v>0</v>
      </c>
      <c r="CG22" s="74">
        <v>0</v>
      </c>
      <c r="CH22" s="74">
        <v>0</v>
      </c>
      <c r="CI22" s="74">
        <v>0</v>
      </c>
      <c r="CJ22" s="74">
        <v>0</v>
      </c>
      <c r="CK22" s="74">
        <v>0</v>
      </c>
      <c r="CL22" s="74">
        <v>0</v>
      </c>
      <c r="CM22" s="74">
        <v>0</v>
      </c>
      <c r="CN22" s="74">
        <v>0</v>
      </c>
      <c r="CO22" s="74">
        <v>0</v>
      </c>
      <c r="CP22" s="74">
        <v>0</v>
      </c>
      <c r="CQ22" s="74">
        <v>0</v>
      </c>
      <c r="CR22" s="74">
        <v>0</v>
      </c>
      <c r="CS22" s="74">
        <v>0</v>
      </c>
      <c r="CT22" s="74">
        <v>0</v>
      </c>
      <c r="CU22" s="74">
        <v>0</v>
      </c>
      <c r="CV22" s="74">
        <v>0</v>
      </c>
      <c r="CW22" s="74">
        <v>0</v>
      </c>
      <c r="CX22" s="74">
        <v>0</v>
      </c>
      <c r="CY22" s="74">
        <v>0</v>
      </c>
      <c r="CZ22" s="74">
        <v>0</v>
      </c>
      <c r="DA22" s="74">
        <v>0</v>
      </c>
      <c r="DB22" s="74">
        <v>0</v>
      </c>
      <c r="DC22" s="74">
        <v>0</v>
      </c>
      <c r="DD22" s="74">
        <v>0</v>
      </c>
      <c r="DE22" s="74">
        <v>0</v>
      </c>
      <c r="DF22" s="74">
        <v>0</v>
      </c>
      <c r="DG22" s="74">
        <v>0</v>
      </c>
      <c r="DH22" s="74">
        <v>0</v>
      </c>
      <c r="DI22" s="74">
        <v>0</v>
      </c>
      <c r="DJ22" s="74">
        <v>0</v>
      </c>
      <c r="DK22" s="74">
        <v>0</v>
      </c>
      <c r="DL22" s="74">
        <v>0</v>
      </c>
      <c r="DM22" s="74">
        <v>0</v>
      </c>
      <c r="DN22" s="74">
        <v>0</v>
      </c>
      <c r="DO22" s="74">
        <v>0</v>
      </c>
      <c r="DP22" s="74">
        <v>0</v>
      </c>
      <c r="DQ22" s="74">
        <v>0</v>
      </c>
      <c r="DR22" s="74">
        <v>0</v>
      </c>
      <c r="DS22" s="74">
        <v>0</v>
      </c>
      <c r="DT22" s="74">
        <v>0</v>
      </c>
      <c r="DU22" s="74">
        <v>0</v>
      </c>
      <c r="DV22" s="74">
        <v>0</v>
      </c>
      <c r="DW22" s="74">
        <v>0</v>
      </c>
      <c r="DX22" s="74">
        <v>0</v>
      </c>
      <c r="DY22" s="74">
        <v>0</v>
      </c>
      <c r="DZ22" s="74">
        <v>0</v>
      </c>
      <c r="EA22" s="74">
        <v>0</v>
      </c>
      <c r="EB22" s="74">
        <v>0</v>
      </c>
      <c r="EC22" s="74">
        <v>0</v>
      </c>
      <c r="ED22" s="74">
        <v>0</v>
      </c>
      <c r="EE22" s="74">
        <v>0</v>
      </c>
      <c r="EF22" s="74">
        <v>0</v>
      </c>
      <c r="EG22" s="74">
        <v>0</v>
      </c>
      <c r="EH22" s="74">
        <v>0.51512468250440768</v>
      </c>
      <c r="EI22" s="74">
        <v>0</v>
      </c>
      <c r="EJ22" s="74">
        <v>0</v>
      </c>
      <c r="EK22" s="74">
        <v>0</v>
      </c>
      <c r="EL22" s="74">
        <v>0</v>
      </c>
      <c r="EM22" s="74">
        <v>0</v>
      </c>
      <c r="EN22" s="74">
        <v>0</v>
      </c>
      <c r="EO22" s="74">
        <v>0</v>
      </c>
      <c r="EP22" s="74">
        <v>0</v>
      </c>
      <c r="EQ22" s="74">
        <v>0</v>
      </c>
      <c r="ER22" s="74">
        <v>0</v>
      </c>
      <c r="ES22" s="74">
        <v>0</v>
      </c>
      <c r="ET22" s="74">
        <v>0</v>
      </c>
      <c r="EU22" s="74">
        <v>0</v>
      </c>
      <c r="EV22" s="74">
        <v>0</v>
      </c>
      <c r="EW22" s="74">
        <v>0</v>
      </c>
      <c r="EX22" s="74">
        <v>0</v>
      </c>
      <c r="EY22" s="74">
        <v>0</v>
      </c>
      <c r="EZ22" s="74">
        <v>0</v>
      </c>
      <c r="FA22" s="74">
        <v>0</v>
      </c>
      <c r="FB22" s="74">
        <v>0</v>
      </c>
      <c r="FC22" s="74">
        <v>0</v>
      </c>
      <c r="FD22" s="74">
        <v>0</v>
      </c>
      <c r="FE22" s="74">
        <v>0</v>
      </c>
      <c r="FF22" s="74">
        <v>0</v>
      </c>
      <c r="FG22" s="74">
        <v>0</v>
      </c>
      <c r="FH22" s="74">
        <v>0</v>
      </c>
      <c r="FI22" s="74">
        <v>0</v>
      </c>
      <c r="FJ22" s="74">
        <v>0</v>
      </c>
      <c r="FK22" s="74">
        <v>0</v>
      </c>
      <c r="FL22" s="74">
        <v>0</v>
      </c>
      <c r="FM22" s="74">
        <v>0</v>
      </c>
      <c r="FN22" s="74">
        <v>0</v>
      </c>
      <c r="FO22" s="74">
        <v>0</v>
      </c>
      <c r="FP22" s="74">
        <v>0</v>
      </c>
      <c r="FQ22" s="74">
        <v>0</v>
      </c>
      <c r="FR22" s="74">
        <v>0</v>
      </c>
      <c r="FS22" s="74">
        <v>0</v>
      </c>
      <c r="FT22" s="74">
        <v>0</v>
      </c>
      <c r="FU22" s="74">
        <v>0</v>
      </c>
      <c r="FV22" s="74">
        <v>0</v>
      </c>
      <c r="FW22" s="74">
        <v>0</v>
      </c>
      <c r="FX22" s="74">
        <v>0</v>
      </c>
      <c r="FY22" s="74">
        <v>0</v>
      </c>
      <c r="FZ22" s="74">
        <v>0</v>
      </c>
      <c r="GA22" s="74">
        <v>0</v>
      </c>
      <c r="GB22" s="74">
        <v>0</v>
      </c>
      <c r="GC22" s="74">
        <v>0</v>
      </c>
      <c r="GD22" s="74">
        <v>0</v>
      </c>
      <c r="GE22" s="74">
        <v>0</v>
      </c>
      <c r="GF22" s="74">
        <v>0</v>
      </c>
      <c r="GG22" s="74">
        <v>0</v>
      </c>
      <c r="GH22" s="74">
        <v>0</v>
      </c>
      <c r="GI22" s="74">
        <v>0</v>
      </c>
      <c r="GJ22" s="74">
        <v>0</v>
      </c>
      <c r="GK22" s="74">
        <v>0</v>
      </c>
      <c r="GL22" s="74">
        <v>0</v>
      </c>
      <c r="GM22" s="74">
        <v>0</v>
      </c>
      <c r="GN22" s="74">
        <v>0</v>
      </c>
      <c r="GO22" s="74">
        <v>0</v>
      </c>
      <c r="GP22" s="74">
        <v>0</v>
      </c>
      <c r="GQ22" s="74">
        <v>0</v>
      </c>
      <c r="GR22" s="74">
        <v>0</v>
      </c>
      <c r="GS22" s="74">
        <v>0</v>
      </c>
      <c r="GT22" s="74">
        <v>0</v>
      </c>
      <c r="GU22" s="74">
        <v>0</v>
      </c>
      <c r="GV22" s="74">
        <v>0</v>
      </c>
      <c r="GW22" s="74">
        <v>0</v>
      </c>
      <c r="GX22" s="74">
        <v>0</v>
      </c>
      <c r="GY22" s="74">
        <v>0</v>
      </c>
      <c r="GZ22" s="74">
        <v>0</v>
      </c>
      <c r="HA22" s="74">
        <v>0</v>
      </c>
      <c r="HB22" s="74">
        <v>0</v>
      </c>
      <c r="HC22" s="74">
        <v>0</v>
      </c>
      <c r="HD22" s="74">
        <v>0</v>
      </c>
      <c r="HE22" s="74">
        <v>0</v>
      </c>
      <c r="HF22" s="74">
        <v>0</v>
      </c>
      <c r="HG22" s="74">
        <v>0</v>
      </c>
      <c r="HH22" s="74">
        <v>0</v>
      </c>
      <c r="HI22" s="74">
        <v>0</v>
      </c>
      <c r="HJ22" s="74">
        <v>0</v>
      </c>
      <c r="HK22" s="74">
        <v>0</v>
      </c>
      <c r="HL22" s="74">
        <v>0</v>
      </c>
      <c r="HM22" s="74">
        <v>0</v>
      </c>
      <c r="HN22" s="74">
        <v>0</v>
      </c>
      <c r="HO22" s="74">
        <v>0</v>
      </c>
      <c r="HP22" s="74">
        <v>0</v>
      </c>
      <c r="HQ22" s="74">
        <v>0</v>
      </c>
      <c r="HR22" s="74">
        <v>0</v>
      </c>
      <c r="HS22" s="74">
        <v>0</v>
      </c>
      <c r="HT22" s="50"/>
      <c r="HU22" s="74" t="s">
        <v>156</v>
      </c>
      <c r="HV22" s="75">
        <v>33.82619326375842</v>
      </c>
      <c r="HW22" s="75">
        <v>34.241614947251549</v>
      </c>
      <c r="HX22" s="54"/>
      <c r="HY22" s="76"/>
      <c r="HZ22" s="77"/>
      <c r="IA22" s="77"/>
      <c r="IB22" s="77"/>
    </row>
    <row r="23" spans="1:236">
      <c r="A23" s="42"/>
      <c r="C23" s="944"/>
      <c r="E23" s="43"/>
      <c r="F23" s="50"/>
      <c r="G23" s="50"/>
      <c r="H23" s="50"/>
      <c r="I23" s="50"/>
      <c r="J23" s="50"/>
      <c r="K23" s="70">
        <v>191</v>
      </c>
      <c r="L23" s="71" t="s">
        <v>35</v>
      </c>
      <c r="M23" s="79">
        <v>0.99150367149246599</v>
      </c>
      <c r="N23" s="80">
        <v>0.40996853776429593</v>
      </c>
      <c r="O23" s="79">
        <v>0.68725111794739835</v>
      </c>
      <c r="P23" s="74">
        <v>0</v>
      </c>
      <c r="Q23" s="74">
        <v>0</v>
      </c>
      <c r="R23" s="74">
        <v>0</v>
      </c>
      <c r="S23" s="74">
        <v>0</v>
      </c>
      <c r="T23" s="74">
        <v>0</v>
      </c>
      <c r="U23" s="74">
        <v>0</v>
      </c>
      <c r="V23" s="74">
        <v>0</v>
      </c>
      <c r="W23" s="74">
        <v>0</v>
      </c>
      <c r="X23" s="74">
        <v>0</v>
      </c>
      <c r="Y23" s="74">
        <v>0</v>
      </c>
      <c r="Z23" s="74">
        <v>0</v>
      </c>
      <c r="AA23" s="74">
        <v>0</v>
      </c>
      <c r="AB23" s="74">
        <v>0</v>
      </c>
      <c r="AC23" s="74">
        <v>0</v>
      </c>
      <c r="AD23" s="74">
        <v>0</v>
      </c>
      <c r="AE23" s="74">
        <v>0</v>
      </c>
      <c r="AF23" s="74">
        <v>0</v>
      </c>
      <c r="AG23" s="74">
        <v>0.39074517770635703</v>
      </c>
      <c r="AH23" s="74">
        <v>0</v>
      </c>
      <c r="AI23" s="74">
        <v>0</v>
      </c>
      <c r="AJ23" s="74">
        <v>0</v>
      </c>
      <c r="AK23" s="74">
        <v>0</v>
      </c>
      <c r="AL23" s="74">
        <v>0</v>
      </c>
      <c r="AM23" s="74">
        <v>0</v>
      </c>
      <c r="AN23" s="74">
        <v>0</v>
      </c>
      <c r="AO23" s="74">
        <v>0</v>
      </c>
      <c r="AP23" s="74">
        <v>0</v>
      </c>
      <c r="AQ23" s="74">
        <v>0</v>
      </c>
      <c r="AR23" s="74">
        <v>0</v>
      </c>
      <c r="AS23" s="74">
        <v>0</v>
      </c>
      <c r="AT23" s="74">
        <v>0</v>
      </c>
      <c r="AU23" s="74">
        <v>0</v>
      </c>
      <c r="AV23" s="74">
        <v>0</v>
      </c>
      <c r="AW23" s="74">
        <v>0</v>
      </c>
      <c r="AX23" s="74">
        <v>0</v>
      </c>
      <c r="AY23" s="74">
        <v>0</v>
      </c>
      <c r="AZ23" s="74">
        <v>0</v>
      </c>
      <c r="BA23" s="74">
        <v>0</v>
      </c>
      <c r="BB23" s="74">
        <v>0</v>
      </c>
      <c r="BC23" s="74">
        <v>0</v>
      </c>
      <c r="BD23" s="74">
        <v>0</v>
      </c>
      <c r="BE23" s="74">
        <v>0</v>
      </c>
      <c r="BF23" s="74">
        <v>0</v>
      </c>
      <c r="BG23" s="74">
        <v>0</v>
      </c>
      <c r="BH23" s="74">
        <v>0</v>
      </c>
      <c r="BI23" s="74">
        <v>0</v>
      </c>
      <c r="BJ23" s="74">
        <v>0</v>
      </c>
      <c r="BK23" s="74">
        <v>0</v>
      </c>
      <c r="BL23" s="74">
        <v>0</v>
      </c>
      <c r="BM23" s="74">
        <v>0</v>
      </c>
      <c r="BN23" s="74">
        <v>0</v>
      </c>
      <c r="BO23" s="74">
        <v>0</v>
      </c>
      <c r="BP23" s="74">
        <v>0</v>
      </c>
      <c r="BQ23" s="74">
        <v>0</v>
      </c>
      <c r="BR23" s="74">
        <v>0</v>
      </c>
      <c r="BS23" s="74">
        <v>0</v>
      </c>
      <c r="BT23" s="74">
        <v>0</v>
      </c>
      <c r="BU23" s="74">
        <v>0</v>
      </c>
      <c r="BV23" s="74">
        <v>0</v>
      </c>
      <c r="BW23" s="74">
        <v>0</v>
      </c>
      <c r="BX23" s="74">
        <v>0</v>
      </c>
      <c r="BY23" s="74">
        <v>0</v>
      </c>
      <c r="BZ23" s="74">
        <v>0</v>
      </c>
      <c r="CA23" s="74">
        <v>0</v>
      </c>
      <c r="CB23" s="74">
        <v>0</v>
      </c>
      <c r="CC23" s="74">
        <v>0</v>
      </c>
      <c r="CD23" s="74">
        <v>0</v>
      </c>
      <c r="CE23" s="74">
        <v>0</v>
      </c>
      <c r="CF23" s="74">
        <v>0</v>
      </c>
      <c r="CG23" s="74">
        <v>0</v>
      </c>
      <c r="CH23" s="74">
        <v>0</v>
      </c>
      <c r="CI23" s="74">
        <v>0</v>
      </c>
      <c r="CJ23" s="74">
        <v>0</v>
      </c>
      <c r="CK23" s="74">
        <v>0</v>
      </c>
      <c r="CL23" s="74">
        <v>0</v>
      </c>
      <c r="CM23" s="74">
        <v>0</v>
      </c>
      <c r="CN23" s="74">
        <v>0</v>
      </c>
      <c r="CO23" s="74">
        <v>0</v>
      </c>
      <c r="CP23" s="74">
        <v>0</v>
      </c>
      <c r="CQ23" s="74">
        <v>0</v>
      </c>
      <c r="CR23" s="74">
        <v>0</v>
      </c>
      <c r="CS23" s="74">
        <v>0</v>
      </c>
      <c r="CT23" s="74">
        <v>0</v>
      </c>
      <c r="CU23" s="74">
        <v>0</v>
      </c>
      <c r="CV23" s="74">
        <v>0</v>
      </c>
      <c r="CW23" s="74">
        <v>0</v>
      </c>
      <c r="CX23" s="74">
        <v>0</v>
      </c>
      <c r="CY23" s="74">
        <v>0</v>
      </c>
      <c r="CZ23" s="74">
        <v>0</v>
      </c>
      <c r="DA23" s="74">
        <v>0</v>
      </c>
      <c r="DB23" s="74">
        <v>0</v>
      </c>
      <c r="DC23" s="74">
        <v>0</v>
      </c>
      <c r="DD23" s="74">
        <v>0</v>
      </c>
      <c r="DE23" s="74">
        <v>0</v>
      </c>
      <c r="DF23" s="74">
        <v>0</v>
      </c>
      <c r="DG23" s="74">
        <v>0</v>
      </c>
      <c r="DH23" s="74">
        <v>0</v>
      </c>
      <c r="DI23" s="74">
        <v>0</v>
      </c>
      <c r="DJ23" s="74">
        <v>0</v>
      </c>
      <c r="DK23" s="74">
        <v>0</v>
      </c>
      <c r="DL23" s="74">
        <v>0</v>
      </c>
      <c r="DM23" s="74">
        <v>0</v>
      </c>
      <c r="DN23" s="74">
        <v>0</v>
      </c>
      <c r="DO23" s="74">
        <v>0</v>
      </c>
      <c r="DP23" s="74">
        <v>0</v>
      </c>
      <c r="DQ23" s="74">
        <v>0</v>
      </c>
      <c r="DR23" s="74">
        <v>0</v>
      </c>
      <c r="DS23" s="74">
        <v>0</v>
      </c>
      <c r="DT23" s="74">
        <v>0</v>
      </c>
      <c r="DU23" s="74">
        <v>0</v>
      </c>
      <c r="DV23" s="74">
        <v>0</v>
      </c>
      <c r="DW23" s="74">
        <v>0</v>
      </c>
      <c r="DX23" s="74">
        <v>0</v>
      </c>
      <c r="DY23" s="74">
        <v>0</v>
      </c>
      <c r="DZ23" s="74">
        <v>0</v>
      </c>
      <c r="EA23" s="74">
        <v>0</v>
      </c>
      <c r="EB23" s="74">
        <v>0</v>
      </c>
      <c r="EC23" s="74">
        <v>0</v>
      </c>
      <c r="ED23" s="74">
        <v>0</v>
      </c>
      <c r="EE23" s="74">
        <v>0</v>
      </c>
      <c r="EF23" s="74">
        <v>0</v>
      </c>
      <c r="EG23" s="74">
        <v>0</v>
      </c>
      <c r="EH23" s="74">
        <v>0</v>
      </c>
      <c r="EI23" s="74">
        <v>0.39074517770635703</v>
      </c>
      <c r="EJ23" s="74">
        <v>0</v>
      </c>
      <c r="EK23" s="74">
        <v>0</v>
      </c>
      <c r="EL23" s="74">
        <v>0</v>
      </c>
      <c r="EM23" s="74">
        <v>0</v>
      </c>
      <c r="EN23" s="74">
        <v>0</v>
      </c>
      <c r="EO23" s="74">
        <v>0</v>
      </c>
      <c r="EP23" s="74">
        <v>0</v>
      </c>
      <c r="EQ23" s="74">
        <v>0</v>
      </c>
      <c r="ER23" s="74">
        <v>0</v>
      </c>
      <c r="ES23" s="74">
        <v>0</v>
      </c>
      <c r="ET23" s="74">
        <v>0</v>
      </c>
      <c r="EU23" s="74">
        <v>0</v>
      </c>
      <c r="EV23" s="74">
        <v>0</v>
      </c>
      <c r="EW23" s="74">
        <v>0</v>
      </c>
      <c r="EX23" s="74">
        <v>0</v>
      </c>
      <c r="EY23" s="74">
        <v>0</v>
      </c>
      <c r="EZ23" s="74">
        <v>0</v>
      </c>
      <c r="FA23" s="74">
        <v>0</v>
      </c>
      <c r="FB23" s="74">
        <v>0</v>
      </c>
      <c r="FC23" s="74">
        <v>0</v>
      </c>
      <c r="FD23" s="74">
        <v>0</v>
      </c>
      <c r="FE23" s="74">
        <v>0</v>
      </c>
      <c r="FF23" s="74">
        <v>0</v>
      </c>
      <c r="FG23" s="74">
        <v>0</v>
      </c>
      <c r="FH23" s="74">
        <v>0</v>
      </c>
      <c r="FI23" s="74">
        <v>0</v>
      </c>
      <c r="FJ23" s="74">
        <v>0</v>
      </c>
      <c r="FK23" s="74">
        <v>0</v>
      </c>
      <c r="FL23" s="74">
        <v>0</v>
      </c>
      <c r="FM23" s="74">
        <v>0</v>
      </c>
      <c r="FN23" s="74">
        <v>0</v>
      </c>
      <c r="FO23" s="74">
        <v>0</v>
      </c>
      <c r="FP23" s="74">
        <v>0</v>
      </c>
      <c r="FQ23" s="74">
        <v>0</v>
      </c>
      <c r="FR23" s="74">
        <v>0</v>
      </c>
      <c r="FS23" s="74">
        <v>0</v>
      </c>
      <c r="FT23" s="74">
        <v>0</v>
      </c>
      <c r="FU23" s="74">
        <v>0</v>
      </c>
      <c r="FV23" s="74">
        <v>0</v>
      </c>
      <c r="FW23" s="74">
        <v>0</v>
      </c>
      <c r="FX23" s="74">
        <v>0</v>
      </c>
      <c r="FY23" s="74">
        <v>0</v>
      </c>
      <c r="FZ23" s="74">
        <v>0</v>
      </c>
      <c r="GA23" s="74">
        <v>0</v>
      </c>
      <c r="GB23" s="74">
        <v>0</v>
      </c>
      <c r="GC23" s="74">
        <v>0</v>
      </c>
      <c r="GD23" s="74">
        <v>0</v>
      </c>
      <c r="GE23" s="74">
        <v>0</v>
      </c>
      <c r="GF23" s="74">
        <v>0</v>
      </c>
      <c r="GG23" s="74">
        <v>0</v>
      </c>
      <c r="GH23" s="74">
        <v>0</v>
      </c>
      <c r="GI23" s="74">
        <v>0</v>
      </c>
      <c r="GJ23" s="74">
        <v>0</v>
      </c>
      <c r="GK23" s="74">
        <v>0</v>
      </c>
      <c r="GL23" s="74">
        <v>0</v>
      </c>
      <c r="GM23" s="74">
        <v>0</v>
      </c>
      <c r="GN23" s="74">
        <v>0</v>
      </c>
      <c r="GO23" s="74">
        <v>0</v>
      </c>
      <c r="GP23" s="74">
        <v>0</v>
      </c>
      <c r="GQ23" s="74">
        <v>0</v>
      </c>
      <c r="GR23" s="74">
        <v>0</v>
      </c>
      <c r="GS23" s="74">
        <v>0</v>
      </c>
      <c r="GT23" s="74">
        <v>0</v>
      </c>
      <c r="GU23" s="74">
        <v>0</v>
      </c>
      <c r="GV23" s="74">
        <v>0</v>
      </c>
      <c r="GW23" s="74">
        <v>0</v>
      </c>
      <c r="GX23" s="74">
        <v>0</v>
      </c>
      <c r="GY23" s="74">
        <v>0</v>
      </c>
      <c r="GZ23" s="74">
        <v>0</v>
      </c>
      <c r="HA23" s="74">
        <v>0</v>
      </c>
      <c r="HB23" s="74">
        <v>0</v>
      </c>
      <c r="HC23" s="74">
        <v>0</v>
      </c>
      <c r="HD23" s="74">
        <v>0</v>
      </c>
      <c r="HE23" s="74">
        <v>0</v>
      </c>
      <c r="HF23" s="74">
        <v>0</v>
      </c>
      <c r="HG23" s="74">
        <v>0</v>
      </c>
      <c r="HH23" s="74">
        <v>0</v>
      </c>
      <c r="HI23" s="74">
        <v>0</v>
      </c>
      <c r="HJ23" s="74">
        <v>0</v>
      </c>
      <c r="HK23" s="74">
        <v>0</v>
      </c>
      <c r="HL23" s="74">
        <v>0</v>
      </c>
      <c r="HM23" s="74">
        <v>0</v>
      </c>
      <c r="HN23" s="74">
        <v>0</v>
      </c>
      <c r="HO23" s="74">
        <v>0</v>
      </c>
      <c r="HP23" s="74">
        <v>0</v>
      </c>
      <c r="HQ23" s="74">
        <v>0</v>
      </c>
      <c r="HR23" s="74">
        <v>0</v>
      </c>
      <c r="HS23" s="74">
        <v>0</v>
      </c>
      <c r="HT23" s="50"/>
      <c r="HU23" s="74" t="s">
        <v>640</v>
      </c>
      <c r="HV23" s="75">
        <v>8.4860661600427729</v>
      </c>
      <c r="HW23" s="75">
        <v>8.5902840914827863</v>
      </c>
      <c r="HX23" s="54"/>
      <c r="HY23" s="76"/>
      <c r="HZ23" s="77"/>
      <c r="IA23" s="77"/>
      <c r="IB23" s="77"/>
    </row>
    <row r="24" spans="1:236">
      <c r="A24" s="42"/>
      <c r="C24" s="944"/>
      <c r="E24" s="43"/>
      <c r="F24" s="50"/>
      <c r="G24" s="50"/>
      <c r="H24" s="50"/>
      <c r="I24" s="50"/>
      <c r="J24" s="50"/>
      <c r="K24" s="70">
        <v>201</v>
      </c>
      <c r="L24" s="71" t="s">
        <v>8</v>
      </c>
      <c r="M24" s="79">
        <v>1.2257189051853561</v>
      </c>
      <c r="N24" s="80">
        <v>0.61902519823561963</v>
      </c>
      <c r="O24" s="79">
        <v>0.10857757247323986</v>
      </c>
      <c r="P24" s="74">
        <v>0</v>
      </c>
      <c r="Q24" s="74">
        <v>0</v>
      </c>
      <c r="R24" s="74">
        <v>0</v>
      </c>
      <c r="S24" s="74">
        <v>0</v>
      </c>
      <c r="T24" s="74">
        <v>0</v>
      </c>
      <c r="U24" s="74">
        <v>0</v>
      </c>
      <c r="V24" s="74">
        <v>0</v>
      </c>
      <c r="W24" s="74">
        <v>0</v>
      </c>
      <c r="X24" s="74">
        <v>0</v>
      </c>
      <c r="Y24" s="74">
        <v>0</v>
      </c>
      <c r="Z24" s="74">
        <v>0</v>
      </c>
      <c r="AA24" s="74">
        <v>0</v>
      </c>
      <c r="AB24" s="74">
        <v>0</v>
      </c>
      <c r="AC24" s="74">
        <v>0</v>
      </c>
      <c r="AD24" s="74">
        <v>0</v>
      </c>
      <c r="AE24" s="74">
        <v>0</v>
      </c>
      <c r="AF24" s="74">
        <v>0</v>
      </c>
      <c r="AG24" s="74">
        <v>0</v>
      </c>
      <c r="AH24" s="74">
        <v>0.47734354104777593</v>
      </c>
      <c r="AI24" s="74">
        <v>0</v>
      </c>
      <c r="AJ24" s="74">
        <v>0</v>
      </c>
      <c r="AK24" s="74">
        <v>0</v>
      </c>
      <c r="AL24" s="74">
        <v>0</v>
      </c>
      <c r="AM24" s="74">
        <v>0</v>
      </c>
      <c r="AN24" s="74">
        <v>0</v>
      </c>
      <c r="AO24" s="74">
        <v>0</v>
      </c>
      <c r="AP24" s="74">
        <v>0</v>
      </c>
      <c r="AQ24" s="74">
        <v>0</v>
      </c>
      <c r="AR24" s="74">
        <v>0</v>
      </c>
      <c r="AS24" s="74">
        <v>0</v>
      </c>
      <c r="AT24" s="74">
        <v>0</v>
      </c>
      <c r="AU24" s="74">
        <v>0</v>
      </c>
      <c r="AV24" s="74">
        <v>0</v>
      </c>
      <c r="AW24" s="74">
        <v>0</v>
      </c>
      <c r="AX24" s="74">
        <v>0</v>
      </c>
      <c r="AY24" s="74">
        <v>0</v>
      </c>
      <c r="AZ24" s="74">
        <v>0</v>
      </c>
      <c r="BA24" s="74">
        <v>0</v>
      </c>
      <c r="BB24" s="74">
        <v>0</v>
      </c>
      <c r="BC24" s="74">
        <v>0</v>
      </c>
      <c r="BD24" s="74">
        <v>0</v>
      </c>
      <c r="BE24" s="74">
        <v>0</v>
      </c>
      <c r="BF24" s="74">
        <v>0</v>
      </c>
      <c r="BG24" s="74">
        <v>0</v>
      </c>
      <c r="BH24" s="74">
        <v>0</v>
      </c>
      <c r="BI24" s="74">
        <v>0</v>
      </c>
      <c r="BJ24" s="74">
        <v>0</v>
      </c>
      <c r="BK24" s="74">
        <v>0</v>
      </c>
      <c r="BL24" s="74">
        <v>0</v>
      </c>
      <c r="BM24" s="74">
        <v>0</v>
      </c>
      <c r="BN24" s="74">
        <v>0</v>
      </c>
      <c r="BO24" s="74">
        <v>0</v>
      </c>
      <c r="BP24" s="74">
        <v>0</v>
      </c>
      <c r="BQ24" s="74">
        <v>0</v>
      </c>
      <c r="BR24" s="74">
        <v>0</v>
      </c>
      <c r="BS24" s="74">
        <v>0</v>
      </c>
      <c r="BT24" s="74">
        <v>0</v>
      </c>
      <c r="BU24" s="74">
        <v>0</v>
      </c>
      <c r="BV24" s="74">
        <v>0</v>
      </c>
      <c r="BW24" s="74">
        <v>0</v>
      </c>
      <c r="BX24" s="74">
        <v>0</v>
      </c>
      <c r="BY24" s="74">
        <v>0</v>
      </c>
      <c r="BZ24" s="74">
        <v>0</v>
      </c>
      <c r="CA24" s="74">
        <v>0</v>
      </c>
      <c r="CB24" s="74">
        <v>0</v>
      </c>
      <c r="CC24" s="74">
        <v>0</v>
      </c>
      <c r="CD24" s="74">
        <v>0</v>
      </c>
      <c r="CE24" s="74">
        <v>0</v>
      </c>
      <c r="CF24" s="74">
        <v>0</v>
      </c>
      <c r="CG24" s="74">
        <v>0</v>
      </c>
      <c r="CH24" s="74">
        <v>0</v>
      </c>
      <c r="CI24" s="74">
        <v>0</v>
      </c>
      <c r="CJ24" s="74">
        <v>0</v>
      </c>
      <c r="CK24" s="74">
        <v>0</v>
      </c>
      <c r="CL24" s="74">
        <v>0</v>
      </c>
      <c r="CM24" s="74">
        <v>0</v>
      </c>
      <c r="CN24" s="74">
        <v>0</v>
      </c>
      <c r="CO24" s="74">
        <v>0</v>
      </c>
      <c r="CP24" s="74">
        <v>0</v>
      </c>
      <c r="CQ24" s="74">
        <v>0</v>
      </c>
      <c r="CR24" s="74">
        <v>0</v>
      </c>
      <c r="CS24" s="74">
        <v>0</v>
      </c>
      <c r="CT24" s="74">
        <v>0</v>
      </c>
      <c r="CU24" s="74">
        <v>0</v>
      </c>
      <c r="CV24" s="74">
        <v>0</v>
      </c>
      <c r="CW24" s="74">
        <v>0</v>
      </c>
      <c r="CX24" s="74">
        <v>0</v>
      </c>
      <c r="CY24" s="74">
        <v>0</v>
      </c>
      <c r="CZ24" s="74">
        <v>0</v>
      </c>
      <c r="DA24" s="74">
        <v>0</v>
      </c>
      <c r="DB24" s="74">
        <v>0</v>
      </c>
      <c r="DC24" s="74">
        <v>0</v>
      </c>
      <c r="DD24" s="74">
        <v>0</v>
      </c>
      <c r="DE24" s="74">
        <v>0</v>
      </c>
      <c r="DF24" s="74">
        <v>0</v>
      </c>
      <c r="DG24" s="74">
        <v>0</v>
      </c>
      <c r="DH24" s="74">
        <v>0</v>
      </c>
      <c r="DI24" s="74">
        <v>0</v>
      </c>
      <c r="DJ24" s="74">
        <v>0</v>
      </c>
      <c r="DK24" s="74">
        <v>0</v>
      </c>
      <c r="DL24" s="74">
        <v>0</v>
      </c>
      <c r="DM24" s="74">
        <v>0</v>
      </c>
      <c r="DN24" s="74">
        <v>0</v>
      </c>
      <c r="DO24" s="74">
        <v>0</v>
      </c>
      <c r="DP24" s="74">
        <v>0</v>
      </c>
      <c r="DQ24" s="74">
        <v>0</v>
      </c>
      <c r="DR24" s="74">
        <v>0</v>
      </c>
      <c r="DS24" s="74">
        <v>0</v>
      </c>
      <c r="DT24" s="74">
        <v>0</v>
      </c>
      <c r="DU24" s="74">
        <v>0</v>
      </c>
      <c r="DV24" s="74">
        <v>0</v>
      </c>
      <c r="DW24" s="74">
        <v>0</v>
      </c>
      <c r="DX24" s="74">
        <v>0</v>
      </c>
      <c r="DY24" s="74">
        <v>0</v>
      </c>
      <c r="DZ24" s="74">
        <v>0</v>
      </c>
      <c r="EA24" s="74">
        <v>0</v>
      </c>
      <c r="EB24" s="74">
        <v>0</v>
      </c>
      <c r="EC24" s="74">
        <v>0</v>
      </c>
      <c r="ED24" s="74">
        <v>0</v>
      </c>
      <c r="EE24" s="74">
        <v>0</v>
      </c>
      <c r="EF24" s="74">
        <v>0</v>
      </c>
      <c r="EG24" s="74">
        <v>0</v>
      </c>
      <c r="EH24" s="74">
        <v>0</v>
      </c>
      <c r="EI24" s="74">
        <v>0</v>
      </c>
      <c r="EJ24" s="74">
        <v>0.47186435806343729</v>
      </c>
      <c r="EK24" s="74">
        <v>0</v>
      </c>
      <c r="EL24" s="74">
        <v>0</v>
      </c>
      <c r="EM24" s="74">
        <v>0</v>
      </c>
      <c r="EN24" s="74">
        <v>0</v>
      </c>
      <c r="EO24" s="74">
        <v>0</v>
      </c>
      <c r="EP24" s="74">
        <v>0</v>
      </c>
      <c r="EQ24" s="74">
        <v>0</v>
      </c>
      <c r="ER24" s="74">
        <v>0</v>
      </c>
      <c r="ES24" s="74">
        <v>0</v>
      </c>
      <c r="ET24" s="74">
        <v>0</v>
      </c>
      <c r="EU24" s="74">
        <v>0</v>
      </c>
      <c r="EV24" s="74">
        <v>0</v>
      </c>
      <c r="EW24" s="74">
        <v>0</v>
      </c>
      <c r="EX24" s="74">
        <v>0</v>
      </c>
      <c r="EY24" s="74">
        <v>0</v>
      </c>
      <c r="EZ24" s="74">
        <v>0</v>
      </c>
      <c r="FA24" s="74">
        <v>0</v>
      </c>
      <c r="FB24" s="74">
        <v>0</v>
      </c>
      <c r="FC24" s="74">
        <v>0</v>
      </c>
      <c r="FD24" s="74">
        <v>0</v>
      </c>
      <c r="FE24" s="74">
        <v>0</v>
      </c>
      <c r="FF24" s="74">
        <v>0</v>
      </c>
      <c r="FG24" s="74">
        <v>0</v>
      </c>
      <c r="FH24" s="74">
        <v>0</v>
      </c>
      <c r="FI24" s="74">
        <v>0</v>
      </c>
      <c r="FJ24" s="74">
        <v>0</v>
      </c>
      <c r="FK24" s="74">
        <v>0</v>
      </c>
      <c r="FL24" s="74">
        <v>0</v>
      </c>
      <c r="FM24" s="74">
        <v>0</v>
      </c>
      <c r="FN24" s="74">
        <v>0</v>
      </c>
      <c r="FO24" s="74">
        <v>0</v>
      </c>
      <c r="FP24" s="74">
        <v>0</v>
      </c>
      <c r="FQ24" s="74">
        <v>0</v>
      </c>
      <c r="FR24" s="74">
        <v>0</v>
      </c>
      <c r="FS24" s="74">
        <v>0</v>
      </c>
      <c r="FT24" s="74">
        <v>0</v>
      </c>
      <c r="FU24" s="74">
        <v>0</v>
      </c>
      <c r="FV24" s="74">
        <v>0</v>
      </c>
      <c r="FW24" s="74">
        <v>0</v>
      </c>
      <c r="FX24" s="74">
        <v>0</v>
      </c>
      <c r="FY24" s="74">
        <v>0</v>
      </c>
      <c r="FZ24" s="74">
        <v>0</v>
      </c>
      <c r="GA24" s="74">
        <v>0</v>
      </c>
      <c r="GB24" s="74">
        <v>0</v>
      </c>
      <c r="GC24" s="74">
        <v>0</v>
      </c>
      <c r="GD24" s="74">
        <v>0</v>
      </c>
      <c r="GE24" s="74">
        <v>0</v>
      </c>
      <c r="GF24" s="74">
        <v>0</v>
      </c>
      <c r="GG24" s="74">
        <v>0</v>
      </c>
      <c r="GH24" s="74">
        <v>0</v>
      </c>
      <c r="GI24" s="74">
        <v>0</v>
      </c>
      <c r="GJ24" s="74">
        <v>0</v>
      </c>
      <c r="GK24" s="74">
        <v>0</v>
      </c>
      <c r="GL24" s="74">
        <v>0</v>
      </c>
      <c r="GM24" s="74">
        <v>0</v>
      </c>
      <c r="GN24" s="74">
        <v>0</v>
      </c>
      <c r="GO24" s="74">
        <v>0</v>
      </c>
      <c r="GP24" s="74">
        <v>0</v>
      </c>
      <c r="GQ24" s="74">
        <v>0</v>
      </c>
      <c r="GR24" s="74">
        <v>0</v>
      </c>
      <c r="GS24" s="74">
        <v>0</v>
      </c>
      <c r="GT24" s="74">
        <v>0</v>
      </c>
      <c r="GU24" s="74">
        <v>0</v>
      </c>
      <c r="GV24" s="74">
        <v>0</v>
      </c>
      <c r="GW24" s="74">
        <v>0</v>
      </c>
      <c r="GX24" s="74">
        <v>0</v>
      </c>
      <c r="GY24" s="74">
        <v>0</v>
      </c>
      <c r="GZ24" s="74">
        <v>0</v>
      </c>
      <c r="HA24" s="74">
        <v>0</v>
      </c>
      <c r="HB24" s="74">
        <v>0</v>
      </c>
      <c r="HC24" s="74">
        <v>0</v>
      </c>
      <c r="HD24" s="74">
        <v>0</v>
      </c>
      <c r="HE24" s="74">
        <v>0</v>
      </c>
      <c r="HF24" s="74">
        <v>0</v>
      </c>
      <c r="HG24" s="74">
        <v>0</v>
      </c>
      <c r="HH24" s="74">
        <v>0</v>
      </c>
      <c r="HI24" s="74">
        <v>0</v>
      </c>
      <c r="HJ24" s="74">
        <v>0</v>
      </c>
      <c r="HK24" s="74">
        <v>0</v>
      </c>
      <c r="HL24" s="74">
        <v>0</v>
      </c>
      <c r="HM24" s="74">
        <v>0</v>
      </c>
      <c r="HN24" s="74">
        <v>0</v>
      </c>
      <c r="HO24" s="74">
        <v>0</v>
      </c>
      <c r="HP24" s="74">
        <v>0</v>
      </c>
      <c r="HQ24" s="74">
        <v>0</v>
      </c>
      <c r="HR24" s="74">
        <v>0</v>
      </c>
      <c r="HS24" s="74">
        <v>0</v>
      </c>
      <c r="HT24" s="50"/>
      <c r="HU24" s="74" t="s">
        <v>327</v>
      </c>
      <c r="HV24" s="75">
        <v>16.352516656652856</v>
      </c>
      <c r="HW24" s="75">
        <v>15.125152240894142</v>
      </c>
      <c r="HX24" s="54"/>
      <c r="HY24" s="76"/>
      <c r="HZ24" s="77"/>
      <c r="IA24" s="77"/>
      <c r="IB24" s="77"/>
    </row>
    <row r="25" spans="1:236">
      <c r="A25" s="42"/>
      <c r="C25" s="944"/>
      <c r="E25" s="43"/>
      <c r="F25" s="50"/>
      <c r="G25" s="50"/>
      <c r="H25" s="50"/>
      <c r="I25" s="50"/>
      <c r="J25" s="50"/>
      <c r="K25" s="70">
        <v>202</v>
      </c>
      <c r="L25" s="71" t="s">
        <v>36</v>
      </c>
      <c r="M25" s="79">
        <v>1.1428234885768203</v>
      </c>
      <c r="N25" s="80">
        <v>0.67951343579013801</v>
      </c>
      <c r="O25" s="79">
        <v>6.5093340191475765E-2</v>
      </c>
      <c r="P25" s="74">
        <v>0</v>
      </c>
      <c r="Q25" s="74">
        <v>0</v>
      </c>
      <c r="R25" s="74">
        <v>0</v>
      </c>
      <c r="S25" s="74">
        <v>0</v>
      </c>
      <c r="T25" s="74">
        <v>0</v>
      </c>
      <c r="U25" s="74">
        <v>0</v>
      </c>
      <c r="V25" s="74">
        <v>0</v>
      </c>
      <c r="W25" s="74">
        <v>0</v>
      </c>
      <c r="X25" s="74">
        <v>0</v>
      </c>
      <c r="Y25" s="74">
        <v>0</v>
      </c>
      <c r="Z25" s="74">
        <v>0</v>
      </c>
      <c r="AA25" s="74">
        <v>0</v>
      </c>
      <c r="AB25" s="74">
        <v>0</v>
      </c>
      <c r="AC25" s="74">
        <v>0</v>
      </c>
      <c r="AD25" s="74">
        <v>0</v>
      </c>
      <c r="AE25" s="74">
        <v>0</v>
      </c>
      <c r="AF25" s="74">
        <v>0</v>
      </c>
      <c r="AG25" s="74">
        <v>0</v>
      </c>
      <c r="AH25" s="74">
        <v>0</v>
      </c>
      <c r="AI25" s="74">
        <v>0.38517730290602159</v>
      </c>
      <c r="AJ25" s="74">
        <v>0</v>
      </c>
      <c r="AK25" s="74">
        <v>0</v>
      </c>
      <c r="AL25" s="74">
        <v>0</v>
      </c>
      <c r="AM25" s="74">
        <v>0</v>
      </c>
      <c r="AN25" s="74">
        <v>0</v>
      </c>
      <c r="AO25" s="74">
        <v>0</v>
      </c>
      <c r="AP25" s="74">
        <v>0</v>
      </c>
      <c r="AQ25" s="74">
        <v>0</v>
      </c>
      <c r="AR25" s="74">
        <v>0</v>
      </c>
      <c r="AS25" s="74">
        <v>0</v>
      </c>
      <c r="AT25" s="74">
        <v>0</v>
      </c>
      <c r="AU25" s="74">
        <v>0</v>
      </c>
      <c r="AV25" s="74">
        <v>0</v>
      </c>
      <c r="AW25" s="74">
        <v>0</v>
      </c>
      <c r="AX25" s="74">
        <v>0</v>
      </c>
      <c r="AY25" s="74">
        <v>0</v>
      </c>
      <c r="AZ25" s="74">
        <v>0</v>
      </c>
      <c r="BA25" s="74">
        <v>0</v>
      </c>
      <c r="BB25" s="74">
        <v>0</v>
      </c>
      <c r="BC25" s="74">
        <v>0</v>
      </c>
      <c r="BD25" s="74">
        <v>0</v>
      </c>
      <c r="BE25" s="74">
        <v>0</v>
      </c>
      <c r="BF25" s="74">
        <v>0</v>
      </c>
      <c r="BG25" s="74">
        <v>0</v>
      </c>
      <c r="BH25" s="74">
        <v>0</v>
      </c>
      <c r="BI25" s="74">
        <v>0</v>
      </c>
      <c r="BJ25" s="74">
        <v>0</v>
      </c>
      <c r="BK25" s="74">
        <v>0</v>
      </c>
      <c r="BL25" s="74">
        <v>0</v>
      </c>
      <c r="BM25" s="74">
        <v>0</v>
      </c>
      <c r="BN25" s="74">
        <v>0</v>
      </c>
      <c r="BO25" s="74">
        <v>0</v>
      </c>
      <c r="BP25" s="74">
        <v>0</v>
      </c>
      <c r="BQ25" s="74">
        <v>0</v>
      </c>
      <c r="BR25" s="74">
        <v>0</v>
      </c>
      <c r="BS25" s="74">
        <v>0</v>
      </c>
      <c r="BT25" s="74">
        <v>0</v>
      </c>
      <c r="BU25" s="74">
        <v>0</v>
      </c>
      <c r="BV25" s="74">
        <v>0</v>
      </c>
      <c r="BW25" s="74">
        <v>0</v>
      </c>
      <c r="BX25" s="74">
        <v>0</v>
      </c>
      <c r="BY25" s="74">
        <v>0</v>
      </c>
      <c r="BZ25" s="74">
        <v>0</v>
      </c>
      <c r="CA25" s="74">
        <v>0</v>
      </c>
      <c r="CB25" s="74">
        <v>0</v>
      </c>
      <c r="CC25" s="74">
        <v>0</v>
      </c>
      <c r="CD25" s="74">
        <v>0</v>
      </c>
      <c r="CE25" s="74">
        <v>0</v>
      </c>
      <c r="CF25" s="74">
        <v>0</v>
      </c>
      <c r="CG25" s="74">
        <v>0</v>
      </c>
      <c r="CH25" s="74">
        <v>0</v>
      </c>
      <c r="CI25" s="74">
        <v>0</v>
      </c>
      <c r="CJ25" s="74">
        <v>0</v>
      </c>
      <c r="CK25" s="74">
        <v>0</v>
      </c>
      <c r="CL25" s="74">
        <v>0</v>
      </c>
      <c r="CM25" s="74">
        <v>0</v>
      </c>
      <c r="CN25" s="74">
        <v>0</v>
      </c>
      <c r="CO25" s="74">
        <v>0</v>
      </c>
      <c r="CP25" s="74">
        <v>0</v>
      </c>
      <c r="CQ25" s="74">
        <v>0</v>
      </c>
      <c r="CR25" s="74">
        <v>0</v>
      </c>
      <c r="CS25" s="74">
        <v>0</v>
      </c>
      <c r="CT25" s="74">
        <v>0</v>
      </c>
      <c r="CU25" s="74">
        <v>0</v>
      </c>
      <c r="CV25" s="74">
        <v>0</v>
      </c>
      <c r="CW25" s="74">
        <v>0</v>
      </c>
      <c r="CX25" s="74">
        <v>0</v>
      </c>
      <c r="CY25" s="74">
        <v>0</v>
      </c>
      <c r="CZ25" s="74">
        <v>0</v>
      </c>
      <c r="DA25" s="74">
        <v>0</v>
      </c>
      <c r="DB25" s="74">
        <v>0</v>
      </c>
      <c r="DC25" s="74">
        <v>0</v>
      </c>
      <c r="DD25" s="74">
        <v>0</v>
      </c>
      <c r="DE25" s="74">
        <v>0</v>
      </c>
      <c r="DF25" s="74">
        <v>0</v>
      </c>
      <c r="DG25" s="74">
        <v>0</v>
      </c>
      <c r="DH25" s="74">
        <v>0</v>
      </c>
      <c r="DI25" s="74">
        <v>0</v>
      </c>
      <c r="DJ25" s="74">
        <v>0</v>
      </c>
      <c r="DK25" s="74">
        <v>0</v>
      </c>
      <c r="DL25" s="74">
        <v>0</v>
      </c>
      <c r="DM25" s="74">
        <v>0</v>
      </c>
      <c r="DN25" s="74">
        <v>0</v>
      </c>
      <c r="DO25" s="74">
        <v>0</v>
      </c>
      <c r="DP25" s="74">
        <v>0</v>
      </c>
      <c r="DQ25" s="74">
        <v>0</v>
      </c>
      <c r="DR25" s="74">
        <v>0</v>
      </c>
      <c r="DS25" s="74">
        <v>0</v>
      </c>
      <c r="DT25" s="74">
        <v>0</v>
      </c>
      <c r="DU25" s="74">
        <v>0</v>
      </c>
      <c r="DV25" s="74">
        <v>0</v>
      </c>
      <c r="DW25" s="74">
        <v>0</v>
      </c>
      <c r="DX25" s="74">
        <v>0</v>
      </c>
      <c r="DY25" s="74">
        <v>0</v>
      </c>
      <c r="DZ25" s="74">
        <v>0</v>
      </c>
      <c r="EA25" s="74">
        <v>0</v>
      </c>
      <c r="EB25" s="74">
        <v>0</v>
      </c>
      <c r="EC25" s="74">
        <v>0</v>
      </c>
      <c r="ED25" s="74">
        <v>0</v>
      </c>
      <c r="EE25" s="74">
        <v>0</v>
      </c>
      <c r="EF25" s="74">
        <v>0</v>
      </c>
      <c r="EG25" s="74">
        <v>0</v>
      </c>
      <c r="EH25" s="74">
        <v>0</v>
      </c>
      <c r="EI25" s="74">
        <v>0</v>
      </c>
      <c r="EJ25" s="74">
        <v>0</v>
      </c>
      <c r="EK25" s="74">
        <v>0.38516032601266542</v>
      </c>
      <c r="EL25" s="74">
        <v>0</v>
      </c>
      <c r="EM25" s="74">
        <v>0</v>
      </c>
      <c r="EN25" s="74">
        <v>0</v>
      </c>
      <c r="EO25" s="74">
        <v>0</v>
      </c>
      <c r="EP25" s="74">
        <v>0</v>
      </c>
      <c r="EQ25" s="74">
        <v>0</v>
      </c>
      <c r="ER25" s="74">
        <v>0</v>
      </c>
      <c r="ES25" s="74">
        <v>0</v>
      </c>
      <c r="ET25" s="74">
        <v>0</v>
      </c>
      <c r="EU25" s="74">
        <v>0</v>
      </c>
      <c r="EV25" s="74">
        <v>0</v>
      </c>
      <c r="EW25" s="74">
        <v>0</v>
      </c>
      <c r="EX25" s="74">
        <v>0</v>
      </c>
      <c r="EY25" s="74">
        <v>0</v>
      </c>
      <c r="EZ25" s="74">
        <v>0</v>
      </c>
      <c r="FA25" s="74">
        <v>0</v>
      </c>
      <c r="FB25" s="74">
        <v>0</v>
      </c>
      <c r="FC25" s="74">
        <v>0</v>
      </c>
      <c r="FD25" s="74">
        <v>0</v>
      </c>
      <c r="FE25" s="74">
        <v>0</v>
      </c>
      <c r="FF25" s="74">
        <v>0</v>
      </c>
      <c r="FG25" s="74">
        <v>0</v>
      </c>
      <c r="FH25" s="74">
        <v>0</v>
      </c>
      <c r="FI25" s="74">
        <v>0</v>
      </c>
      <c r="FJ25" s="74">
        <v>0</v>
      </c>
      <c r="FK25" s="74">
        <v>0</v>
      </c>
      <c r="FL25" s="74">
        <v>0</v>
      </c>
      <c r="FM25" s="74">
        <v>0</v>
      </c>
      <c r="FN25" s="74">
        <v>0</v>
      </c>
      <c r="FO25" s="74">
        <v>0</v>
      </c>
      <c r="FP25" s="74">
        <v>0</v>
      </c>
      <c r="FQ25" s="74">
        <v>0</v>
      </c>
      <c r="FR25" s="74">
        <v>0</v>
      </c>
      <c r="FS25" s="74">
        <v>0</v>
      </c>
      <c r="FT25" s="74">
        <v>0</v>
      </c>
      <c r="FU25" s="74">
        <v>0</v>
      </c>
      <c r="FV25" s="74">
        <v>0</v>
      </c>
      <c r="FW25" s="74">
        <v>0</v>
      </c>
      <c r="FX25" s="74">
        <v>0</v>
      </c>
      <c r="FY25" s="74">
        <v>0</v>
      </c>
      <c r="FZ25" s="74">
        <v>0</v>
      </c>
      <c r="GA25" s="74">
        <v>0</v>
      </c>
      <c r="GB25" s="74">
        <v>0</v>
      </c>
      <c r="GC25" s="74">
        <v>0</v>
      </c>
      <c r="GD25" s="74">
        <v>0</v>
      </c>
      <c r="GE25" s="74">
        <v>0</v>
      </c>
      <c r="GF25" s="74">
        <v>0</v>
      </c>
      <c r="GG25" s="74">
        <v>0</v>
      </c>
      <c r="GH25" s="74">
        <v>0</v>
      </c>
      <c r="GI25" s="74">
        <v>0</v>
      </c>
      <c r="GJ25" s="74">
        <v>0</v>
      </c>
      <c r="GK25" s="74">
        <v>0</v>
      </c>
      <c r="GL25" s="74">
        <v>0</v>
      </c>
      <c r="GM25" s="74">
        <v>0</v>
      </c>
      <c r="GN25" s="74">
        <v>0</v>
      </c>
      <c r="GO25" s="74">
        <v>0</v>
      </c>
      <c r="GP25" s="74">
        <v>0</v>
      </c>
      <c r="GQ25" s="74">
        <v>0</v>
      </c>
      <c r="GR25" s="74">
        <v>0</v>
      </c>
      <c r="GS25" s="74">
        <v>0</v>
      </c>
      <c r="GT25" s="74">
        <v>0</v>
      </c>
      <c r="GU25" s="74">
        <v>0</v>
      </c>
      <c r="GV25" s="74">
        <v>0</v>
      </c>
      <c r="GW25" s="74">
        <v>0</v>
      </c>
      <c r="GX25" s="74">
        <v>0</v>
      </c>
      <c r="GY25" s="74">
        <v>0</v>
      </c>
      <c r="GZ25" s="74">
        <v>0</v>
      </c>
      <c r="HA25" s="74">
        <v>0</v>
      </c>
      <c r="HB25" s="74">
        <v>0</v>
      </c>
      <c r="HC25" s="74">
        <v>0</v>
      </c>
      <c r="HD25" s="74">
        <v>0</v>
      </c>
      <c r="HE25" s="74">
        <v>0</v>
      </c>
      <c r="HF25" s="74">
        <v>0</v>
      </c>
      <c r="HG25" s="74">
        <v>0</v>
      </c>
      <c r="HH25" s="74">
        <v>0</v>
      </c>
      <c r="HI25" s="74">
        <v>0</v>
      </c>
      <c r="HJ25" s="74">
        <v>0</v>
      </c>
      <c r="HK25" s="74">
        <v>0</v>
      </c>
      <c r="HL25" s="74">
        <v>0</v>
      </c>
      <c r="HM25" s="74">
        <v>0</v>
      </c>
      <c r="HN25" s="74">
        <v>0</v>
      </c>
      <c r="HO25" s="74">
        <v>0</v>
      </c>
      <c r="HP25" s="74">
        <v>0</v>
      </c>
      <c r="HQ25" s="74">
        <v>0</v>
      </c>
      <c r="HR25" s="74">
        <v>0</v>
      </c>
      <c r="HS25" s="74">
        <v>0</v>
      </c>
      <c r="HT25" s="50"/>
      <c r="HU25" s="74" t="s">
        <v>641</v>
      </c>
      <c r="HV25" s="75">
        <v>26.302754356935157</v>
      </c>
      <c r="HW25" s="75">
        <v>24.328558860793549</v>
      </c>
      <c r="HX25" s="54"/>
      <c r="HY25" s="76"/>
      <c r="HZ25" s="77"/>
      <c r="IA25" s="77"/>
      <c r="IB25" s="77"/>
    </row>
    <row r="26" spans="1:236">
      <c r="A26" s="42"/>
      <c r="C26" s="944"/>
      <c r="E26" s="43"/>
      <c r="F26" s="50"/>
      <c r="G26" s="50"/>
      <c r="H26" s="50"/>
      <c r="I26" s="50"/>
      <c r="J26" s="50"/>
      <c r="K26" s="70">
        <v>203</v>
      </c>
      <c r="L26" s="71" t="s">
        <v>678</v>
      </c>
      <c r="M26" s="79">
        <v>1.4289057904437679</v>
      </c>
      <c r="N26" s="80">
        <v>0</v>
      </c>
      <c r="O26" s="79">
        <v>0</v>
      </c>
      <c r="P26" s="74">
        <v>0</v>
      </c>
      <c r="Q26" s="74">
        <v>0</v>
      </c>
      <c r="R26" s="74">
        <v>0</v>
      </c>
      <c r="S26" s="74">
        <v>0</v>
      </c>
      <c r="T26" s="74">
        <v>0</v>
      </c>
      <c r="U26" s="74">
        <v>0</v>
      </c>
      <c r="V26" s="74">
        <v>0</v>
      </c>
      <c r="W26" s="74">
        <v>0</v>
      </c>
      <c r="X26" s="74">
        <v>0</v>
      </c>
      <c r="Y26" s="74">
        <v>0</v>
      </c>
      <c r="Z26" s="74">
        <v>0</v>
      </c>
      <c r="AA26" s="74">
        <v>0</v>
      </c>
      <c r="AB26" s="74">
        <v>0</v>
      </c>
      <c r="AC26" s="74">
        <v>0</v>
      </c>
      <c r="AD26" s="74">
        <v>0</v>
      </c>
      <c r="AE26" s="74">
        <v>0</v>
      </c>
      <c r="AF26" s="74">
        <v>0</v>
      </c>
      <c r="AG26" s="74">
        <v>0</v>
      </c>
      <c r="AH26" s="74">
        <v>0</v>
      </c>
      <c r="AI26" s="74">
        <v>0</v>
      </c>
      <c r="AJ26" s="74">
        <v>1</v>
      </c>
      <c r="AK26" s="74">
        <v>0</v>
      </c>
      <c r="AL26" s="74">
        <v>0</v>
      </c>
      <c r="AM26" s="74">
        <v>0</v>
      </c>
      <c r="AN26" s="74">
        <v>0</v>
      </c>
      <c r="AO26" s="74">
        <v>0</v>
      </c>
      <c r="AP26" s="74">
        <v>0</v>
      </c>
      <c r="AQ26" s="74">
        <v>0</v>
      </c>
      <c r="AR26" s="74">
        <v>0</v>
      </c>
      <c r="AS26" s="74">
        <v>0</v>
      </c>
      <c r="AT26" s="74">
        <v>0</v>
      </c>
      <c r="AU26" s="74">
        <v>0</v>
      </c>
      <c r="AV26" s="74">
        <v>0</v>
      </c>
      <c r="AW26" s="74">
        <v>0</v>
      </c>
      <c r="AX26" s="74">
        <v>0</v>
      </c>
      <c r="AY26" s="74">
        <v>0</v>
      </c>
      <c r="AZ26" s="74">
        <v>0</v>
      </c>
      <c r="BA26" s="74">
        <v>0</v>
      </c>
      <c r="BB26" s="74">
        <v>0</v>
      </c>
      <c r="BC26" s="74">
        <v>0</v>
      </c>
      <c r="BD26" s="74">
        <v>0</v>
      </c>
      <c r="BE26" s="74">
        <v>0</v>
      </c>
      <c r="BF26" s="74">
        <v>0</v>
      </c>
      <c r="BG26" s="74">
        <v>0</v>
      </c>
      <c r="BH26" s="74">
        <v>0</v>
      </c>
      <c r="BI26" s="74">
        <v>0</v>
      </c>
      <c r="BJ26" s="74">
        <v>0</v>
      </c>
      <c r="BK26" s="74">
        <v>0</v>
      </c>
      <c r="BL26" s="74">
        <v>0</v>
      </c>
      <c r="BM26" s="74">
        <v>0</v>
      </c>
      <c r="BN26" s="74">
        <v>0</v>
      </c>
      <c r="BO26" s="74">
        <v>0</v>
      </c>
      <c r="BP26" s="74">
        <v>0</v>
      </c>
      <c r="BQ26" s="74">
        <v>0</v>
      </c>
      <c r="BR26" s="74">
        <v>0</v>
      </c>
      <c r="BS26" s="74">
        <v>0</v>
      </c>
      <c r="BT26" s="74">
        <v>0</v>
      </c>
      <c r="BU26" s="74">
        <v>0</v>
      </c>
      <c r="BV26" s="74">
        <v>0</v>
      </c>
      <c r="BW26" s="74">
        <v>0</v>
      </c>
      <c r="BX26" s="74">
        <v>0</v>
      </c>
      <c r="BY26" s="74">
        <v>0</v>
      </c>
      <c r="BZ26" s="74">
        <v>0</v>
      </c>
      <c r="CA26" s="74">
        <v>0</v>
      </c>
      <c r="CB26" s="74">
        <v>0</v>
      </c>
      <c r="CC26" s="74">
        <v>0</v>
      </c>
      <c r="CD26" s="74">
        <v>0</v>
      </c>
      <c r="CE26" s="74">
        <v>0</v>
      </c>
      <c r="CF26" s="74">
        <v>0</v>
      </c>
      <c r="CG26" s="74">
        <v>0</v>
      </c>
      <c r="CH26" s="74">
        <v>0</v>
      </c>
      <c r="CI26" s="74">
        <v>0</v>
      </c>
      <c r="CJ26" s="74">
        <v>0</v>
      </c>
      <c r="CK26" s="74">
        <v>0</v>
      </c>
      <c r="CL26" s="74">
        <v>0</v>
      </c>
      <c r="CM26" s="74">
        <v>0</v>
      </c>
      <c r="CN26" s="74">
        <v>0</v>
      </c>
      <c r="CO26" s="74">
        <v>0</v>
      </c>
      <c r="CP26" s="74">
        <v>0</v>
      </c>
      <c r="CQ26" s="74">
        <v>0</v>
      </c>
      <c r="CR26" s="74">
        <v>0</v>
      </c>
      <c r="CS26" s="74">
        <v>0</v>
      </c>
      <c r="CT26" s="74">
        <v>0</v>
      </c>
      <c r="CU26" s="74">
        <v>0</v>
      </c>
      <c r="CV26" s="74">
        <v>0</v>
      </c>
      <c r="CW26" s="74">
        <v>0</v>
      </c>
      <c r="CX26" s="74">
        <v>0</v>
      </c>
      <c r="CY26" s="74">
        <v>0</v>
      </c>
      <c r="CZ26" s="74">
        <v>0</v>
      </c>
      <c r="DA26" s="74">
        <v>0</v>
      </c>
      <c r="DB26" s="74">
        <v>0</v>
      </c>
      <c r="DC26" s="74">
        <v>0</v>
      </c>
      <c r="DD26" s="74">
        <v>0</v>
      </c>
      <c r="DE26" s="74">
        <v>0</v>
      </c>
      <c r="DF26" s="74">
        <v>0</v>
      </c>
      <c r="DG26" s="74">
        <v>0</v>
      </c>
      <c r="DH26" s="74">
        <v>0</v>
      </c>
      <c r="DI26" s="74">
        <v>0</v>
      </c>
      <c r="DJ26" s="74">
        <v>0</v>
      </c>
      <c r="DK26" s="74">
        <v>0</v>
      </c>
      <c r="DL26" s="74">
        <v>0</v>
      </c>
      <c r="DM26" s="74">
        <v>0</v>
      </c>
      <c r="DN26" s="74">
        <v>0</v>
      </c>
      <c r="DO26" s="74">
        <v>0</v>
      </c>
      <c r="DP26" s="74">
        <v>0</v>
      </c>
      <c r="DQ26" s="74">
        <v>0</v>
      </c>
      <c r="DR26" s="74">
        <v>0</v>
      </c>
      <c r="DS26" s="74">
        <v>0</v>
      </c>
      <c r="DT26" s="74">
        <v>0</v>
      </c>
      <c r="DU26" s="74">
        <v>0</v>
      </c>
      <c r="DV26" s="74">
        <v>0</v>
      </c>
      <c r="DW26" s="74">
        <v>0</v>
      </c>
      <c r="DX26" s="74">
        <v>0</v>
      </c>
      <c r="DY26" s="74">
        <v>0</v>
      </c>
      <c r="DZ26" s="74">
        <v>0</v>
      </c>
      <c r="EA26" s="74">
        <v>0</v>
      </c>
      <c r="EB26" s="74">
        <v>0</v>
      </c>
      <c r="EC26" s="74">
        <v>0</v>
      </c>
      <c r="ED26" s="74">
        <v>0</v>
      </c>
      <c r="EE26" s="74">
        <v>0</v>
      </c>
      <c r="EF26" s="74">
        <v>0</v>
      </c>
      <c r="EG26" s="74">
        <v>0</v>
      </c>
      <c r="EH26" s="74">
        <v>0</v>
      </c>
      <c r="EI26" s="74">
        <v>0</v>
      </c>
      <c r="EJ26" s="74">
        <v>0</v>
      </c>
      <c r="EK26" s="74">
        <v>0</v>
      </c>
      <c r="EL26" s="74">
        <v>1</v>
      </c>
      <c r="EM26" s="74">
        <v>0</v>
      </c>
      <c r="EN26" s="74">
        <v>0</v>
      </c>
      <c r="EO26" s="74">
        <v>0</v>
      </c>
      <c r="EP26" s="74">
        <v>0</v>
      </c>
      <c r="EQ26" s="74">
        <v>0</v>
      </c>
      <c r="ER26" s="74">
        <v>0</v>
      </c>
      <c r="ES26" s="74">
        <v>0</v>
      </c>
      <c r="ET26" s="74">
        <v>0</v>
      </c>
      <c r="EU26" s="74">
        <v>0</v>
      </c>
      <c r="EV26" s="74">
        <v>0</v>
      </c>
      <c r="EW26" s="74">
        <v>0</v>
      </c>
      <c r="EX26" s="74">
        <v>0</v>
      </c>
      <c r="EY26" s="74">
        <v>0</v>
      </c>
      <c r="EZ26" s="74">
        <v>0</v>
      </c>
      <c r="FA26" s="74">
        <v>0</v>
      </c>
      <c r="FB26" s="74">
        <v>0</v>
      </c>
      <c r="FC26" s="74">
        <v>0</v>
      </c>
      <c r="FD26" s="74">
        <v>0</v>
      </c>
      <c r="FE26" s="74">
        <v>0</v>
      </c>
      <c r="FF26" s="74">
        <v>0</v>
      </c>
      <c r="FG26" s="74">
        <v>0</v>
      </c>
      <c r="FH26" s="74">
        <v>0</v>
      </c>
      <c r="FI26" s="74">
        <v>0</v>
      </c>
      <c r="FJ26" s="74">
        <v>0</v>
      </c>
      <c r="FK26" s="74">
        <v>0</v>
      </c>
      <c r="FL26" s="74">
        <v>0</v>
      </c>
      <c r="FM26" s="74">
        <v>0</v>
      </c>
      <c r="FN26" s="74">
        <v>0</v>
      </c>
      <c r="FO26" s="74">
        <v>0</v>
      </c>
      <c r="FP26" s="74">
        <v>0</v>
      </c>
      <c r="FQ26" s="74">
        <v>0</v>
      </c>
      <c r="FR26" s="74">
        <v>0</v>
      </c>
      <c r="FS26" s="74">
        <v>0</v>
      </c>
      <c r="FT26" s="74">
        <v>0</v>
      </c>
      <c r="FU26" s="74">
        <v>0</v>
      </c>
      <c r="FV26" s="74">
        <v>0</v>
      </c>
      <c r="FW26" s="74">
        <v>0</v>
      </c>
      <c r="FX26" s="74">
        <v>0</v>
      </c>
      <c r="FY26" s="74">
        <v>0</v>
      </c>
      <c r="FZ26" s="74">
        <v>0</v>
      </c>
      <c r="GA26" s="74">
        <v>0</v>
      </c>
      <c r="GB26" s="74">
        <v>0</v>
      </c>
      <c r="GC26" s="74">
        <v>0</v>
      </c>
      <c r="GD26" s="74">
        <v>0</v>
      </c>
      <c r="GE26" s="74">
        <v>0</v>
      </c>
      <c r="GF26" s="74">
        <v>0</v>
      </c>
      <c r="GG26" s="74">
        <v>0</v>
      </c>
      <c r="GH26" s="74">
        <v>0</v>
      </c>
      <c r="GI26" s="74">
        <v>0</v>
      </c>
      <c r="GJ26" s="74">
        <v>0</v>
      </c>
      <c r="GK26" s="74">
        <v>0</v>
      </c>
      <c r="GL26" s="74">
        <v>0</v>
      </c>
      <c r="GM26" s="74">
        <v>0</v>
      </c>
      <c r="GN26" s="74">
        <v>0</v>
      </c>
      <c r="GO26" s="74">
        <v>0</v>
      </c>
      <c r="GP26" s="74">
        <v>0</v>
      </c>
      <c r="GQ26" s="74">
        <v>0</v>
      </c>
      <c r="GR26" s="74">
        <v>0</v>
      </c>
      <c r="GS26" s="74">
        <v>0</v>
      </c>
      <c r="GT26" s="74">
        <v>0</v>
      </c>
      <c r="GU26" s="74">
        <v>0</v>
      </c>
      <c r="GV26" s="74">
        <v>0</v>
      </c>
      <c r="GW26" s="74">
        <v>0</v>
      </c>
      <c r="GX26" s="74">
        <v>0</v>
      </c>
      <c r="GY26" s="74">
        <v>0</v>
      </c>
      <c r="GZ26" s="74">
        <v>0</v>
      </c>
      <c r="HA26" s="74">
        <v>0</v>
      </c>
      <c r="HB26" s="74">
        <v>0</v>
      </c>
      <c r="HC26" s="74">
        <v>0</v>
      </c>
      <c r="HD26" s="74">
        <v>0</v>
      </c>
      <c r="HE26" s="74">
        <v>0</v>
      </c>
      <c r="HF26" s="74">
        <v>0</v>
      </c>
      <c r="HG26" s="74">
        <v>0</v>
      </c>
      <c r="HH26" s="74">
        <v>0</v>
      </c>
      <c r="HI26" s="74">
        <v>0</v>
      </c>
      <c r="HJ26" s="74">
        <v>0</v>
      </c>
      <c r="HK26" s="74">
        <v>0</v>
      </c>
      <c r="HL26" s="74">
        <v>0</v>
      </c>
      <c r="HM26" s="74">
        <v>0</v>
      </c>
      <c r="HN26" s="74">
        <v>0</v>
      </c>
      <c r="HO26" s="74">
        <v>0</v>
      </c>
      <c r="HP26" s="74">
        <v>0</v>
      </c>
      <c r="HQ26" s="74">
        <v>0</v>
      </c>
      <c r="HR26" s="74">
        <v>0</v>
      </c>
      <c r="HS26" s="74">
        <v>0</v>
      </c>
      <c r="HT26" s="50"/>
      <c r="HU26" s="74" t="s">
        <v>642</v>
      </c>
      <c r="HV26" s="75">
        <v>1.890055908495009</v>
      </c>
      <c r="HW26" s="75">
        <v>3.1855071394374876</v>
      </c>
      <c r="HX26" s="54"/>
      <c r="HY26" s="76"/>
      <c r="HZ26" s="77"/>
      <c r="IA26" s="77"/>
      <c r="IB26" s="77"/>
    </row>
    <row r="27" spans="1:236">
      <c r="A27" s="42"/>
      <c r="C27" s="944"/>
      <c r="E27" s="43"/>
      <c r="F27" s="50"/>
      <c r="G27" s="50"/>
      <c r="H27" s="50"/>
      <c r="I27" s="50"/>
      <c r="J27" s="50"/>
      <c r="K27" s="70">
        <v>204</v>
      </c>
      <c r="L27" s="71" t="s">
        <v>679</v>
      </c>
      <c r="M27" s="79">
        <v>1.248888669486423</v>
      </c>
      <c r="N27" s="80">
        <v>0.55787904855838344</v>
      </c>
      <c r="O27" s="79">
        <v>0.12863705065660605</v>
      </c>
      <c r="P27" s="74">
        <v>0</v>
      </c>
      <c r="Q27" s="74">
        <v>0</v>
      </c>
      <c r="R27" s="74">
        <v>0</v>
      </c>
      <c r="S27" s="74">
        <v>0</v>
      </c>
      <c r="T27" s="74">
        <v>0</v>
      </c>
      <c r="U27" s="74">
        <v>0</v>
      </c>
      <c r="V27" s="74">
        <v>0</v>
      </c>
      <c r="W27" s="74">
        <v>0</v>
      </c>
      <c r="X27" s="74">
        <v>0</v>
      </c>
      <c r="Y27" s="74">
        <v>0</v>
      </c>
      <c r="Z27" s="74">
        <v>0</v>
      </c>
      <c r="AA27" s="74">
        <v>0</v>
      </c>
      <c r="AB27" s="74">
        <v>0</v>
      </c>
      <c r="AC27" s="74">
        <v>0</v>
      </c>
      <c r="AD27" s="74">
        <v>0</v>
      </c>
      <c r="AE27" s="74">
        <v>0</v>
      </c>
      <c r="AF27" s="74">
        <v>0</v>
      </c>
      <c r="AG27" s="74">
        <v>0</v>
      </c>
      <c r="AH27" s="74">
        <v>0</v>
      </c>
      <c r="AI27" s="74">
        <v>0</v>
      </c>
      <c r="AJ27" s="74">
        <v>0</v>
      </c>
      <c r="AK27" s="74">
        <v>0.3526752522756737</v>
      </c>
      <c r="AL27" s="74">
        <v>0</v>
      </c>
      <c r="AM27" s="74">
        <v>0</v>
      </c>
      <c r="AN27" s="74">
        <v>0</v>
      </c>
      <c r="AO27" s="74">
        <v>0</v>
      </c>
      <c r="AP27" s="74">
        <v>0</v>
      </c>
      <c r="AQ27" s="74">
        <v>0</v>
      </c>
      <c r="AR27" s="74">
        <v>0</v>
      </c>
      <c r="AS27" s="74">
        <v>0</v>
      </c>
      <c r="AT27" s="74">
        <v>0</v>
      </c>
      <c r="AU27" s="74">
        <v>0</v>
      </c>
      <c r="AV27" s="74">
        <v>0</v>
      </c>
      <c r="AW27" s="74">
        <v>0</v>
      </c>
      <c r="AX27" s="74">
        <v>0</v>
      </c>
      <c r="AY27" s="74">
        <v>0</v>
      </c>
      <c r="AZ27" s="74">
        <v>0</v>
      </c>
      <c r="BA27" s="74">
        <v>0</v>
      </c>
      <c r="BB27" s="74">
        <v>0</v>
      </c>
      <c r="BC27" s="74">
        <v>0</v>
      </c>
      <c r="BD27" s="74">
        <v>0</v>
      </c>
      <c r="BE27" s="74">
        <v>0</v>
      </c>
      <c r="BF27" s="74">
        <v>0</v>
      </c>
      <c r="BG27" s="74">
        <v>0</v>
      </c>
      <c r="BH27" s="74">
        <v>0</v>
      </c>
      <c r="BI27" s="74">
        <v>0</v>
      </c>
      <c r="BJ27" s="74">
        <v>0</v>
      </c>
      <c r="BK27" s="74">
        <v>0</v>
      </c>
      <c r="BL27" s="74">
        <v>0</v>
      </c>
      <c r="BM27" s="74">
        <v>0</v>
      </c>
      <c r="BN27" s="74">
        <v>0</v>
      </c>
      <c r="BO27" s="74">
        <v>0</v>
      </c>
      <c r="BP27" s="74">
        <v>0</v>
      </c>
      <c r="BQ27" s="74">
        <v>0</v>
      </c>
      <c r="BR27" s="74">
        <v>0</v>
      </c>
      <c r="BS27" s="74">
        <v>0</v>
      </c>
      <c r="BT27" s="74">
        <v>0</v>
      </c>
      <c r="BU27" s="74">
        <v>0</v>
      </c>
      <c r="BV27" s="74">
        <v>0</v>
      </c>
      <c r="BW27" s="74">
        <v>0</v>
      </c>
      <c r="BX27" s="74">
        <v>0</v>
      </c>
      <c r="BY27" s="74">
        <v>0</v>
      </c>
      <c r="BZ27" s="74">
        <v>0</v>
      </c>
      <c r="CA27" s="74">
        <v>0</v>
      </c>
      <c r="CB27" s="74">
        <v>0</v>
      </c>
      <c r="CC27" s="74">
        <v>0</v>
      </c>
      <c r="CD27" s="74">
        <v>0</v>
      </c>
      <c r="CE27" s="74">
        <v>0</v>
      </c>
      <c r="CF27" s="74">
        <v>0</v>
      </c>
      <c r="CG27" s="74">
        <v>0</v>
      </c>
      <c r="CH27" s="74">
        <v>0</v>
      </c>
      <c r="CI27" s="74">
        <v>0</v>
      </c>
      <c r="CJ27" s="74">
        <v>0</v>
      </c>
      <c r="CK27" s="74">
        <v>0</v>
      </c>
      <c r="CL27" s="74">
        <v>0</v>
      </c>
      <c r="CM27" s="74">
        <v>0</v>
      </c>
      <c r="CN27" s="74">
        <v>0</v>
      </c>
      <c r="CO27" s="74">
        <v>0</v>
      </c>
      <c r="CP27" s="74">
        <v>0</v>
      </c>
      <c r="CQ27" s="74">
        <v>0</v>
      </c>
      <c r="CR27" s="74">
        <v>0</v>
      </c>
      <c r="CS27" s="74">
        <v>0</v>
      </c>
      <c r="CT27" s="74">
        <v>0</v>
      </c>
      <c r="CU27" s="74">
        <v>0</v>
      </c>
      <c r="CV27" s="74">
        <v>0</v>
      </c>
      <c r="CW27" s="74">
        <v>0</v>
      </c>
      <c r="CX27" s="74">
        <v>0</v>
      </c>
      <c r="CY27" s="74">
        <v>0</v>
      </c>
      <c r="CZ27" s="74">
        <v>0</v>
      </c>
      <c r="DA27" s="74">
        <v>0</v>
      </c>
      <c r="DB27" s="74">
        <v>0</v>
      </c>
      <c r="DC27" s="74">
        <v>0</v>
      </c>
      <c r="DD27" s="74">
        <v>0</v>
      </c>
      <c r="DE27" s="74">
        <v>0</v>
      </c>
      <c r="DF27" s="74">
        <v>0</v>
      </c>
      <c r="DG27" s="74">
        <v>0</v>
      </c>
      <c r="DH27" s="74">
        <v>0</v>
      </c>
      <c r="DI27" s="74">
        <v>0</v>
      </c>
      <c r="DJ27" s="74">
        <v>0</v>
      </c>
      <c r="DK27" s="74">
        <v>0</v>
      </c>
      <c r="DL27" s="74">
        <v>0</v>
      </c>
      <c r="DM27" s="74">
        <v>0</v>
      </c>
      <c r="DN27" s="74">
        <v>0</v>
      </c>
      <c r="DO27" s="74">
        <v>0</v>
      </c>
      <c r="DP27" s="74">
        <v>0</v>
      </c>
      <c r="DQ27" s="74">
        <v>0</v>
      </c>
      <c r="DR27" s="74">
        <v>0</v>
      </c>
      <c r="DS27" s="74">
        <v>0</v>
      </c>
      <c r="DT27" s="74">
        <v>0</v>
      </c>
      <c r="DU27" s="74">
        <v>0</v>
      </c>
      <c r="DV27" s="74">
        <v>0</v>
      </c>
      <c r="DW27" s="74">
        <v>0</v>
      </c>
      <c r="DX27" s="74">
        <v>0</v>
      </c>
      <c r="DY27" s="74">
        <v>0</v>
      </c>
      <c r="DZ27" s="74">
        <v>0</v>
      </c>
      <c r="EA27" s="74">
        <v>0</v>
      </c>
      <c r="EB27" s="74">
        <v>0</v>
      </c>
      <c r="EC27" s="74">
        <v>0</v>
      </c>
      <c r="ED27" s="74">
        <v>0</v>
      </c>
      <c r="EE27" s="74">
        <v>0</v>
      </c>
      <c r="EF27" s="74">
        <v>0</v>
      </c>
      <c r="EG27" s="74">
        <v>0</v>
      </c>
      <c r="EH27" s="74">
        <v>0</v>
      </c>
      <c r="EI27" s="74">
        <v>0</v>
      </c>
      <c r="EJ27" s="74">
        <v>0</v>
      </c>
      <c r="EK27" s="74">
        <v>0</v>
      </c>
      <c r="EL27" s="74">
        <v>0</v>
      </c>
      <c r="EM27" s="74">
        <v>0.3526752522756737</v>
      </c>
      <c r="EN27" s="74">
        <v>0</v>
      </c>
      <c r="EO27" s="74">
        <v>0</v>
      </c>
      <c r="EP27" s="74">
        <v>0</v>
      </c>
      <c r="EQ27" s="74">
        <v>0</v>
      </c>
      <c r="ER27" s="74">
        <v>0</v>
      </c>
      <c r="ES27" s="74">
        <v>0</v>
      </c>
      <c r="ET27" s="74">
        <v>0</v>
      </c>
      <c r="EU27" s="74">
        <v>0</v>
      </c>
      <c r="EV27" s="74">
        <v>0</v>
      </c>
      <c r="EW27" s="74">
        <v>0</v>
      </c>
      <c r="EX27" s="74">
        <v>0</v>
      </c>
      <c r="EY27" s="74">
        <v>0</v>
      </c>
      <c r="EZ27" s="74">
        <v>0</v>
      </c>
      <c r="FA27" s="74">
        <v>0</v>
      </c>
      <c r="FB27" s="74">
        <v>0</v>
      </c>
      <c r="FC27" s="74">
        <v>0</v>
      </c>
      <c r="FD27" s="74">
        <v>0</v>
      </c>
      <c r="FE27" s="74">
        <v>0</v>
      </c>
      <c r="FF27" s="74">
        <v>0</v>
      </c>
      <c r="FG27" s="74">
        <v>0</v>
      </c>
      <c r="FH27" s="74">
        <v>0</v>
      </c>
      <c r="FI27" s="74">
        <v>0</v>
      </c>
      <c r="FJ27" s="74">
        <v>0</v>
      </c>
      <c r="FK27" s="74">
        <v>0</v>
      </c>
      <c r="FL27" s="74">
        <v>0</v>
      </c>
      <c r="FM27" s="74">
        <v>0</v>
      </c>
      <c r="FN27" s="74">
        <v>0</v>
      </c>
      <c r="FO27" s="74">
        <v>0</v>
      </c>
      <c r="FP27" s="74">
        <v>0</v>
      </c>
      <c r="FQ27" s="74">
        <v>0</v>
      </c>
      <c r="FR27" s="74">
        <v>0</v>
      </c>
      <c r="FS27" s="74">
        <v>0</v>
      </c>
      <c r="FT27" s="74">
        <v>0</v>
      </c>
      <c r="FU27" s="74">
        <v>0</v>
      </c>
      <c r="FV27" s="74">
        <v>0</v>
      </c>
      <c r="FW27" s="74">
        <v>0</v>
      </c>
      <c r="FX27" s="74">
        <v>0</v>
      </c>
      <c r="FY27" s="74">
        <v>0</v>
      </c>
      <c r="FZ27" s="74">
        <v>0</v>
      </c>
      <c r="GA27" s="74">
        <v>0</v>
      </c>
      <c r="GB27" s="74">
        <v>0</v>
      </c>
      <c r="GC27" s="74">
        <v>0</v>
      </c>
      <c r="GD27" s="74">
        <v>0</v>
      </c>
      <c r="GE27" s="74">
        <v>0</v>
      </c>
      <c r="GF27" s="74">
        <v>0</v>
      </c>
      <c r="GG27" s="74">
        <v>0</v>
      </c>
      <c r="GH27" s="74">
        <v>0</v>
      </c>
      <c r="GI27" s="74">
        <v>0</v>
      </c>
      <c r="GJ27" s="74">
        <v>0</v>
      </c>
      <c r="GK27" s="74">
        <v>0</v>
      </c>
      <c r="GL27" s="74">
        <v>0</v>
      </c>
      <c r="GM27" s="74">
        <v>0</v>
      </c>
      <c r="GN27" s="74">
        <v>0</v>
      </c>
      <c r="GO27" s="74">
        <v>0</v>
      </c>
      <c r="GP27" s="74">
        <v>0</v>
      </c>
      <c r="GQ27" s="74">
        <v>0</v>
      </c>
      <c r="GR27" s="74">
        <v>0</v>
      </c>
      <c r="GS27" s="74">
        <v>0</v>
      </c>
      <c r="GT27" s="74">
        <v>0</v>
      </c>
      <c r="GU27" s="74">
        <v>0</v>
      </c>
      <c r="GV27" s="74">
        <v>0</v>
      </c>
      <c r="GW27" s="74">
        <v>0</v>
      </c>
      <c r="GX27" s="74">
        <v>0</v>
      </c>
      <c r="GY27" s="74">
        <v>0</v>
      </c>
      <c r="GZ27" s="74">
        <v>0</v>
      </c>
      <c r="HA27" s="74">
        <v>0</v>
      </c>
      <c r="HB27" s="74">
        <v>0</v>
      </c>
      <c r="HC27" s="74">
        <v>0</v>
      </c>
      <c r="HD27" s="74">
        <v>0</v>
      </c>
      <c r="HE27" s="74">
        <v>0</v>
      </c>
      <c r="HF27" s="74">
        <v>0</v>
      </c>
      <c r="HG27" s="74">
        <v>0</v>
      </c>
      <c r="HH27" s="74">
        <v>0</v>
      </c>
      <c r="HI27" s="74">
        <v>0</v>
      </c>
      <c r="HJ27" s="74">
        <v>0</v>
      </c>
      <c r="HK27" s="74">
        <v>0</v>
      </c>
      <c r="HL27" s="74">
        <v>0</v>
      </c>
      <c r="HM27" s="74">
        <v>0</v>
      </c>
      <c r="HN27" s="74">
        <v>0</v>
      </c>
      <c r="HO27" s="74">
        <v>0</v>
      </c>
      <c r="HP27" s="74">
        <v>0</v>
      </c>
      <c r="HQ27" s="74">
        <v>0</v>
      </c>
      <c r="HR27" s="74">
        <v>0</v>
      </c>
      <c r="HS27" s="74">
        <v>0</v>
      </c>
      <c r="HT27" s="50"/>
      <c r="HU27" s="74" t="s">
        <v>643</v>
      </c>
      <c r="HV27" s="75">
        <v>1198.5446872471773</v>
      </c>
      <c r="HW27" s="75">
        <v>1321.2380282144356</v>
      </c>
      <c r="HX27" s="54"/>
      <c r="HY27" s="76"/>
      <c r="HZ27" s="77"/>
      <c r="IA27" s="77"/>
      <c r="IB27" s="77"/>
    </row>
    <row r="28" spans="1:236">
      <c r="A28" s="42"/>
      <c r="C28" s="944"/>
      <c r="E28" s="43"/>
      <c r="F28" s="50"/>
      <c r="G28" s="50"/>
      <c r="H28" s="50"/>
      <c r="I28" s="50"/>
      <c r="J28" s="50"/>
      <c r="K28" s="70">
        <v>205</v>
      </c>
      <c r="L28" s="71" t="s">
        <v>9</v>
      </c>
      <c r="M28" s="79">
        <v>1.1980512622733401</v>
      </c>
      <c r="N28" s="80">
        <v>1.5621052289034327</v>
      </c>
      <c r="O28" s="79">
        <v>3.1566355080770991E-3</v>
      </c>
      <c r="P28" s="74">
        <v>0</v>
      </c>
      <c r="Q28" s="74">
        <v>0</v>
      </c>
      <c r="R28" s="74">
        <v>0</v>
      </c>
      <c r="S28" s="74">
        <v>0</v>
      </c>
      <c r="T28" s="74">
        <v>0</v>
      </c>
      <c r="U28" s="74">
        <v>0</v>
      </c>
      <c r="V28" s="74">
        <v>0</v>
      </c>
      <c r="W28" s="74">
        <v>0</v>
      </c>
      <c r="X28" s="74">
        <v>0</v>
      </c>
      <c r="Y28" s="74">
        <v>0</v>
      </c>
      <c r="Z28" s="74">
        <v>0</v>
      </c>
      <c r="AA28" s="74">
        <v>0</v>
      </c>
      <c r="AB28" s="74">
        <v>0</v>
      </c>
      <c r="AC28" s="74">
        <v>0</v>
      </c>
      <c r="AD28" s="74">
        <v>0</v>
      </c>
      <c r="AE28" s="74">
        <v>0</v>
      </c>
      <c r="AF28" s="74">
        <v>0</v>
      </c>
      <c r="AG28" s="74">
        <v>0</v>
      </c>
      <c r="AH28" s="74">
        <v>0</v>
      </c>
      <c r="AI28" s="74">
        <v>0</v>
      </c>
      <c r="AJ28" s="74">
        <v>0</v>
      </c>
      <c r="AK28" s="74">
        <v>0</v>
      </c>
      <c r="AL28" s="74">
        <v>1</v>
      </c>
      <c r="AM28" s="74">
        <v>0</v>
      </c>
      <c r="AN28" s="74">
        <v>0</v>
      </c>
      <c r="AO28" s="74">
        <v>0</v>
      </c>
      <c r="AP28" s="74">
        <v>0</v>
      </c>
      <c r="AQ28" s="74">
        <v>0</v>
      </c>
      <c r="AR28" s="74">
        <v>0</v>
      </c>
      <c r="AS28" s="74">
        <v>0</v>
      </c>
      <c r="AT28" s="74">
        <v>0</v>
      </c>
      <c r="AU28" s="74">
        <v>0</v>
      </c>
      <c r="AV28" s="74">
        <v>0</v>
      </c>
      <c r="AW28" s="74">
        <v>0</v>
      </c>
      <c r="AX28" s="74">
        <v>0</v>
      </c>
      <c r="AY28" s="74">
        <v>0</v>
      </c>
      <c r="AZ28" s="74">
        <v>0</v>
      </c>
      <c r="BA28" s="74">
        <v>0</v>
      </c>
      <c r="BB28" s="74">
        <v>0</v>
      </c>
      <c r="BC28" s="74">
        <v>0</v>
      </c>
      <c r="BD28" s="74">
        <v>0</v>
      </c>
      <c r="BE28" s="74">
        <v>0</v>
      </c>
      <c r="BF28" s="74">
        <v>0</v>
      </c>
      <c r="BG28" s="74">
        <v>0</v>
      </c>
      <c r="BH28" s="74">
        <v>0</v>
      </c>
      <c r="BI28" s="74">
        <v>0</v>
      </c>
      <c r="BJ28" s="74">
        <v>0</v>
      </c>
      <c r="BK28" s="74">
        <v>0</v>
      </c>
      <c r="BL28" s="74">
        <v>0</v>
      </c>
      <c r="BM28" s="74">
        <v>0</v>
      </c>
      <c r="BN28" s="74">
        <v>0</v>
      </c>
      <c r="BO28" s="74">
        <v>0</v>
      </c>
      <c r="BP28" s="74">
        <v>0</v>
      </c>
      <c r="BQ28" s="74">
        <v>0</v>
      </c>
      <c r="BR28" s="74">
        <v>0</v>
      </c>
      <c r="BS28" s="74">
        <v>0</v>
      </c>
      <c r="BT28" s="74">
        <v>0</v>
      </c>
      <c r="BU28" s="74">
        <v>0</v>
      </c>
      <c r="BV28" s="74">
        <v>0</v>
      </c>
      <c r="BW28" s="74">
        <v>0</v>
      </c>
      <c r="BX28" s="74">
        <v>0</v>
      </c>
      <c r="BY28" s="74">
        <v>0</v>
      </c>
      <c r="BZ28" s="74">
        <v>0</v>
      </c>
      <c r="CA28" s="74">
        <v>0</v>
      </c>
      <c r="CB28" s="74">
        <v>0</v>
      </c>
      <c r="CC28" s="74">
        <v>0</v>
      </c>
      <c r="CD28" s="74">
        <v>0</v>
      </c>
      <c r="CE28" s="74">
        <v>0</v>
      </c>
      <c r="CF28" s="74">
        <v>0</v>
      </c>
      <c r="CG28" s="74">
        <v>0</v>
      </c>
      <c r="CH28" s="74">
        <v>0</v>
      </c>
      <c r="CI28" s="74">
        <v>0</v>
      </c>
      <c r="CJ28" s="74">
        <v>0</v>
      </c>
      <c r="CK28" s="74">
        <v>0</v>
      </c>
      <c r="CL28" s="74">
        <v>0</v>
      </c>
      <c r="CM28" s="74">
        <v>0</v>
      </c>
      <c r="CN28" s="74">
        <v>0</v>
      </c>
      <c r="CO28" s="74">
        <v>0</v>
      </c>
      <c r="CP28" s="74">
        <v>0</v>
      </c>
      <c r="CQ28" s="74">
        <v>0</v>
      </c>
      <c r="CR28" s="74">
        <v>0</v>
      </c>
      <c r="CS28" s="74">
        <v>0</v>
      </c>
      <c r="CT28" s="74">
        <v>0</v>
      </c>
      <c r="CU28" s="74">
        <v>0</v>
      </c>
      <c r="CV28" s="74">
        <v>0</v>
      </c>
      <c r="CW28" s="74">
        <v>0</v>
      </c>
      <c r="CX28" s="74">
        <v>0</v>
      </c>
      <c r="CY28" s="74">
        <v>0</v>
      </c>
      <c r="CZ28" s="74">
        <v>0</v>
      </c>
      <c r="DA28" s="74">
        <v>0</v>
      </c>
      <c r="DB28" s="74">
        <v>0</v>
      </c>
      <c r="DC28" s="74">
        <v>0</v>
      </c>
      <c r="DD28" s="74">
        <v>0</v>
      </c>
      <c r="DE28" s="74">
        <v>0</v>
      </c>
      <c r="DF28" s="74">
        <v>0</v>
      </c>
      <c r="DG28" s="74">
        <v>0</v>
      </c>
      <c r="DH28" s="74">
        <v>0</v>
      </c>
      <c r="DI28" s="74">
        <v>0</v>
      </c>
      <c r="DJ28" s="74">
        <v>0</v>
      </c>
      <c r="DK28" s="74">
        <v>0</v>
      </c>
      <c r="DL28" s="74">
        <v>0</v>
      </c>
      <c r="DM28" s="74">
        <v>0</v>
      </c>
      <c r="DN28" s="74">
        <v>0</v>
      </c>
      <c r="DO28" s="74">
        <v>0</v>
      </c>
      <c r="DP28" s="74">
        <v>0</v>
      </c>
      <c r="DQ28" s="74">
        <v>0</v>
      </c>
      <c r="DR28" s="74">
        <v>0</v>
      </c>
      <c r="DS28" s="74">
        <v>0</v>
      </c>
      <c r="DT28" s="74">
        <v>0</v>
      </c>
      <c r="DU28" s="74">
        <v>0</v>
      </c>
      <c r="DV28" s="74">
        <v>0</v>
      </c>
      <c r="DW28" s="74">
        <v>0</v>
      </c>
      <c r="DX28" s="74">
        <v>0</v>
      </c>
      <c r="DY28" s="74">
        <v>0</v>
      </c>
      <c r="DZ28" s="74">
        <v>0</v>
      </c>
      <c r="EA28" s="74">
        <v>0</v>
      </c>
      <c r="EB28" s="74">
        <v>0</v>
      </c>
      <c r="EC28" s="74">
        <v>0</v>
      </c>
      <c r="ED28" s="74">
        <v>0</v>
      </c>
      <c r="EE28" s="74">
        <v>0</v>
      </c>
      <c r="EF28" s="74">
        <v>0</v>
      </c>
      <c r="EG28" s="74">
        <v>0</v>
      </c>
      <c r="EH28" s="74">
        <v>0</v>
      </c>
      <c r="EI28" s="74">
        <v>0</v>
      </c>
      <c r="EJ28" s="74">
        <v>0</v>
      </c>
      <c r="EK28" s="74">
        <v>0</v>
      </c>
      <c r="EL28" s="74">
        <v>0</v>
      </c>
      <c r="EM28" s="74">
        <v>0</v>
      </c>
      <c r="EN28" s="74">
        <v>1</v>
      </c>
      <c r="EO28" s="74">
        <v>0</v>
      </c>
      <c r="EP28" s="74">
        <v>0</v>
      </c>
      <c r="EQ28" s="74">
        <v>0</v>
      </c>
      <c r="ER28" s="74">
        <v>0</v>
      </c>
      <c r="ES28" s="74">
        <v>0</v>
      </c>
      <c r="ET28" s="74">
        <v>0</v>
      </c>
      <c r="EU28" s="74">
        <v>0</v>
      </c>
      <c r="EV28" s="74">
        <v>0</v>
      </c>
      <c r="EW28" s="74">
        <v>0</v>
      </c>
      <c r="EX28" s="74">
        <v>0</v>
      </c>
      <c r="EY28" s="74">
        <v>0</v>
      </c>
      <c r="EZ28" s="74">
        <v>0</v>
      </c>
      <c r="FA28" s="74">
        <v>0</v>
      </c>
      <c r="FB28" s="74">
        <v>0</v>
      </c>
      <c r="FC28" s="74">
        <v>0</v>
      </c>
      <c r="FD28" s="74">
        <v>0</v>
      </c>
      <c r="FE28" s="74">
        <v>0</v>
      </c>
      <c r="FF28" s="74">
        <v>0</v>
      </c>
      <c r="FG28" s="74">
        <v>0</v>
      </c>
      <c r="FH28" s="74">
        <v>0</v>
      </c>
      <c r="FI28" s="74">
        <v>0</v>
      </c>
      <c r="FJ28" s="74">
        <v>0</v>
      </c>
      <c r="FK28" s="74">
        <v>0</v>
      </c>
      <c r="FL28" s="74">
        <v>0</v>
      </c>
      <c r="FM28" s="74">
        <v>0</v>
      </c>
      <c r="FN28" s="74">
        <v>0</v>
      </c>
      <c r="FO28" s="74">
        <v>0</v>
      </c>
      <c r="FP28" s="74">
        <v>0</v>
      </c>
      <c r="FQ28" s="74">
        <v>0</v>
      </c>
      <c r="FR28" s="74">
        <v>0</v>
      </c>
      <c r="FS28" s="74">
        <v>0</v>
      </c>
      <c r="FT28" s="74">
        <v>0</v>
      </c>
      <c r="FU28" s="74">
        <v>0</v>
      </c>
      <c r="FV28" s="74">
        <v>0</v>
      </c>
      <c r="FW28" s="74">
        <v>0</v>
      </c>
      <c r="FX28" s="74">
        <v>0</v>
      </c>
      <c r="FY28" s="74">
        <v>0</v>
      </c>
      <c r="FZ28" s="74">
        <v>0</v>
      </c>
      <c r="GA28" s="74">
        <v>0</v>
      </c>
      <c r="GB28" s="74">
        <v>0</v>
      </c>
      <c r="GC28" s="74">
        <v>0</v>
      </c>
      <c r="GD28" s="74">
        <v>0</v>
      </c>
      <c r="GE28" s="74">
        <v>0</v>
      </c>
      <c r="GF28" s="74">
        <v>0</v>
      </c>
      <c r="GG28" s="74">
        <v>0</v>
      </c>
      <c r="GH28" s="74">
        <v>0</v>
      </c>
      <c r="GI28" s="74">
        <v>0</v>
      </c>
      <c r="GJ28" s="74">
        <v>0</v>
      </c>
      <c r="GK28" s="74">
        <v>0</v>
      </c>
      <c r="GL28" s="74">
        <v>0</v>
      </c>
      <c r="GM28" s="74">
        <v>0</v>
      </c>
      <c r="GN28" s="74">
        <v>0</v>
      </c>
      <c r="GO28" s="74">
        <v>0</v>
      </c>
      <c r="GP28" s="74">
        <v>0</v>
      </c>
      <c r="GQ28" s="74">
        <v>0</v>
      </c>
      <c r="GR28" s="74">
        <v>0</v>
      </c>
      <c r="GS28" s="74">
        <v>0</v>
      </c>
      <c r="GT28" s="74">
        <v>0</v>
      </c>
      <c r="GU28" s="74">
        <v>0</v>
      </c>
      <c r="GV28" s="74">
        <v>0</v>
      </c>
      <c r="GW28" s="74">
        <v>0</v>
      </c>
      <c r="GX28" s="74">
        <v>0</v>
      </c>
      <c r="GY28" s="74">
        <v>0</v>
      </c>
      <c r="GZ28" s="74">
        <v>0</v>
      </c>
      <c r="HA28" s="74">
        <v>0</v>
      </c>
      <c r="HB28" s="74">
        <v>0</v>
      </c>
      <c r="HC28" s="74">
        <v>0</v>
      </c>
      <c r="HD28" s="74">
        <v>0</v>
      </c>
      <c r="HE28" s="74">
        <v>0</v>
      </c>
      <c r="HF28" s="74">
        <v>0</v>
      </c>
      <c r="HG28" s="74">
        <v>0</v>
      </c>
      <c r="HH28" s="74">
        <v>0</v>
      </c>
      <c r="HI28" s="74">
        <v>0</v>
      </c>
      <c r="HJ28" s="74">
        <v>0</v>
      </c>
      <c r="HK28" s="74">
        <v>0</v>
      </c>
      <c r="HL28" s="74">
        <v>0</v>
      </c>
      <c r="HM28" s="74">
        <v>0</v>
      </c>
      <c r="HN28" s="74">
        <v>0</v>
      </c>
      <c r="HO28" s="74">
        <v>0</v>
      </c>
      <c r="HP28" s="74">
        <v>0</v>
      </c>
      <c r="HQ28" s="74">
        <v>0</v>
      </c>
      <c r="HR28" s="74">
        <v>0</v>
      </c>
      <c r="HS28" s="74">
        <v>0</v>
      </c>
      <c r="HT28" s="50"/>
      <c r="HU28" s="74" t="s">
        <v>644</v>
      </c>
      <c r="HV28" s="75">
        <v>193.5041117690418</v>
      </c>
      <c r="HW28" s="75">
        <v>214.48016064919443</v>
      </c>
      <c r="HX28" s="54"/>
      <c r="HY28" s="76"/>
      <c r="HZ28" s="77"/>
      <c r="IA28" s="77"/>
      <c r="IB28" s="77"/>
    </row>
    <row r="29" spans="1:236" ht="17" thickBot="1">
      <c r="A29" s="42"/>
      <c r="C29" s="945"/>
      <c r="E29" s="43"/>
      <c r="F29" s="50"/>
      <c r="G29" s="50"/>
      <c r="H29" s="50"/>
      <c r="I29" s="50"/>
      <c r="J29" s="50"/>
      <c r="K29" s="70">
        <v>206</v>
      </c>
      <c r="L29" s="71" t="s">
        <v>10</v>
      </c>
      <c r="M29" s="79">
        <v>1.1207479329286967</v>
      </c>
      <c r="N29" s="80">
        <v>1.0784733714560999</v>
      </c>
      <c r="O29" s="79">
        <v>1.8644261786173733E-3</v>
      </c>
      <c r="P29" s="74">
        <v>0</v>
      </c>
      <c r="Q29" s="74">
        <v>0</v>
      </c>
      <c r="R29" s="74">
        <v>0</v>
      </c>
      <c r="S29" s="74">
        <v>0</v>
      </c>
      <c r="T29" s="74">
        <v>0</v>
      </c>
      <c r="U29" s="74">
        <v>0</v>
      </c>
      <c r="V29" s="74">
        <v>0</v>
      </c>
      <c r="W29" s="74">
        <v>0</v>
      </c>
      <c r="X29" s="74">
        <v>0</v>
      </c>
      <c r="Y29" s="74">
        <v>0</v>
      </c>
      <c r="Z29" s="74">
        <v>0</v>
      </c>
      <c r="AA29" s="74">
        <v>0</v>
      </c>
      <c r="AB29" s="74">
        <v>0</v>
      </c>
      <c r="AC29" s="74">
        <v>0</v>
      </c>
      <c r="AD29" s="74">
        <v>0</v>
      </c>
      <c r="AE29" s="74">
        <v>0</v>
      </c>
      <c r="AF29" s="74">
        <v>0</v>
      </c>
      <c r="AG29" s="74">
        <v>0</v>
      </c>
      <c r="AH29" s="74">
        <v>0</v>
      </c>
      <c r="AI29" s="74">
        <v>0</v>
      </c>
      <c r="AJ29" s="74">
        <v>0</v>
      </c>
      <c r="AK29" s="74">
        <v>0</v>
      </c>
      <c r="AL29" s="74">
        <v>0</v>
      </c>
      <c r="AM29" s="74">
        <v>1</v>
      </c>
      <c r="AN29" s="74">
        <v>0</v>
      </c>
      <c r="AO29" s="74">
        <v>0</v>
      </c>
      <c r="AP29" s="74">
        <v>0</v>
      </c>
      <c r="AQ29" s="74">
        <v>0</v>
      </c>
      <c r="AR29" s="74">
        <v>0</v>
      </c>
      <c r="AS29" s="74">
        <v>0</v>
      </c>
      <c r="AT29" s="74">
        <v>0</v>
      </c>
      <c r="AU29" s="74">
        <v>0</v>
      </c>
      <c r="AV29" s="74">
        <v>0</v>
      </c>
      <c r="AW29" s="74">
        <v>0</v>
      </c>
      <c r="AX29" s="74">
        <v>0</v>
      </c>
      <c r="AY29" s="74">
        <v>0</v>
      </c>
      <c r="AZ29" s="74">
        <v>0</v>
      </c>
      <c r="BA29" s="74">
        <v>0</v>
      </c>
      <c r="BB29" s="74">
        <v>0</v>
      </c>
      <c r="BC29" s="74">
        <v>0</v>
      </c>
      <c r="BD29" s="74">
        <v>0</v>
      </c>
      <c r="BE29" s="74">
        <v>0</v>
      </c>
      <c r="BF29" s="74">
        <v>0</v>
      </c>
      <c r="BG29" s="74">
        <v>0</v>
      </c>
      <c r="BH29" s="74">
        <v>0</v>
      </c>
      <c r="BI29" s="74">
        <v>0</v>
      </c>
      <c r="BJ29" s="74">
        <v>0</v>
      </c>
      <c r="BK29" s="74">
        <v>0</v>
      </c>
      <c r="BL29" s="74">
        <v>0</v>
      </c>
      <c r="BM29" s="74">
        <v>0</v>
      </c>
      <c r="BN29" s="74">
        <v>0</v>
      </c>
      <c r="BO29" s="74">
        <v>0</v>
      </c>
      <c r="BP29" s="74">
        <v>0</v>
      </c>
      <c r="BQ29" s="74">
        <v>0</v>
      </c>
      <c r="BR29" s="74">
        <v>0</v>
      </c>
      <c r="BS29" s="74">
        <v>0</v>
      </c>
      <c r="BT29" s="74">
        <v>0</v>
      </c>
      <c r="BU29" s="74">
        <v>0</v>
      </c>
      <c r="BV29" s="74">
        <v>0</v>
      </c>
      <c r="BW29" s="74">
        <v>0</v>
      </c>
      <c r="BX29" s="74">
        <v>0</v>
      </c>
      <c r="BY29" s="74">
        <v>0</v>
      </c>
      <c r="BZ29" s="74">
        <v>0</v>
      </c>
      <c r="CA29" s="74">
        <v>0</v>
      </c>
      <c r="CB29" s="74">
        <v>0</v>
      </c>
      <c r="CC29" s="74">
        <v>0</v>
      </c>
      <c r="CD29" s="74">
        <v>0</v>
      </c>
      <c r="CE29" s="74">
        <v>0</v>
      </c>
      <c r="CF29" s="74">
        <v>0</v>
      </c>
      <c r="CG29" s="74">
        <v>0</v>
      </c>
      <c r="CH29" s="74">
        <v>0</v>
      </c>
      <c r="CI29" s="74">
        <v>0</v>
      </c>
      <c r="CJ29" s="74">
        <v>0</v>
      </c>
      <c r="CK29" s="74">
        <v>0</v>
      </c>
      <c r="CL29" s="74">
        <v>0</v>
      </c>
      <c r="CM29" s="74">
        <v>0</v>
      </c>
      <c r="CN29" s="74">
        <v>0</v>
      </c>
      <c r="CO29" s="74">
        <v>0</v>
      </c>
      <c r="CP29" s="74">
        <v>0</v>
      </c>
      <c r="CQ29" s="74">
        <v>0</v>
      </c>
      <c r="CR29" s="74">
        <v>0</v>
      </c>
      <c r="CS29" s="74">
        <v>0</v>
      </c>
      <c r="CT29" s="74">
        <v>0</v>
      </c>
      <c r="CU29" s="74">
        <v>0</v>
      </c>
      <c r="CV29" s="74">
        <v>0</v>
      </c>
      <c r="CW29" s="74">
        <v>0</v>
      </c>
      <c r="CX29" s="74">
        <v>0</v>
      </c>
      <c r="CY29" s="74">
        <v>0</v>
      </c>
      <c r="CZ29" s="74">
        <v>0</v>
      </c>
      <c r="DA29" s="74">
        <v>0</v>
      </c>
      <c r="DB29" s="74">
        <v>0</v>
      </c>
      <c r="DC29" s="74">
        <v>0</v>
      </c>
      <c r="DD29" s="74">
        <v>0</v>
      </c>
      <c r="DE29" s="74">
        <v>0</v>
      </c>
      <c r="DF29" s="74">
        <v>0</v>
      </c>
      <c r="DG29" s="74">
        <v>0</v>
      </c>
      <c r="DH29" s="74">
        <v>0</v>
      </c>
      <c r="DI29" s="74">
        <v>0</v>
      </c>
      <c r="DJ29" s="74">
        <v>0</v>
      </c>
      <c r="DK29" s="74">
        <v>0</v>
      </c>
      <c r="DL29" s="74">
        <v>0</v>
      </c>
      <c r="DM29" s="74">
        <v>0</v>
      </c>
      <c r="DN29" s="74">
        <v>0</v>
      </c>
      <c r="DO29" s="74">
        <v>0</v>
      </c>
      <c r="DP29" s="74">
        <v>0</v>
      </c>
      <c r="DQ29" s="74">
        <v>0</v>
      </c>
      <c r="DR29" s="74">
        <v>0</v>
      </c>
      <c r="DS29" s="74">
        <v>0</v>
      </c>
      <c r="DT29" s="74">
        <v>0</v>
      </c>
      <c r="DU29" s="74">
        <v>0</v>
      </c>
      <c r="DV29" s="74">
        <v>0</v>
      </c>
      <c r="DW29" s="74">
        <v>0</v>
      </c>
      <c r="DX29" s="74">
        <v>0</v>
      </c>
      <c r="DY29" s="74">
        <v>0</v>
      </c>
      <c r="DZ29" s="74">
        <v>0</v>
      </c>
      <c r="EA29" s="74">
        <v>0</v>
      </c>
      <c r="EB29" s="74">
        <v>0</v>
      </c>
      <c r="EC29" s="74">
        <v>0</v>
      </c>
      <c r="ED29" s="74">
        <v>0</v>
      </c>
      <c r="EE29" s="74">
        <v>0</v>
      </c>
      <c r="EF29" s="74">
        <v>0</v>
      </c>
      <c r="EG29" s="74">
        <v>0</v>
      </c>
      <c r="EH29" s="74">
        <v>0</v>
      </c>
      <c r="EI29" s="74">
        <v>0</v>
      </c>
      <c r="EJ29" s="74">
        <v>0</v>
      </c>
      <c r="EK29" s="74">
        <v>0</v>
      </c>
      <c r="EL29" s="74">
        <v>0</v>
      </c>
      <c r="EM29" s="74">
        <v>0</v>
      </c>
      <c r="EN29" s="74">
        <v>0</v>
      </c>
      <c r="EO29" s="74">
        <v>1</v>
      </c>
      <c r="EP29" s="74">
        <v>0</v>
      </c>
      <c r="EQ29" s="74">
        <v>0</v>
      </c>
      <c r="ER29" s="74">
        <v>0</v>
      </c>
      <c r="ES29" s="74">
        <v>0</v>
      </c>
      <c r="ET29" s="74">
        <v>0</v>
      </c>
      <c r="EU29" s="74">
        <v>0</v>
      </c>
      <c r="EV29" s="74">
        <v>0</v>
      </c>
      <c r="EW29" s="74">
        <v>0</v>
      </c>
      <c r="EX29" s="74">
        <v>0</v>
      </c>
      <c r="EY29" s="74">
        <v>0</v>
      </c>
      <c r="EZ29" s="74">
        <v>0</v>
      </c>
      <c r="FA29" s="74">
        <v>0</v>
      </c>
      <c r="FB29" s="74">
        <v>0</v>
      </c>
      <c r="FC29" s="74">
        <v>0</v>
      </c>
      <c r="FD29" s="74">
        <v>0</v>
      </c>
      <c r="FE29" s="74">
        <v>0</v>
      </c>
      <c r="FF29" s="74">
        <v>0</v>
      </c>
      <c r="FG29" s="74">
        <v>0</v>
      </c>
      <c r="FH29" s="74">
        <v>0</v>
      </c>
      <c r="FI29" s="74">
        <v>0</v>
      </c>
      <c r="FJ29" s="74">
        <v>0</v>
      </c>
      <c r="FK29" s="74">
        <v>0</v>
      </c>
      <c r="FL29" s="74">
        <v>0</v>
      </c>
      <c r="FM29" s="74">
        <v>0</v>
      </c>
      <c r="FN29" s="74">
        <v>0</v>
      </c>
      <c r="FO29" s="74">
        <v>0</v>
      </c>
      <c r="FP29" s="74">
        <v>0</v>
      </c>
      <c r="FQ29" s="74">
        <v>0</v>
      </c>
      <c r="FR29" s="74">
        <v>0</v>
      </c>
      <c r="FS29" s="74">
        <v>0</v>
      </c>
      <c r="FT29" s="74">
        <v>0</v>
      </c>
      <c r="FU29" s="74">
        <v>0</v>
      </c>
      <c r="FV29" s="74">
        <v>0</v>
      </c>
      <c r="FW29" s="74">
        <v>0</v>
      </c>
      <c r="FX29" s="74">
        <v>0</v>
      </c>
      <c r="FY29" s="74">
        <v>0</v>
      </c>
      <c r="FZ29" s="74">
        <v>0</v>
      </c>
      <c r="GA29" s="74">
        <v>0</v>
      </c>
      <c r="GB29" s="74">
        <v>0</v>
      </c>
      <c r="GC29" s="74">
        <v>0</v>
      </c>
      <c r="GD29" s="74">
        <v>0</v>
      </c>
      <c r="GE29" s="74">
        <v>0</v>
      </c>
      <c r="GF29" s="74">
        <v>0</v>
      </c>
      <c r="GG29" s="74">
        <v>0</v>
      </c>
      <c r="GH29" s="74">
        <v>0</v>
      </c>
      <c r="GI29" s="74">
        <v>0</v>
      </c>
      <c r="GJ29" s="74">
        <v>0</v>
      </c>
      <c r="GK29" s="74">
        <v>0</v>
      </c>
      <c r="GL29" s="74">
        <v>0</v>
      </c>
      <c r="GM29" s="74">
        <v>0</v>
      </c>
      <c r="GN29" s="74">
        <v>0</v>
      </c>
      <c r="GO29" s="74">
        <v>0</v>
      </c>
      <c r="GP29" s="74">
        <v>0</v>
      </c>
      <c r="GQ29" s="74">
        <v>0</v>
      </c>
      <c r="GR29" s="74">
        <v>0</v>
      </c>
      <c r="GS29" s="74">
        <v>0</v>
      </c>
      <c r="GT29" s="74">
        <v>0</v>
      </c>
      <c r="GU29" s="74">
        <v>0</v>
      </c>
      <c r="GV29" s="74">
        <v>0</v>
      </c>
      <c r="GW29" s="74">
        <v>0</v>
      </c>
      <c r="GX29" s="74">
        <v>0</v>
      </c>
      <c r="GY29" s="74">
        <v>0</v>
      </c>
      <c r="GZ29" s="74">
        <v>0</v>
      </c>
      <c r="HA29" s="74">
        <v>0</v>
      </c>
      <c r="HB29" s="74">
        <v>0</v>
      </c>
      <c r="HC29" s="74">
        <v>0</v>
      </c>
      <c r="HD29" s="74">
        <v>0</v>
      </c>
      <c r="HE29" s="74">
        <v>0</v>
      </c>
      <c r="HF29" s="74">
        <v>0</v>
      </c>
      <c r="HG29" s="74">
        <v>0</v>
      </c>
      <c r="HH29" s="74">
        <v>0</v>
      </c>
      <c r="HI29" s="74">
        <v>0</v>
      </c>
      <c r="HJ29" s="74">
        <v>0</v>
      </c>
      <c r="HK29" s="74">
        <v>0</v>
      </c>
      <c r="HL29" s="74">
        <v>0</v>
      </c>
      <c r="HM29" s="74">
        <v>0</v>
      </c>
      <c r="HN29" s="74">
        <v>0</v>
      </c>
      <c r="HO29" s="74">
        <v>0</v>
      </c>
      <c r="HP29" s="74">
        <v>0</v>
      </c>
      <c r="HQ29" s="74">
        <v>0</v>
      </c>
      <c r="HR29" s="74">
        <v>0</v>
      </c>
      <c r="HS29" s="74">
        <v>0</v>
      </c>
      <c r="HT29" s="50"/>
      <c r="HU29" s="74" t="s">
        <v>645</v>
      </c>
      <c r="HV29" s="75">
        <v>382.30576184836389</v>
      </c>
      <c r="HW29" s="75">
        <v>575.08818706418788</v>
      </c>
      <c r="HX29" s="54"/>
      <c r="HY29" s="76"/>
      <c r="HZ29" s="77"/>
      <c r="IA29" s="77"/>
      <c r="IB29" s="77"/>
    </row>
    <row r="30" spans="1:236">
      <c r="A30" s="42"/>
      <c r="B30" s="28"/>
      <c r="E30" s="43"/>
      <c r="F30" s="50"/>
      <c r="G30" s="50"/>
      <c r="H30" s="50"/>
      <c r="I30" s="50"/>
      <c r="J30" s="50"/>
      <c r="K30" s="70">
        <v>207</v>
      </c>
      <c r="L30" s="71" t="s">
        <v>11</v>
      </c>
      <c r="M30" s="79">
        <v>1.1033006034924715</v>
      </c>
      <c r="N30" s="80">
        <v>0.73417936635570369</v>
      </c>
      <c r="O30" s="79">
        <v>0.31431469236326398</v>
      </c>
      <c r="P30" s="74">
        <v>0</v>
      </c>
      <c r="Q30" s="74">
        <v>0</v>
      </c>
      <c r="R30" s="74">
        <v>0</v>
      </c>
      <c r="S30" s="74">
        <v>0</v>
      </c>
      <c r="T30" s="74">
        <v>0</v>
      </c>
      <c r="U30" s="74">
        <v>0</v>
      </c>
      <c r="V30" s="74">
        <v>0</v>
      </c>
      <c r="W30" s="74">
        <v>0</v>
      </c>
      <c r="X30" s="74">
        <v>0</v>
      </c>
      <c r="Y30" s="74">
        <v>0</v>
      </c>
      <c r="Z30" s="74">
        <v>0</v>
      </c>
      <c r="AA30" s="74">
        <v>0</v>
      </c>
      <c r="AB30" s="74">
        <v>0</v>
      </c>
      <c r="AC30" s="74">
        <v>0</v>
      </c>
      <c r="AD30" s="74">
        <v>0</v>
      </c>
      <c r="AE30" s="74">
        <v>0</v>
      </c>
      <c r="AF30" s="74">
        <v>0</v>
      </c>
      <c r="AG30" s="74">
        <v>0</v>
      </c>
      <c r="AH30" s="74">
        <v>0</v>
      </c>
      <c r="AI30" s="74">
        <v>0</v>
      </c>
      <c r="AJ30" s="74">
        <v>0</v>
      </c>
      <c r="AK30" s="74">
        <v>0</v>
      </c>
      <c r="AL30" s="74">
        <v>0</v>
      </c>
      <c r="AM30" s="74">
        <v>0</v>
      </c>
      <c r="AN30" s="74">
        <v>0.45701604577238403</v>
      </c>
      <c r="AO30" s="74">
        <v>0</v>
      </c>
      <c r="AP30" s="74">
        <v>0</v>
      </c>
      <c r="AQ30" s="74">
        <v>0</v>
      </c>
      <c r="AR30" s="74">
        <v>0</v>
      </c>
      <c r="AS30" s="74">
        <v>0</v>
      </c>
      <c r="AT30" s="74">
        <v>0</v>
      </c>
      <c r="AU30" s="74">
        <v>0</v>
      </c>
      <c r="AV30" s="74">
        <v>0</v>
      </c>
      <c r="AW30" s="74">
        <v>0</v>
      </c>
      <c r="AX30" s="74">
        <v>0</v>
      </c>
      <c r="AY30" s="74">
        <v>0</v>
      </c>
      <c r="AZ30" s="74">
        <v>0</v>
      </c>
      <c r="BA30" s="74">
        <v>0</v>
      </c>
      <c r="BB30" s="74">
        <v>0</v>
      </c>
      <c r="BC30" s="74">
        <v>0</v>
      </c>
      <c r="BD30" s="74">
        <v>0</v>
      </c>
      <c r="BE30" s="74">
        <v>0</v>
      </c>
      <c r="BF30" s="74">
        <v>0</v>
      </c>
      <c r="BG30" s="74">
        <v>0</v>
      </c>
      <c r="BH30" s="74">
        <v>0</v>
      </c>
      <c r="BI30" s="74">
        <v>0</v>
      </c>
      <c r="BJ30" s="74">
        <v>0</v>
      </c>
      <c r="BK30" s="74">
        <v>0</v>
      </c>
      <c r="BL30" s="74">
        <v>0</v>
      </c>
      <c r="BM30" s="74">
        <v>0</v>
      </c>
      <c r="BN30" s="74">
        <v>0</v>
      </c>
      <c r="BO30" s="74">
        <v>0</v>
      </c>
      <c r="BP30" s="74">
        <v>0</v>
      </c>
      <c r="BQ30" s="74">
        <v>0</v>
      </c>
      <c r="BR30" s="74">
        <v>0</v>
      </c>
      <c r="BS30" s="74">
        <v>0</v>
      </c>
      <c r="BT30" s="74">
        <v>0</v>
      </c>
      <c r="BU30" s="74">
        <v>0</v>
      </c>
      <c r="BV30" s="74">
        <v>0</v>
      </c>
      <c r="BW30" s="74">
        <v>0</v>
      </c>
      <c r="BX30" s="74">
        <v>0</v>
      </c>
      <c r="BY30" s="74">
        <v>0</v>
      </c>
      <c r="BZ30" s="74">
        <v>0</v>
      </c>
      <c r="CA30" s="74">
        <v>0</v>
      </c>
      <c r="CB30" s="74">
        <v>0</v>
      </c>
      <c r="CC30" s="74">
        <v>0</v>
      </c>
      <c r="CD30" s="74">
        <v>0</v>
      </c>
      <c r="CE30" s="74">
        <v>0</v>
      </c>
      <c r="CF30" s="74">
        <v>0</v>
      </c>
      <c r="CG30" s="74">
        <v>0</v>
      </c>
      <c r="CH30" s="74">
        <v>0</v>
      </c>
      <c r="CI30" s="74">
        <v>0</v>
      </c>
      <c r="CJ30" s="74">
        <v>0</v>
      </c>
      <c r="CK30" s="74">
        <v>0</v>
      </c>
      <c r="CL30" s="74">
        <v>0</v>
      </c>
      <c r="CM30" s="74">
        <v>0</v>
      </c>
      <c r="CN30" s="74">
        <v>0</v>
      </c>
      <c r="CO30" s="74">
        <v>0</v>
      </c>
      <c r="CP30" s="74">
        <v>0</v>
      </c>
      <c r="CQ30" s="74">
        <v>0</v>
      </c>
      <c r="CR30" s="74">
        <v>0</v>
      </c>
      <c r="CS30" s="74">
        <v>0</v>
      </c>
      <c r="CT30" s="74">
        <v>0</v>
      </c>
      <c r="CU30" s="74">
        <v>0</v>
      </c>
      <c r="CV30" s="74">
        <v>0</v>
      </c>
      <c r="CW30" s="74">
        <v>0</v>
      </c>
      <c r="CX30" s="74">
        <v>0</v>
      </c>
      <c r="CY30" s="74">
        <v>0</v>
      </c>
      <c r="CZ30" s="74">
        <v>0</v>
      </c>
      <c r="DA30" s="74">
        <v>0</v>
      </c>
      <c r="DB30" s="74">
        <v>0</v>
      </c>
      <c r="DC30" s="74">
        <v>0</v>
      </c>
      <c r="DD30" s="74">
        <v>0</v>
      </c>
      <c r="DE30" s="74">
        <v>0</v>
      </c>
      <c r="DF30" s="74">
        <v>0</v>
      </c>
      <c r="DG30" s="74">
        <v>0</v>
      </c>
      <c r="DH30" s="74">
        <v>0</v>
      </c>
      <c r="DI30" s="74">
        <v>0</v>
      </c>
      <c r="DJ30" s="74">
        <v>0</v>
      </c>
      <c r="DK30" s="74">
        <v>0</v>
      </c>
      <c r="DL30" s="74">
        <v>0</v>
      </c>
      <c r="DM30" s="74">
        <v>0</v>
      </c>
      <c r="DN30" s="74">
        <v>0</v>
      </c>
      <c r="DO30" s="74">
        <v>0</v>
      </c>
      <c r="DP30" s="74">
        <v>0</v>
      </c>
      <c r="DQ30" s="74">
        <v>0</v>
      </c>
      <c r="DR30" s="74">
        <v>0</v>
      </c>
      <c r="DS30" s="74">
        <v>0</v>
      </c>
      <c r="DT30" s="74">
        <v>0</v>
      </c>
      <c r="DU30" s="74">
        <v>0</v>
      </c>
      <c r="DV30" s="74">
        <v>0</v>
      </c>
      <c r="DW30" s="74">
        <v>0</v>
      </c>
      <c r="DX30" s="74">
        <v>0</v>
      </c>
      <c r="DY30" s="74">
        <v>0</v>
      </c>
      <c r="DZ30" s="74">
        <v>0</v>
      </c>
      <c r="EA30" s="74">
        <v>0</v>
      </c>
      <c r="EB30" s="74">
        <v>0</v>
      </c>
      <c r="EC30" s="74">
        <v>0</v>
      </c>
      <c r="ED30" s="74">
        <v>0</v>
      </c>
      <c r="EE30" s="74">
        <v>0</v>
      </c>
      <c r="EF30" s="74">
        <v>0</v>
      </c>
      <c r="EG30" s="74">
        <v>0</v>
      </c>
      <c r="EH30" s="74">
        <v>0</v>
      </c>
      <c r="EI30" s="74">
        <v>0</v>
      </c>
      <c r="EJ30" s="74">
        <v>0</v>
      </c>
      <c r="EK30" s="74">
        <v>0</v>
      </c>
      <c r="EL30" s="74">
        <v>0</v>
      </c>
      <c r="EM30" s="74">
        <v>0</v>
      </c>
      <c r="EN30" s="74">
        <v>0</v>
      </c>
      <c r="EO30" s="74">
        <v>0</v>
      </c>
      <c r="EP30" s="74">
        <v>0.45690730376869204</v>
      </c>
      <c r="EQ30" s="74">
        <v>0</v>
      </c>
      <c r="ER30" s="74">
        <v>0</v>
      </c>
      <c r="ES30" s="74">
        <v>0</v>
      </c>
      <c r="ET30" s="74">
        <v>0</v>
      </c>
      <c r="EU30" s="74">
        <v>0</v>
      </c>
      <c r="EV30" s="74">
        <v>0</v>
      </c>
      <c r="EW30" s="74">
        <v>0</v>
      </c>
      <c r="EX30" s="74">
        <v>0</v>
      </c>
      <c r="EY30" s="74">
        <v>0</v>
      </c>
      <c r="EZ30" s="74">
        <v>0</v>
      </c>
      <c r="FA30" s="74">
        <v>0</v>
      </c>
      <c r="FB30" s="74">
        <v>0</v>
      </c>
      <c r="FC30" s="74">
        <v>0</v>
      </c>
      <c r="FD30" s="74">
        <v>0</v>
      </c>
      <c r="FE30" s="74">
        <v>0</v>
      </c>
      <c r="FF30" s="74">
        <v>0</v>
      </c>
      <c r="FG30" s="74">
        <v>0</v>
      </c>
      <c r="FH30" s="74">
        <v>0</v>
      </c>
      <c r="FI30" s="74">
        <v>0</v>
      </c>
      <c r="FJ30" s="74">
        <v>0</v>
      </c>
      <c r="FK30" s="74">
        <v>0</v>
      </c>
      <c r="FL30" s="74">
        <v>0</v>
      </c>
      <c r="FM30" s="74">
        <v>0</v>
      </c>
      <c r="FN30" s="74">
        <v>0</v>
      </c>
      <c r="FO30" s="74">
        <v>0</v>
      </c>
      <c r="FP30" s="74">
        <v>0</v>
      </c>
      <c r="FQ30" s="74">
        <v>0</v>
      </c>
      <c r="FR30" s="74">
        <v>0</v>
      </c>
      <c r="FS30" s="74">
        <v>0</v>
      </c>
      <c r="FT30" s="74">
        <v>0</v>
      </c>
      <c r="FU30" s="74">
        <v>0</v>
      </c>
      <c r="FV30" s="74">
        <v>0</v>
      </c>
      <c r="FW30" s="74">
        <v>0</v>
      </c>
      <c r="FX30" s="74">
        <v>0</v>
      </c>
      <c r="FY30" s="74">
        <v>0</v>
      </c>
      <c r="FZ30" s="74">
        <v>0</v>
      </c>
      <c r="GA30" s="74">
        <v>0</v>
      </c>
      <c r="GB30" s="74">
        <v>0</v>
      </c>
      <c r="GC30" s="74">
        <v>0</v>
      </c>
      <c r="GD30" s="74">
        <v>0</v>
      </c>
      <c r="GE30" s="74">
        <v>0</v>
      </c>
      <c r="GF30" s="74">
        <v>0</v>
      </c>
      <c r="GG30" s="74">
        <v>0</v>
      </c>
      <c r="GH30" s="74">
        <v>0</v>
      </c>
      <c r="GI30" s="74">
        <v>0</v>
      </c>
      <c r="GJ30" s="74">
        <v>0</v>
      </c>
      <c r="GK30" s="74">
        <v>0</v>
      </c>
      <c r="GL30" s="74">
        <v>0</v>
      </c>
      <c r="GM30" s="74">
        <v>0</v>
      </c>
      <c r="GN30" s="74">
        <v>0</v>
      </c>
      <c r="GO30" s="74">
        <v>0</v>
      </c>
      <c r="GP30" s="74">
        <v>0</v>
      </c>
      <c r="GQ30" s="74">
        <v>0</v>
      </c>
      <c r="GR30" s="74">
        <v>0</v>
      </c>
      <c r="GS30" s="74">
        <v>0</v>
      </c>
      <c r="GT30" s="74">
        <v>0</v>
      </c>
      <c r="GU30" s="74">
        <v>0</v>
      </c>
      <c r="GV30" s="74">
        <v>0</v>
      </c>
      <c r="GW30" s="74">
        <v>0</v>
      </c>
      <c r="GX30" s="74">
        <v>0</v>
      </c>
      <c r="GY30" s="74">
        <v>0</v>
      </c>
      <c r="GZ30" s="74">
        <v>0</v>
      </c>
      <c r="HA30" s="74">
        <v>0</v>
      </c>
      <c r="HB30" s="74">
        <v>0</v>
      </c>
      <c r="HC30" s="74">
        <v>0</v>
      </c>
      <c r="HD30" s="74">
        <v>0</v>
      </c>
      <c r="HE30" s="74">
        <v>0</v>
      </c>
      <c r="HF30" s="74">
        <v>0</v>
      </c>
      <c r="HG30" s="74">
        <v>0</v>
      </c>
      <c r="HH30" s="74">
        <v>0</v>
      </c>
      <c r="HI30" s="74">
        <v>0</v>
      </c>
      <c r="HJ30" s="74">
        <v>0</v>
      </c>
      <c r="HK30" s="74">
        <v>0</v>
      </c>
      <c r="HL30" s="74">
        <v>0</v>
      </c>
      <c r="HM30" s="74">
        <v>0</v>
      </c>
      <c r="HN30" s="74">
        <v>0</v>
      </c>
      <c r="HO30" s="74">
        <v>0</v>
      </c>
      <c r="HP30" s="74">
        <v>0</v>
      </c>
      <c r="HQ30" s="74">
        <v>0</v>
      </c>
      <c r="HR30" s="74">
        <v>0</v>
      </c>
      <c r="HS30" s="74">
        <v>0</v>
      </c>
      <c r="HT30" s="50"/>
      <c r="HU30" s="74" t="s">
        <v>646</v>
      </c>
      <c r="HV30" s="75">
        <v>145.55394679021018</v>
      </c>
      <c r="HW30" s="75">
        <v>171.33502863238624</v>
      </c>
      <c r="HX30" s="54"/>
      <c r="HY30" s="76"/>
      <c r="HZ30" s="77"/>
      <c r="IA30" s="77"/>
      <c r="IB30" s="77"/>
    </row>
    <row r="31" spans="1:236">
      <c r="A31" s="42"/>
      <c r="B31" s="68" t="s">
        <v>136</v>
      </c>
      <c r="C31" s="68" t="s">
        <v>626</v>
      </c>
      <c r="E31" s="43"/>
      <c r="F31" s="50"/>
      <c r="G31" s="50"/>
      <c r="H31" s="50"/>
      <c r="I31" s="50"/>
      <c r="J31" s="50"/>
      <c r="K31" s="70">
        <v>208</v>
      </c>
      <c r="L31" s="71" t="s">
        <v>680</v>
      </c>
      <c r="M31" s="79">
        <v>1.0970426602504773</v>
      </c>
      <c r="N31" s="80">
        <v>0.70865412491653912</v>
      </c>
      <c r="O31" s="79">
        <v>0.34773055062204355</v>
      </c>
      <c r="P31" s="74">
        <v>0</v>
      </c>
      <c r="Q31" s="74">
        <v>0</v>
      </c>
      <c r="R31" s="74">
        <v>0</v>
      </c>
      <c r="S31" s="74">
        <v>0</v>
      </c>
      <c r="T31" s="74">
        <v>0</v>
      </c>
      <c r="U31" s="74">
        <v>0</v>
      </c>
      <c r="V31" s="74">
        <v>0</v>
      </c>
      <c r="W31" s="74">
        <v>0</v>
      </c>
      <c r="X31" s="74">
        <v>0</v>
      </c>
      <c r="Y31" s="74">
        <v>0</v>
      </c>
      <c r="Z31" s="74">
        <v>0</v>
      </c>
      <c r="AA31" s="74">
        <v>0</v>
      </c>
      <c r="AB31" s="74">
        <v>0</v>
      </c>
      <c r="AC31" s="74">
        <v>0</v>
      </c>
      <c r="AD31" s="74">
        <v>0</v>
      </c>
      <c r="AE31" s="74">
        <v>0</v>
      </c>
      <c r="AF31" s="74">
        <v>0</v>
      </c>
      <c r="AG31" s="74">
        <v>0</v>
      </c>
      <c r="AH31" s="74">
        <v>0</v>
      </c>
      <c r="AI31" s="74">
        <v>0</v>
      </c>
      <c r="AJ31" s="74">
        <v>0</v>
      </c>
      <c r="AK31" s="74">
        <v>0</v>
      </c>
      <c r="AL31" s="74">
        <v>0</v>
      </c>
      <c r="AM31" s="74">
        <v>0</v>
      </c>
      <c r="AN31" s="74">
        <v>0</v>
      </c>
      <c r="AO31" s="74">
        <v>0.35743559651371348</v>
      </c>
      <c r="AP31" s="74">
        <v>0</v>
      </c>
      <c r="AQ31" s="74">
        <v>0</v>
      </c>
      <c r="AR31" s="74">
        <v>0</v>
      </c>
      <c r="AS31" s="74">
        <v>0</v>
      </c>
      <c r="AT31" s="74">
        <v>0</v>
      </c>
      <c r="AU31" s="74">
        <v>0</v>
      </c>
      <c r="AV31" s="74">
        <v>0</v>
      </c>
      <c r="AW31" s="74">
        <v>0</v>
      </c>
      <c r="AX31" s="74">
        <v>0</v>
      </c>
      <c r="AY31" s="74">
        <v>0</v>
      </c>
      <c r="AZ31" s="74">
        <v>0</v>
      </c>
      <c r="BA31" s="74">
        <v>0</v>
      </c>
      <c r="BB31" s="74">
        <v>0</v>
      </c>
      <c r="BC31" s="74">
        <v>0</v>
      </c>
      <c r="BD31" s="74">
        <v>0</v>
      </c>
      <c r="BE31" s="74">
        <v>0</v>
      </c>
      <c r="BF31" s="74">
        <v>0</v>
      </c>
      <c r="BG31" s="74">
        <v>0</v>
      </c>
      <c r="BH31" s="74">
        <v>0</v>
      </c>
      <c r="BI31" s="74">
        <v>0</v>
      </c>
      <c r="BJ31" s="74">
        <v>0</v>
      </c>
      <c r="BK31" s="74">
        <v>0</v>
      </c>
      <c r="BL31" s="74">
        <v>0</v>
      </c>
      <c r="BM31" s="74">
        <v>0</v>
      </c>
      <c r="BN31" s="74">
        <v>0</v>
      </c>
      <c r="BO31" s="74">
        <v>0</v>
      </c>
      <c r="BP31" s="74">
        <v>0</v>
      </c>
      <c r="BQ31" s="74">
        <v>0</v>
      </c>
      <c r="BR31" s="74">
        <v>0</v>
      </c>
      <c r="BS31" s="74">
        <v>0</v>
      </c>
      <c r="BT31" s="74">
        <v>0</v>
      </c>
      <c r="BU31" s="74">
        <v>0</v>
      </c>
      <c r="BV31" s="74">
        <v>0</v>
      </c>
      <c r="BW31" s="74">
        <v>0</v>
      </c>
      <c r="BX31" s="74">
        <v>0</v>
      </c>
      <c r="BY31" s="74">
        <v>0</v>
      </c>
      <c r="BZ31" s="74">
        <v>0</v>
      </c>
      <c r="CA31" s="74">
        <v>0</v>
      </c>
      <c r="CB31" s="74">
        <v>0</v>
      </c>
      <c r="CC31" s="74">
        <v>0</v>
      </c>
      <c r="CD31" s="74">
        <v>0</v>
      </c>
      <c r="CE31" s="74">
        <v>0</v>
      </c>
      <c r="CF31" s="74">
        <v>0</v>
      </c>
      <c r="CG31" s="74">
        <v>0</v>
      </c>
      <c r="CH31" s="74">
        <v>0</v>
      </c>
      <c r="CI31" s="74">
        <v>0</v>
      </c>
      <c r="CJ31" s="74">
        <v>0</v>
      </c>
      <c r="CK31" s="74">
        <v>0</v>
      </c>
      <c r="CL31" s="74">
        <v>0</v>
      </c>
      <c r="CM31" s="74">
        <v>0</v>
      </c>
      <c r="CN31" s="74">
        <v>0</v>
      </c>
      <c r="CO31" s="74">
        <v>0</v>
      </c>
      <c r="CP31" s="74">
        <v>0</v>
      </c>
      <c r="CQ31" s="74">
        <v>0</v>
      </c>
      <c r="CR31" s="74">
        <v>0</v>
      </c>
      <c r="CS31" s="74">
        <v>0</v>
      </c>
      <c r="CT31" s="74">
        <v>0</v>
      </c>
      <c r="CU31" s="74">
        <v>0</v>
      </c>
      <c r="CV31" s="74">
        <v>0</v>
      </c>
      <c r="CW31" s="74">
        <v>0</v>
      </c>
      <c r="CX31" s="74">
        <v>0</v>
      </c>
      <c r="CY31" s="74">
        <v>0</v>
      </c>
      <c r="CZ31" s="74">
        <v>0</v>
      </c>
      <c r="DA31" s="74">
        <v>0</v>
      </c>
      <c r="DB31" s="74">
        <v>0</v>
      </c>
      <c r="DC31" s="74">
        <v>0</v>
      </c>
      <c r="DD31" s="74">
        <v>0</v>
      </c>
      <c r="DE31" s="74">
        <v>0</v>
      </c>
      <c r="DF31" s="74">
        <v>0</v>
      </c>
      <c r="DG31" s="74">
        <v>0</v>
      </c>
      <c r="DH31" s="74">
        <v>0</v>
      </c>
      <c r="DI31" s="74">
        <v>0</v>
      </c>
      <c r="DJ31" s="74">
        <v>0</v>
      </c>
      <c r="DK31" s="74">
        <v>0</v>
      </c>
      <c r="DL31" s="74">
        <v>0</v>
      </c>
      <c r="DM31" s="74">
        <v>0</v>
      </c>
      <c r="DN31" s="74">
        <v>0</v>
      </c>
      <c r="DO31" s="74">
        <v>0</v>
      </c>
      <c r="DP31" s="74">
        <v>0</v>
      </c>
      <c r="DQ31" s="74">
        <v>0</v>
      </c>
      <c r="DR31" s="74">
        <v>0</v>
      </c>
      <c r="DS31" s="74">
        <v>0</v>
      </c>
      <c r="DT31" s="74">
        <v>0</v>
      </c>
      <c r="DU31" s="74">
        <v>0</v>
      </c>
      <c r="DV31" s="74">
        <v>0</v>
      </c>
      <c r="DW31" s="74">
        <v>0</v>
      </c>
      <c r="DX31" s="74">
        <v>0</v>
      </c>
      <c r="DY31" s="74">
        <v>0</v>
      </c>
      <c r="DZ31" s="74">
        <v>0</v>
      </c>
      <c r="EA31" s="74">
        <v>0</v>
      </c>
      <c r="EB31" s="74">
        <v>0</v>
      </c>
      <c r="EC31" s="74">
        <v>0</v>
      </c>
      <c r="ED31" s="74">
        <v>0</v>
      </c>
      <c r="EE31" s="74">
        <v>0</v>
      </c>
      <c r="EF31" s="74">
        <v>0</v>
      </c>
      <c r="EG31" s="74">
        <v>0</v>
      </c>
      <c r="EH31" s="74">
        <v>0</v>
      </c>
      <c r="EI31" s="74">
        <v>0</v>
      </c>
      <c r="EJ31" s="74">
        <v>0</v>
      </c>
      <c r="EK31" s="74">
        <v>0</v>
      </c>
      <c r="EL31" s="74">
        <v>0</v>
      </c>
      <c r="EM31" s="74">
        <v>0</v>
      </c>
      <c r="EN31" s="74">
        <v>0</v>
      </c>
      <c r="EO31" s="74">
        <v>0</v>
      </c>
      <c r="EP31" s="74">
        <v>0</v>
      </c>
      <c r="EQ31" s="74">
        <v>0.36135637068629345</v>
      </c>
      <c r="ER31" s="74">
        <v>0</v>
      </c>
      <c r="ES31" s="74">
        <v>0</v>
      </c>
      <c r="ET31" s="74">
        <v>0</v>
      </c>
      <c r="EU31" s="74">
        <v>0</v>
      </c>
      <c r="EV31" s="74">
        <v>0</v>
      </c>
      <c r="EW31" s="74">
        <v>0</v>
      </c>
      <c r="EX31" s="74">
        <v>0</v>
      </c>
      <c r="EY31" s="74">
        <v>0</v>
      </c>
      <c r="EZ31" s="74">
        <v>0</v>
      </c>
      <c r="FA31" s="74">
        <v>0</v>
      </c>
      <c r="FB31" s="74">
        <v>0</v>
      </c>
      <c r="FC31" s="74">
        <v>0</v>
      </c>
      <c r="FD31" s="74">
        <v>0</v>
      </c>
      <c r="FE31" s="74">
        <v>0</v>
      </c>
      <c r="FF31" s="74">
        <v>0</v>
      </c>
      <c r="FG31" s="74">
        <v>0</v>
      </c>
      <c r="FH31" s="74">
        <v>0</v>
      </c>
      <c r="FI31" s="74">
        <v>0</v>
      </c>
      <c r="FJ31" s="74">
        <v>0</v>
      </c>
      <c r="FK31" s="74">
        <v>0</v>
      </c>
      <c r="FL31" s="74">
        <v>0</v>
      </c>
      <c r="FM31" s="74">
        <v>0</v>
      </c>
      <c r="FN31" s="74">
        <v>0</v>
      </c>
      <c r="FO31" s="74">
        <v>0</v>
      </c>
      <c r="FP31" s="74">
        <v>0</v>
      </c>
      <c r="FQ31" s="74">
        <v>0</v>
      </c>
      <c r="FR31" s="74">
        <v>0</v>
      </c>
      <c r="FS31" s="74">
        <v>0</v>
      </c>
      <c r="FT31" s="74">
        <v>0</v>
      </c>
      <c r="FU31" s="74">
        <v>0</v>
      </c>
      <c r="FV31" s="74">
        <v>0</v>
      </c>
      <c r="FW31" s="74">
        <v>0</v>
      </c>
      <c r="FX31" s="74">
        <v>0</v>
      </c>
      <c r="FY31" s="74">
        <v>0</v>
      </c>
      <c r="FZ31" s="74">
        <v>0</v>
      </c>
      <c r="GA31" s="74">
        <v>0</v>
      </c>
      <c r="GB31" s="74">
        <v>0</v>
      </c>
      <c r="GC31" s="74">
        <v>0</v>
      </c>
      <c r="GD31" s="74">
        <v>0</v>
      </c>
      <c r="GE31" s="74">
        <v>0</v>
      </c>
      <c r="GF31" s="74">
        <v>0</v>
      </c>
      <c r="GG31" s="74">
        <v>0</v>
      </c>
      <c r="GH31" s="74">
        <v>0</v>
      </c>
      <c r="GI31" s="74">
        <v>0</v>
      </c>
      <c r="GJ31" s="74">
        <v>0</v>
      </c>
      <c r="GK31" s="74">
        <v>0</v>
      </c>
      <c r="GL31" s="74">
        <v>0</v>
      </c>
      <c r="GM31" s="74">
        <v>0</v>
      </c>
      <c r="GN31" s="74">
        <v>0</v>
      </c>
      <c r="GO31" s="74">
        <v>0</v>
      </c>
      <c r="GP31" s="74">
        <v>0</v>
      </c>
      <c r="GQ31" s="74">
        <v>0</v>
      </c>
      <c r="GR31" s="74">
        <v>0</v>
      </c>
      <c r="GS31" s="74">
        <v>0</v>
      </c>
      <c r="GT31" s="74">
        <v>0</v>
      </c>
      <c r="GU31" s="74">
        <v>0</v>
      </c>
      <c r="GV31" s="74">
        <v>0</v>
      </c>
      <c r="GW31" s="74">
        <v>0</v>
      </c>
      <c r="GX31" s="74">
        <v>0</v>
      </c>
      <c r="GY31" s="74">
        <v>0</v>
      </c>
      <c r="GZ31" s="74">
        <v>0</v>
      </c>
      <c r="HA31" s="74">
        <v>0</v>
      </c>
      <c r="HB31" s="74">
        <v>0</v>
      </c>
      <c r="HC31" s="74">
        <v>0</v>
      </c>
      <c r="HD31" s="74">
        <v>0</v>
      </c>
      <c r="HE31" s="74">
        <v>0</v>
      </c>
      <c r="HF31" s="74">
        <v>0</v>
      </c>
      <c r="HG31" s="74">
        <v>0</v>
      </c>
      <c r="HH31" s="74">
        <v>0</v>
      </c>
      <c r="HI31" s="74">
        <v>0</v>
      </c>
      <c r="HJ31" s="74">
        <v>0</v>
      </c>
      <c r="HK31" s="74">
        <v>0</v>
      </c>
      <c r="HL31" s="74">
        <v>0</v>
      </c>
      <c r="HM31" s="74">
        <v>0</v>
      </c>
      <c r="HN31" s="74">
        <v>0</v>
      </c>
      <c r="HO31" s="74">
        <v>0</v>
      </c>
      <c r="HP31" s="74">
        <v>0</v>
      </c>
      <c r="HQ31" s="74">
        <v>0</v>
      </c>
      <c r="HR31" s="74">
        <v>0</v>
      </c>
      <c r="HS31" s="74">
        <v>0</v>
      </c>
      <c r="HT31" s="50"/>
      <c r="HU31" s="74" t="s">
        <v>647</v>
      </c>
      <c r="HV31" s="75">
        <v>37.578943723777208</v>
      </c>
      <c r="HW31" s="75">
        <v>62.443204061996269</v>
      </c>
      <c r="HX31" s="54"/>
      <c r="HY31" s="76"/>
      <c r="HZ31" s="77"/>
      <c r="IA31" s="77"/>
      <c r="IB31" s="77"/>
    </row>
    <row r="32" spans="1:236">
      <c r="A32" s="42"/>
      <c r="B32" s="68" t="s">
        <v>137</v>
      </c>
      <c r="C32" s="68" t="s">
        <v>810</v>
      </c>
      <c r="E32" s="43"/>
      <c r="F32" s="50"/>
      <c r="G32" s="50"/>
      <c r="H32" s="50"/>
      <c r="I32" s="50"/>
      <c r="J32" s="50"/>
      <c r="K32" s="70">
        <v>211</v>
      </c>
      <c r="L32" s="71" t="s">
        <v>12</v>
      </c>
      <c r="M32" s="79">
        <v>1.305196302425625</v>
      </c>
      <c r="N32" s="80">
        <v>0.54960913085593766</v>
      </c>
      <c r="O32" s="79">
        <v>8.4877563664357387E-4</v>
      </c>
      <c r="P32" s="74">
        <v>0</v>
      </c>
      <c r="Q32" s="74">
        <v>0</v>
      </c>
      <c r="R32" s="74">
        <v>0</v>
      </c>
      <c r="S32" s="74">
        <v>0</v>
      </c>
      <c r="T32" s="74">
        <v>0</v>
      </c>
      <c r="U32" s="74">
        <v>0</v>
      </c>
      <c r="V32" s="74">
        <v>0</v>
      </c>
      <c r="W32" s="74">
        <v>0</v>
      </c>
      <c r="X32" s="74">
        <v>0</v>
      </c>
      <c r="Y32" s="74">
        <v>0</v>
      </c>
      <c r="Z32" s="74">
        <v>0</v>
      </c>
      <c r="AA32" s="74">
        <v>0</v>
      </c>
      <c r="AB32" s="74">
        <v>0</v>
      </c>
      <c r="AC32" s="74">
        <v>0</v>
      </c>
      <c r="AD32" s="74">
        <v>0</v>
      </c>
      <c r="AE32" s="74">
        <v>0</v>
      </c>
      <c r="AF32" s="74">
        <v>0</v>
      </c>
      <c r="AG32" s="74">
        <v>0</v>
      </c>
      <c r="AH32" s="74">
        <v>0</v>
      </c>
      <c r="AI32" s="74">
        <v>0</v>
      </c>
      <c r="AJ32" s="74">
        <v>0</v>
      </c>
      <c r="AK32" s="74">
        <v>0</v>
      </c>
      <c r="AL32" s="74">
        <v>0</v>
      </c>
      <c r="AM32" s="74">
        <v>0</v>
      </c>
      <c r="AN32" s="74">
        <v>0</v>
      </c>
      <c r="AO32" s="74">
        <v>0</v>
      </c>
      <c r="AP32" s="74">
        <v>0.71054383289613965</v>
      </c>
      <c r="AQ32" s="74">
        <v>0</v>
      </c>
      <c r="AR32" s="74">
        <v>0</v>
      </c>
      <c r="AS32" s="74">
        <v>0</v>
      </c>
      <c r="AT32" s="74">
        <v>0</v>
      </c>
      <c r="AU32" s="74">
        <v>0</v>
      </c>
      <c r="AV32" s="74">
        <v>0</v>
      </c>
      <c r="AW32" s="74">
        <v>0</v>
      </c>
      <c r="AX32" s="74">
        <v>0</v>
      </c>
      <c r="AY32" s="74">
        <v>0</v>
      </c>
      <c r="AZ32" s="74">
        <v>0</v>
      </c>
      <c r="BA32" s="74">
        <v>0</v>
      </c>
      <c r="BB32" s="74">
        <v>0</v>
      </c>
      <c r="BC32" s="74">
        <v>0</v>
      </c>
      <c r="BD32" s="74">
        <v>0</v>
      </c>
      <c r="BE32" s="74">
        <v>0</v>
      </c>
      <c r="BF32" s="74">
        <v>0</v>
      </c>
      <c r="BG32" s="74">
        <v>0</v>
      </c>
      <c r="BH32" s="74">
        <v>0</v>
      </c>
      <c r="BI32" s="74">
        <v>0</v>
      </c>
      <c r="BJ32" s="74">
        <v>0</v>
      </c>
      <c r="BK32" s="74">
        <v>0</v>
      </c>
      <c r="BL32" s="74">
        <v>0</v>
      </c>
      <c r="BM32" s="74">
        <v>0</v>
      </c>
      <c r="BN32" s="74">
        <v>0</v>
      </c>
      <c r="BO32" s="74">
        <v>0</v>
      </c>
      <c r="BP32" s="74">
        <v>0</v>
      </c>
      <c r="BQ32" s="74">
        <v>0</v>
      </c>
      <c r="BR32" s="74">
        <v>0</v>
      </c>
      <c r="BS32" s="74">
        <v>0</v>
      </c>
      <c r="BT32" s="74">
        <v>0</v>
      </c>
      <c r="BU32" s="74">
        <v>0</v>
      </c>
      <c r="BV32" s="74">
        <v>0</v>
      </c>
      <c r="BW32" s="74">
        <v>0</v>
      </c>
      <c r="BX32" s="74">
        <v>0</v>
      </c>
      <c r="BY32" s="74">
        <v>0</v>
      </c>
      <c r="BZ32" s="74">
        <v>0</v>
      </c>
      <c r="CA32" s="74">
        <v>0</v>
      </c>
      <c r="CB32" s="74">
        <v>0</v>
      </c>
      <c r="CC32" s="74">
        <v>0</v>
      </c>
      <c r="CD32" s="74">
        <v>0</v>
      </c>
      <c r="CE32" s="74">
        <v>0</v>
      </c>
      <c r="CF32" s="74">
        <v>0</v>
      </c>
      <c r="CG32" s="74">
        <v>0</v>
      </c>
      <c r="CH32" s="74">
        <v>0</v>
      </c>
      <c r="CI32" s="74">
        <v>0</v>
      </c>
      <c r="CJ32" s="74">
        <v>0</v>
      </c>
      <c r="CK32" s="74">
        <v>0</v>
      </c>
      <c r="CL32" s="74">
        <v>0</v>
      </c>
      <c r="CM32" s="74">
        <v>0</v>
      </c>
      <c r="CN32" s="74">
        <v>0</v>
      </c>
      <c r="CO32" s="74">
        <v>0</v>
      </c>
      <c r="CP32" s="74">
        <v>0</v>
      </c>
      <c r="CQ32" s="74">
        <v>0</v>
      </c>
      <c r="CR32" s="74">
        <v>0</v>
      </c>
      <c r="CS32" s="74">
        <v>0</v>
      </c>
      <c r="CT32" s="74">
        <v>0</v>
      </c>
      <c r="CU32" s="74">
        <v>0</v>
      </c>
      <c r="CV32" s="74">
        <v>0</v>
      </c>
      <c r="CW32" s="74">
        <v>0</v>
      </c>
      <c r="CX32" s="74">
        <v>0</v>
      </c>
      <c r="CY32" s="74">
        <v>0</v>
      </c>
      <c r="CZ32" s="74">
        <v>0</v>
      </c>
      <c r="DA32" s="74">
        <v>0</v>
      </c>
      <c r="DB32" s="74">
        <v>0</v>
      </c>
      <c r="DC32" s="74">
        <v>0</v>
      </c>
      <c r="DD32" s="74">
        <v>0</v>
      </c>
      <c r="DE32" s="74">
        <v>0</v>
      </c>
      <c r="DF32" s="74">
        <v>0</v>
      </c>
      <c r="DG32" s="74">
        <v>0</v>
      </c>
      <c r="DH32" s="74">
        <v>0</v>
      </c>
      <c r="DI32" s="74">
        <v>0</v>
      </c>
      <c r="DJ32" s="74">
        <v>0</v>
      </c>
      <c r="DK32" s="74">
        <v>0</v>
      </c>
      <c r="DL32" s="74">
        <v>0</v>
      </c>
      <c r="DM32" s="74">
        <v>0</v>
      </c>
      <c r="DN32" s="74">
        <v>0</v>
      </c>
      <c r="DO32" s="74">
        <v>0</v>
      </c>
      <c r="DP32" s="74">
        <v>0</v>
      </c>
      <c r="DQ32" s="74">
        <v>0</v>
      </c>
      <c r="DR32" s="74">
        <v>0</v>
      </c>
      <c r="DS32" s="74">
        <v>0</v>
      </c>
      <c r="DT32" s="74">
        <v>0</v>
      </c>
      <c r="DU32" s="74">
        <v>0</v>
      </c>
      <c r="DV32" s="74">
        <v>0</v>
      </c>
      <c r="DW32" s="74">
        <v>0</v>
      </c>
      <c r="DX32" s="74">
        <v>0</v>
      </c>
      <c r="DY32" s="74">
        <v>0</v>
      </c>
      <c r="DZ32" s="74">
        <v>0</v>
      </c>
      <c r="EA32" s="74">
        <v>0</v>
      </c>
      <c r="EB32" s="74">
        <v>0</v>
      </c>
      <c r="EC32" s="74">
        <v>0</v>
      </c>
      <c r="ED32" s="74">
        <v>0</v>
      </c>
      <c r="EE32" s="74">
        <v>0</v>
      </c>
      <c r="EF32" s="74">
        <v>0</v>
      </c>
      <c r="EG32" s="74">
        <v>0</v>
      </c>
      <c r="EH32" s="74">
        <v>0</v>
      </c>
      <c r="EI32" s="74">
        <v>0</v>
      </c>
      <c r="EJ32" s="74">
        <v>0</v>
      </c>
      <c r="EK32" s="74">
        <v>0</v>
      </c>
      <c r="EL32" s="74">
        <v>0</v>
      </c>
      <c r="EM32" s="74">
        <v>0</v>
      </c>
      <c r="EN32" s="74">
        <v>0</v>
      </c>
      <c r="EO32" s="74">
        <v>0</v>
      </c>
      <c r="EP32" s="74">
        <v>0</v>
      </c>
      <c r="EQ32" s="74">
        <v>0</v>
      </c>
      <c r="ER32" s="74">
        <v>0.71332238840465811</v>
      </c>
      <c r="ES32" s="74">
        <v>0</v>
      </c>
      <c r="ET32" s="74">
        <v>0</v>
      </c>
      <c r="EU32" s="74">
        <v>0</v>
      </c>
      <c r="EV32" s="74">
        <v>0</v>
      </c>
      <c r="EW32" s="74">
        <v>0</v>
      </c>
      <c r="EX32" s="74">
        <v>0</v>
      </c>
      <c r="EY32" s="74">
        <v>0</v>
      </c>
      <c r="EZ32" s="74">
        <v>0</v>
      </c>
      <c r="FA32" s="74">
        <v>0</v>
      </c>
      <c r="FB32" s="74">
        <v>0</v>
      </c>
      <c r="FC32" s="74">
        <v>0</v>
      </c>
      <c r="FD32" s="74">
        <v>0</v>
      </c>
      <c r="FE32" s="74">
        <v>0</v>
      </c>
      <c r="FF32" s="74">
        <v>0</v>
      </c>
      <c r="FG32" s="74">
        <v>0</v>
      </c>
      <c r="FH32" s="74">
        <v>0</v>
      </c>
      <c r="FI32" s="74">
        <v>0</v>
      </c>
      <c r="FJ32" s="74">
        <v>0</v>
      </c>
      <c r="FK32" s="74">
        <v>0</v>
      </c>
      <c r="FL32" s="74">
        <v>0</v>
      </c>
      <c r="FM32" s="74">
        <v>0</v>
      </c>
      <c r="FN32" s="74">
        <v>0</v>
      </c>
      <c r="FO32" s="74">
        <v>0</v>
      </c>
      <c r="FP32" s="74">
        <v>0</v>
      </c>
      <c r="FQ32" s="74">
        <v>0</v>
      </c>
      <c r="FR32" s="74">
        <v>0</v>
      </c>
      <c r="FS32" s="74">
        <v>0</v>
      </c>
      <c r="FT32" s="74">
        <v>0</v>
      </c>
      <c r="FU32" s="74">
        <v>0</v>
      </c>
      <c r="FV32" s="74">
        <v>0</v>
      </c>
      <c r="FW32" s="74">
        <v>0</v>
      </c>
      <c r="FX32" s="74">
        <v>0</v>
      </c>
      <c r="FY32" s="74">
        <v>0</v>
      </c>
      <c r="FZ32" s="74">
        <v>0</v>
      </c>
      <c r="GA32" s="74">
        <v>0</v>
      </c>
      <c r="GB32" s="74">
        <v>0</v>
      </c>
      <c r="GC32" s="74">
        <v>0</v>
      </c>
      <c r="GD32" s="74">
        <v>0</v>
      </c>
      <c r="GE32" s="74">
        <v>0</v>
      </c>
      <c r="GF32" s="74">
        <v>0</v>
      </c>
      <c r="GG32" s="74">
        <v>0</v>
      </c>
      <c r="GH32" s="74">
        <v>0</v>
      </c>
      <c r="GI32" s="74">
        <v>0</v>
      </c>
      <c r="GJ32" s="74">
        <v>0</v>
      </c>
      <c r="GK32" s="74">
        <v>0</v>
      </c>
      <c r="GL32" s="74">
        <v>0</v>
      </c>
      <c r="GM32" s="74">
        <v>0</v>
      </c>
      <c r="GN32" s="74">
        <v>0</v>
      </c>
      <c r="GO32" s="74">
        <v>0</v>
      </c>
      <c r="GP32" s="74">
        <v>0</v>
      </c>
      <c r="GQ32" s="74">
        <v>0</v>
      </c>
      <c r="GR32" s="74">
        <v>0</v>
      </c>
      <c r="GS32" s="74">
        <v>0</v>
      </c>
      <c r="GT32" s="74">
        <v>0</v>
      </c>
      <c r="GU32" s="74">
        <v>0</v>
      </c>
      <c r="GV32" s="74">
        <v>0</v>
      </c>
      <c r="GW32" s="74">
        <v>0</v>
      </c>
      <c r="GX32" s="74">
        <v>0</v>
      </c>
      <c r="GY32" s="74">
        <v>0</v>
      </c>
      <c r="GZ32" s="74">
        <v>0</v>
      </c>
      <c r="HA32" s="74">
        <v>0</v>
      </c>
      <c r="HB32" s="74">
        <v>0</v>
      </c>
      <c r="HC32" s="74">
        <v>0</v>
      </c>
      <c r="HD32" s="74">
        <v>0</v>
      </c>
      <c r="HE32" s="74">
        <v>0</v>
      </c>
      <c r="HF32" s="74">
        <v>0</v>
      </c>
      <c r="HG32" s="74">
        <v>0</v>
      </c>
      <c r="HH32" s="74">
        <v>0</v>
      </c>
      <c r="HI32" s="74">
        <v>0</v>
      </c>
      <c r="HJ32" s="74">
        <v>0</v>
      </c>
      <c r="HK32" s="74">
        <v>0</v>
      </c>
      <c r="HL32" s="74">
        <v>0</v>
      </c>
      <c r="HM32" s="74">
        <v>0</v>
      </c>
      <c r="HN32" s="74">
        <v>0</v>
      </c>
      <c r="HO32" s="74">
        <v>0</v>
      </c>
      <c r="HP32" s="74">
        <v>0</v>
      </c>
      <c r="HQ32" s="74">
        <v>0</v>
      </c>
      <c r="HR32" s="74">
        <v>0</v>
      </c>
      <c r="HS32" s="74">
        <v>0</v>
      </c>
      <c r="HT32" s="50"/>
      <c r="HU32" s="74" t="s">
        <v>648</v>
      </c>
      <c r="HV32" s="75">
        <v>99.595116063555196</v>
      </c>
      <c r="HW32" s="75">
        <v>362.60400615920264</v>
      </c>
      <c r="HX32" s="54"/>
      <c r="HY32" s="76"/>
      <c r="HZ32" s="77"/>
      <c r="IA32" s="77"/>
      <c r="IB32" s="77"/>
    </row>
    <row r="33" spans="1:236">
      <c r="A33" s="42"/>
      <c r="B33" s="86"/>
      <c r="E33" s="43"/>
      <c r="F33" s="50"/>
      <c r="G33" s="50"/>
      <c r="H33" s="50"/>
      <c r="I33" s="50"/>
      <c r="J33" s="50"/>
      <c r="K33" s="70">
        <v>212</v>
      </c>
      <c r="L33" s="71" t="s">
        <v>13</v>
      </c>
      <c r="M33" s="79">
        <v>1.0690352508533294</v>
      </c>
      <c r="N33" s="80">
        <v>0.77661982084594416</v>
      </c>
      <c r="O33" s="79">
        <v>0.51614958959077584</v>
      </c>
      <c r="P33" s="74">
        <v>0</v>
      </c>
      <c r="Q33" s="74">
        <v>0</v>
      </c>
      <c r="R33" s="74">
        <v>0</v>
      </c>
      <c r="S33" s="74">
        <v>0</v>
      </c>
      <c r="T33" s="74">
        <v>0</v>
      </c>
      <c r="U33" s="74">
        <v>0</v>
      </c>
      <c r="V33" s="74">
        <v>0</v>
      </c>
      <c r="W33" s="74">
        <v>0</v>
      </c>
      <c r="X33" s="74">
        <v>0</v>
      </c>
      <c r="Y33" s="74">
        <v>0</v>
      </c>
      <c r="Z33" s="74">
        <v>0</v>
      </c>
      <c r="AA33" s="74">
        <v>0</v>
      </c>
      <c r="AB33" s="74">
        <v>0</v>
      </c>
      <c r="AC33" s="74">
        <v>0</v>
      </c>
      <c r="AD33" s="74">
        <v>0</v>
      </c>
      <c r="AE33" s="74">
        <v>0</v>
      </c>
      <c r="AF33" s="74">
        <v>0</v>
      </c>
      <c r="AG33" s="74">
        <v>0</v>
      </c>
      <c r="AH33" s="74">
        <v>0</v>
      </c>
      <c r="AI33" s="74">
        <v>0</v>
      </c>
      <c r="AJ33" s="74">
        <v>0</v>
      </c>
      <c r="AK33" s="74">
        <v>0</v>
      </c>
      <c r="AL33" s="74">
        <v>0</v>
      </c>
      <c r="AM33" s="74">
        <v>0</v>
      </c>
      <c r="AN33" s="74">
        <v>0</v>
      </c>
      <c r="AO33" s="74">
        <v>0</v>
      </c>
      <c r="AP33" s="74">
        <v>0</v>
      </c>
      <c r="AQ33" s="74">
        <v>0.21876237643708776</v>
      </c>
      <c r="AR33" s="74">
        <v>0</v>
      </c>
      <c r="AS33" s="74">
        <v>0</v>
      </c>
      <c r="AT33" s="74">
        <v>0</v>
      </c>
      <c r="AU33" s="74">
        <v>0</v>
      </c>
      <c r="AV33" s="74">
        <v>0</v>
      </c>
      <c r="AW33" s="74">
        <v>0</v>
      </c>
      <c r="AX33" s="74">
        <v>0</v>
      </c>
      <c r="AY33" s="74">
        <v>0</v>
      </c>
      <c r="AZ33" s="74">
        <v>0</v>
      </c>
      <c r="BA33" s="74">
        <v>0</v>
      </c>
      <c r="BB33" s="74">
        <v>0</v>
      </c>
      <c r="BC33" s="74">
        <v>0</v>
      </c>
      <c r="BD33" s="74">
        <v>0</v>
      </c>
      <c r="BE33" s="74">
        <v>0</v>
      </c>
      <c r="BF33" s="74">
        <v>0</v>
      </c>
      <c r="BG33" s="74">
        <v>0</v>
      </c>
      <c r="BH33" s="74">
        <v>0</v>
      </c>
      <c r="BI33" s="74">
        <v>0</v>
      </c>
      <c r="BJ33" s="74">
        <v>0</v>
      </c>
      <c r="BK33" s="74">
        <v>0</v>
      </c>
      <c r="BL33" s="74">
        <v>0</v>
      </c>
      <c r="BM33" s="74">
        <v>0</v>
      </c>
      <c r="BN33" s="74">
        <v>0</v>
      </c>
      <c r="BO33" s="74">
        <v>0</v>
      </c>
      <c r="BP33" s="74">
        <v>0</v>
      </c>
      <c r="BQ33" s="74">
        <v>0</v>
      </c>
      <c r="BR33" s="74">
        <v>0</v>
      </c>
      <c r="BS33" s="74">
        <v>0</v>
      </c>
      <c r="BT33" s="74">
        <v>0</v>
      </c>
      <c r="BU33" s="74">
        <v>0</v>
      </c>
      <c r="BV33" s="74">
        <v>0</v>
      </c>
      <c r="BW33" s="74">
        <v>0</v>
      </c>
      <c r="BX33" s="74">
        <v>0</v>
      </c>
      <c r="BY33" s="74">
        <v>0</v>
      </c>
      <c r="BZ33" s="74">
        <v>0</v>
      </c>
      <c r="CA33" s="74">
        <v>0</v>
      </c>
      <c r="CB33" s="74">
        <v>0</v>
      </c>
      <c r="CC33" s="74">
        <v>0</v>
      </c>
      <c r="CD33" s="74">
        <v>0</v>
      </c>
      <c r="CE33" s="74">
        <v>0</v>
      </c>
      <c r="CF33" s="74">
        <v>0</v>
      </c>
      <c r="CG33" s="74">
        <v>0</v>
      </c>
      <c r="CH33" s="74">
        <v>0</v>
      </c>
      <c r="CI33" s="74">
        <v>0</v>
      </c>
      <c r="CJ33" s="74">
        <v>0</v>
      </c>
      <c r="CK33" s="74">
        <v>0</v>
      </c>
      <c r="CL33" s="74">
        <v>0</v>
      </c>
      <c r="CM33" s="74">
        <v>0</v>
      </c>
      <c r="CN33" s="74">
        <v>0</v>
      </c>
      <c r="CO33" s="74">
        <v>0</v>
      </c>
      <c r="CP33" s="74">
        <v>0</v>
      </c>
      <c r="CQ33" s="74">
        <v>0</v>
      </c>
      <c r="CR33" s="74">
        <v>0</v>
      </c>
      <c r="CS33" s="74">
        <v>0</v>
      </c>
      <c r="CT33" s="74">
        <v>0</v>
      </c>
      <c r="CU33" s="74">
        <v>0</v>
      </c>
      <c r="CV33" s="74">
        <v>0</v>
      </c>
      <c r="CW33" s="74">
        <v>0</v>
      </c>
      <c r="CX33" s="74">
        <v>0</v>
      </c>
      <c r="CY33" s="74">
        <v>0</v>
      </c>
      <c r="CZ33" s="74">
        <v>0</v>
      </c>
      <c r="DA33" s="74">
        <v>0</v>
      </c>
      <c r="DB33" s="74">
        <v>0</v>
      </c>
      <c r="DC33" s="74">
        <v>0</v>
      </c>
      <c r="DD33" s="74">
        <v>0</v>
      </c>
      <c r="DE33" s="74">
        <v>0</v>
      </c>
      <c r="DF33" s="74">
        <v>0</v>
      </c>
      <c r="DG33" s="74">
        <v>0</v>
      </c>
      <c r="DH33" s="74">
        <v>0</v>
      </c>
      <c r="DI33" s="74">
        <v>0</v>
      </c>
      <c r="DJ33" s="74">
        <v>0</v>
      </c>
      <c r="DK33" s="74">
        <v>0</v>
      </c>
      <c r="DL33" s="74">
        <v>0</v>
      </c>
      <c r="DM33" s="74">
        <v>0</v>
      </c>
      <c r="DN33" s="74">
        <v>0</v>
      </c>
      <c r="DO33" s="74">
        <v>0</v>
      </c>
      <c r="DP33" s="74">
        <v>0</v>
      </c>
      <c r="DQ33" s="74">
        <v>0</v>
      </c>
      <c r="DR33" s="74">
        <v>0</v>
      </c>
      <c r="DS33" s="74">
        <v>0</v>
      </c>
      <c r="DT33" s="74">
        <v>0</v>
      </c>
      <c r="DU33" s="74">
        <v>0</v>
      </c>
      <c r="DV33" s="74">
        <v>0</v>
      </c>
      <c r="DW33" s="74">
        <v>0</v>
      </c>
      <c r="DX33" s="74">
        <v>0</v>
      </c>
      <c r="DY33" s="74">
        <v>0</v>
      </c>
      <c r="DZ33" s="74">
        <v>0</v>
      </c>
      <c r="EA33" s="74">
        <v>0</v>
      </c>
      <c r="EB33" s="74">
        <v>0</v>
      </c>
      <c r="EC33" s="74">
        <v>0</v>
      </c>
      <c r="ED33" s="74">
        <v>0</v>
      </c>
      <c r="EE33" s="74">
        <v>0</v>
      </c>
      <c r="EF33" s="74">
        <v>0</v>
      </c>
      <c r="EG33" s="74">
        <v>0</v>
      </c>
      <c r="EH33" s="74">
        <v>0</v>
      </c>
      <c r="EI33" s="74">
        <v>0</v>
      </c>
      <c r="EJ33" s="74">
        <v>0</v>
      </c>
      <c r="EK33" s="74">
        <v>0</v>
      </c>
      <c r="EL33" s="74">
        <v>0</v>
      </c>
      <c r="EM33" s="74">
        <v>0</v>
      </c>
      <c r="EN33" s="74">
        <v>0</v>
      </c>
      <c r="EO33" s="74">
        <v>0</v>
      </c>
      <c r="EP33" s="74">
        <v>0</v>
      </c>
      <c r="EQ33" s="74">
        <v>0</v>
      </c>
      <c r="ER33" s="74">
        <v>0</v>
      </c>
      <c r="ES33" s="74">
        <v>0.2175437296992781</v>
      </c>
      <c r="ET33" s="74">
        <v>0</v>
      </c>
      <c r="EU33" s="74">
        <v>0</v>
      </c>
      <c r="EV33" s="74">
        <v>0</v>
      </c>
      <c r="EW33" s="74">
        <v>0</v>
      </c>
      <c r="EX33" s="74">
        <v>0</v>
      </c>
      <c r="EY33" s="74">
        <v>0</v>
      </c>
      <c r="EZ33" s="74">
        <v>0</v>
      </c>
      <c r="FA33" s="74">
        <v>0</v>
      </c>
      <c r="FB33" s="74">
        <v>0</v>
      </c>
      <c r="FC33" s="74">
        <v>0</v>
      </c>
      <c r="FD33" s="74">
        <v>0</v>
      </c>
      <c r="FE33" s="74">
        <v>0</v>
      </c>
      <c r="FF33" s="74">
        <v>0</v>
      </c>
      <c r="FG33" s="74">
        <v>0</v>
      </c>
      <c r="FH33" s="74">
        <v>0</v>
      </c>
      <c r="FI33" s="74">
        <v>0</v>
      </c>
      <c r="FJ33" s="74">
        <v>0</v>
      </c>
      <c r="FK33" s="74">
        <v>0</v>
      </c>
      <c r="FL33" s="74">
        <v>0</v>
      </c>
      <c r="FM33" s="74">
        <v>0</v>
      </c>
      <c r="FN33" s="74">
        <v>0</v>
      </c>
      <c r="FO33" s="74">
        <v>0</v>
      </c>
      <c r="FP33" s="74">
        <v>0</v>
      </c>
      <c r="FQ33" s="74">
        <v>0</v>
      </c>
      <c r="FR33" s="74">
        <v>0</v>
      </c>
      <c r="FS33" s="74">
        <v>0</v>
      </c>
      <c r="FT33" s="74">
        <v>0</v>
      </c>
      <c r="FU33" s="74">
        <v>0</v>
      </c>
      <c r="FV33" s="74">
        <v>0</v>
      </c>
      <c r="FW33" s="74">
        <v>0</v>
      </c>
      <c r="FX33" s="74">
        <v>0</v>
      </c>
      <c r="FY33" s="74">
        <v>0</v>
      </c>
      <c r="FZ33" s="74">
        <v>0</v>
      </c>
      <c r="GA33" s="74">
        <v>0</v>
      </c>
      <c r="GB33" s="74">
        <v>0</v>
      </c>
      <c r="GC33" s="74">
        <v>0</v>
      </c>
      <c r="GD33" s="74">
        <v>0</v>
      </c>
      <c r="GE33" s="74">
        <v>0</v>
      </c>
      <c r="GF33" s="74">
        <v>0</v>
      </c>
      <c r="GG33" s="74">
        <v>0</v>
      </c>
      <c r="GH33" s="74">
        <v>0</v>
      </c>
      <c r="GI33" s="74">
        <v>0</v>
      </c>
      <c r="GJ33" s="74">
        <v>0</v>
      </c>
      <c r="GK33" s="74">
        <v>0</v>
      </c>
      <c r="GL33" s="74">
        <v>0</v>
      </c>
      <c r="GM33" s="74">
        <v>0</v>
      </c>
      <c r="GN33" s="74">
        <v>0</v>
      </c>
      <c r="GO33" s="74">
        <v>0</v>
      </c>
      <c r="GP33" s="74">
        <v>0</v>
      </c>
      <c r="GQ33" s="74">
        <v>0</v>
      </c>
      <c r="GR33" s="74">
        <v>0</v>
      </c>
      <c r="GS33" s="74">
        <v>0</v>
      </c>
      <c r="GT33" s="74">
        <v>0</v>
      </c>
      <c r="GU33" s="74">
        <v>0</v>
      </c>
      <c r="GV33" s="74">
        <v>0</v>
      </c>
      <c r="GW33" s="74">
        <v>0</v>
      </c>
      <c r="GX33" s="74">
        <v>0</v>
      </c>
      <c r="GY33" s="74">
        <v>0</v>
      </c>
      <c r="GZ33" s="74">
        <v>0</v>
      </c>
      <c r="HA33" s="74">
        <v>0</v>
      </c>
      <c r="HB33" s="74">
        <v>0</v>
      </c>
      <c r="HC33" s="74">
        <v>0</v>
      </c>
      <c r="HD33" s="74">
        <v>0</v>
      </c>
      <c r="HE33" s="74">
        <v>0</v>
      </c>
      <c r="HF33" s="74">
        <v>0</v>
      </c>
      <c r="HG33" s="74">
        <v>0</v>
      </c>
      <c r="HH33" s="74">
        <v>0</v>
      </c>
      <c r="HI33" s="74">
        <v>0</v>
      </c>
      <c r="HJ33" s="74">
        <v>0</v>
      </c>
      <c r="HK33" s="74">
        <v>0</v>
      </c>
      <c r="HL33" s="74">
        <v>0</v>
      </c>
      <c r="HM33" s="74">
        <v>0</v>
      </c>
      <c r="HN33" s="74">
        <v>0</v>
      </c>
      <c r="HO33" s="74">
        <v>0</v>
      </c>
      <c r="HP33" s="74">
        <v>0</v>
      </c>
      <c r="HQ33" s="74">
        <v>0</v>
      </c>
      <c r="HR33" s="74">
        <v>0</v>
      </c>
      <c r="HS33" s="74">
        <v>0</v>
      </c>
      <c r="HT33" s="50"/>
      <c r="HU33" s="74" t="s">
        <v>649</v>
      </c>
      <c r="HV33" s="75">
        <v>23.919789217454099</v>
      </c>
      <c r="HW33" s="75">
        <v>56.260539829031629</v>
      </c>
      <c r="HX33" s="54"/>
      <c r="HY33" s="76"/>
      <c r="HZ33" s="77"/>
      <c r="IA33" s="77"/>
      <c r="IB33" s="77"/>
    </row>
    <row r="34" spans="1:236">
      <c r="A34" s="42"/>
      <c r="E34" s="43"/>
      <c r="F34" s="50"/>
      <c r="G34" s="50"/>
      <c r="H34" s="50"/>
      <c r="I34" s="50"/>
      <c r="J34" s="50"/>
      <c r="K34" s="70">
        <v>221</v>
      </c>
      <c r="L34" s="71" t="s">
        <v>14</v>
      </c>
      <c r="M34" s="79">
        <v>1.03666240027391</v>
      </c>
      <c r="N34" s="80">
        <v>0.7536244116331916</v>
      </c>
      <c r="O34" s="79">
        <v>0.16201760428357403</v>
      </c>
      <c r="P34" s="74">
        <v>0</v>
      </c>
      <c r="Q34" s="74">
        <v>0</v>
      </c>
      <c r="R34" s="74">
        <v>0</v>
      </c>
      <c r="S34" s="74">
        <v>0</v>
      </c>
      <c r="T34" s="74">
        <v>0</v>
      </c>
      <c r="U34" s="74">
        <v>0</v>
      </c>
      <c r="V34" s="74">
        <v>0</v>
      </c>
      <c r="W34" s="74">
        <v>0</v>
      </c>
      <c r="X34" s="74">
        <v>0</v>
      </c>
      <c r="Y34" s="74">
        <v>0</v>
      </c>
      <c r="Z34" s="74">
        <v>0</v>
      </c>
      <c r="AA34" s="74">
        <v>0</v>
      </c>
      <c r="AB34" s="74">
        <v>0</v>
      </c>
      <c r="AC34" s="74">
        <v>0</v>
      </c>
      <c r="AD34" s="74">
        <v>0</v>
      </c>
      <c r="AE34" s="74">
        <v>0</v>
      </c>
      <c r="AF34" s="74">
        <v>0</v>
      </c>
      <c r="AG34" s="74">
        <v>0</v>
      </c>
      <c r="AH34" s="74">
        <v>0</v>
      </c>
      <c r="AI34" s="74">
        <v>0</v>
      </c>
      <c r="AJ34" s="74">
        <v>0</v>
      </c>
      <c r="AK34" s="74">
        <v>0</v>
      </c>
      <c r="AL34" s="74">
        <v>0</v>
      </c>
      <c r="AM34" s="74">
        <v>0</v>
      </c>
      <c r="AN34" s="74">
        <v>0</v>
      </c>
      <c r="AO34" s="74">
        <v>0</v>
      </c>
      <c r="AP34" s="74">
        <v>0</v>
      </c>
      <c r="AQ34" s="74">
        <v>0</v>
      </c>
      <c r="AR34" s="74">
        <v>0.46235188781861408</v>
      </c>
      <c r="AS34" s="74">
        <v>0</v>
      </c>
      <c r="AT34" s="74">
        <v>0</v>
      </c>
      <c r="AU34" s="74">
        <v>0</v>
      </c>
      <c r="AV34" s="74">
        <v>0</v>
      </c>
      <c r="AW34" s="74">
        <v>0</v>
      </c>
      <c r="AX34" s="74">
        <v>0</v>
      </c>
      <c r="AY34" s="74">
        <v>0</v>
      </c>
      <c r="AZ34" s="74">
        <v>0</v>
      </c>
      <c r="BA34" s="74">
        <v>0</v>
      </c>
      <c r="BB34" s="74">
        <v>0</v>
      </c>
      <c r="BC34" s="74">
        <v>0</v>
      </c>
      <c r="BD34" s="74">
        <v>0</v>
      </c>
      <c r="BE34" s="74">
        <v>0</v>
      </c>
      <c r="BF34" s="74">
        <v>0</v>
      </c>
      <c r="BG34" s="74">
        <v>0</v>
      </c>
      <c r="BH34" s="74">
        <v>0</v>
      </c>
      <c r="BI34" s="74">
        <v>0</v>
      </c>
      <c r="BJ34" s="74">
        <v>0</v>
      </c>
      <c r="BK34" s="74">
        <v>0</v>
      </c>
      <c r="BL34" s="74">
        <v>0</v>
      </c>
      <c r="BM34" s="74">
        <v>0</v>
      </c>
      <c r="BN34" s="74">
        <v>0</v>
      </c>
      <c r="BO34" s="74">
        <v>0</v>
      </c>
      <c r="BP34" s="74">
        <v>0</v>
      </c>
      <c r="BQ34" s="74">
        <v>0</v>
      </c>
      <c r="BR34" s="74">
        <v>0</v>
      </c>
      <c r="BS34" s="74">
        <v>0</v>
      </c>
      <c r="BT34" s="74">
        <v>0</v>
      </c>
      <c r="BU34" s="74">
        <v>0</v>
      </c>
      <c r="BV34" s="74">
        <v>0</v>
      </c>
      <c r="BW34" s="74">
        <v>0</v>
      </c>
      <c r="BX34" s="74">
        <v>0</v>
      </c>
      <c r="BY34" s="74">
        <v>0</v>
      </c>
      <c r="BZ34" s="74">
        <v>0</v>
      </c>
      <c r="CA34" s="74">
        <v>0</v>
      </c>
      <c r="CB34" s="74">
        <v>0</v>
      </c>
      <c r="CC34" s="74">
        <v>0</v>
      </c>
      <c r="CD34" s="74">
        <v>0</v>
      </c>
      <c r="CE34" s="74">
        <v>0</v>
      </c>
      <c r="CF34" s="74">
        <v>0</v>
      </c>
      <c r="CG34" s="74">
        <v>0</v>
      </c>
      <c r="CH34" s="74">
        <v>0</v>
      </c>
      <c r="CI34" s="74">
        <v>0</v>
      </c>
      <c r="CJ34" s="74">
        <v>0</v>
      </c>
      <c r="CK34" s="74">
        <v>0</v>
      </c>
      <c r="CL34" s="74">
        <v>0</v>
      </c>
      <c r="CM34" s="74">
        <v>0</v>
      </c>
      <c r="CN34" s="74">
        <v>0</v>
      </c>
      <c r="CO34" s="74">
        <v>0</v>
      </c>
      <c r="CP34" s="74">
        <v>0</v>
      </c>
      <c r="CQ34" s="74">
        <v>0</v>
      </c>
      <c r="CR34" s="74">
        <v>0</v>
      </c>
      <c r="CS34" s="74">
        <v>0</v>
      </c>
      <c r="CT34" s="74">
        <v>0</v>
      </c>
      <c r="CU34" s="74">
        <v>0</v>
      </c>
      <c r="CV34" s="74">
        <v>0</v>
      </c>
      <c r="CW34" s="74">
        <v>0</v>
      </c>
      <c r="CX34" s="74">
        <v>0</v>
      </c>
      <c r="CY34" s="74">
        <v>0</v>
      </c>
      <c r="CZ34" s="74">
        <v>0</v>
      </c>
      <c r="DA34" s="74">
        <v>0</v>
      </c>
      <c r="DB34" s="74">
        <v>0</v>
      </c>
      <c r="DC34" s="74">
        <v>0</v>
      </c>
      <c r="DD34" s="74">
        <v>0</v>
      </c>
      <c r="DE34" s="74">
        <v>0</v>
      </c>
      <c r="DF34" s="74">
        <v>0</v>
      </c>
      <c r="DG34" s="74">
        <v>0</v>
      </c>
      <c r="DH34" s="74">
        <v>0</v>
      </c>
      <c r="DI34" s="74">
        <v>0</v>
      </c>
      <c r="DJ34" s="74">
        <v>0</v>
      </c>
      <c r="DK34" s="74">
        <v>0</v>
      </c>
      <c r="DL34" s="74">
        <v>0</v>
      </c>
      <c r="DM34" s="74">
        <v>0</v>
      </c>
      <c r="DN34" s="74">
        <v>0</v>
      </c>
      <c r="DO34" s="74">
        <v>0</v>
      </c>
      <c r="DP34" s="74">
        <v>0</v>
      </c>
      <c r="DQ34" s="74">
        <v>0</v>
      </c>
      <c r="DR34" s="74">
        <v>0</v>
      </c>
      <c r="DS34" s="74">
        <v>0</v>
      </c>
      <c r="DT34" s="74">
        <v>0</v>
      </c>
      <c r="DU34" s="74">
        <v>0</v>
      </c>
      <c r="DV34" s="74">
        <v>0</v>
      </c>
      <c r="DW34" s="74">
        <v>0</v>
      </c>
      <c r="DX34" s="74">
        <v>0</v>
      </c>
      <c r="DY34" s="74">
        <v>0</v>
      </c>
      <c r="DZ34" s="74">
        <v>0</v>
      </c>
      <c r="EA34" s="74">
        <v>0</v>
      </c>
      <c r="EB34" s="74">
        <v>0</v>
      </c>
      <c r="EC34" s="74">
        <v>0</v>
      </c>
      <c r="ED34" s="74">
        <v>0</v>
      </c>
      <c r="EE34" s="74">
        <v>0</v>
      </c>
      <c r="EF34" s="74">
        <v>0</v>
      </c>
      <c r="EG34" s="74">
        <v>0</v>
      </c>
      <c r="EH34" s="74">
        <v>0</v>
      </c>
      <c r="EI34" s="74">
        <v>0</v>
      </c>
      <c r="EJ34" s="74">
        <v>0</v>
      </c>
      <c r="EK34" s="74">
        <v>0</v>
      </c>
      <c r="EL34" s="74">
        <v>0</v>
      </c>
      <c r="EM34" s="74">
        <v>0</v>
      </c>
      <c r="EN34" s="74">
        <v>0</v>
      </c>
      <c r="EO34" s="74">
        <v>0</v>
      </c>
      <c r="EP34" s="74">
        <v>0</v>
      </c>
      <c r="EQ34" s="74">
        <v>0</v>
      </c>
      <c r="ER34" s="74">
        <v>0</v>
      </c>
      <c r="ES34" s="74">
        <v>0</v>
      </c>
      <c r="ET34" s="74">
        <v>0.45874875615519378</v>
      </c>
      <c r="EU34" s="74">
        <v>0</v>
      </c>
      <c r="EV34" s="74">
        <v>0</v>
      </c>
      <c r="EW34" s="74">
        <v>0</v>
      </c>
      <c r="EX34" s="74">
        <v>0</v>
      </c>
      <c r="EY34" s="74">
        <v>0</v>
      </c>
      <c r="EZ34" s="74">
        <v>0</v>
      </c>
      <c r="FA34" s="74">
        <v>0</v>
      </c>
      <c r="FB34" s="74">
        <v>0</v>
      </c>
      <c r="FC34" s="74">
        <v>0</v>
      </c>
      <c r="FD34" s="74">
        <v>0</v>
      </c>
      <c r="FE34" s="74">
        <v>0</v>
      </c>
      <c r="FF34" s="74">
        <v>0</v>
      </c>
      <c r="FG34" s="74">
        <v>0</v>
      </c>
      <c r="FH34" s="74">
        <v>0</v>
      </c>
      <c r="FI34" s="74">
        <v>0</v>
      </c>
      <c r="FJ34" s="74">
        <v>0</v>
      </c>
      <c r="FK34" s="74">
        <v>0</v>
      </c>
      <c r="FL34" s="74">
        <v>0</v>
      </c>
      <c r="FM34" s="74">
        <v>0</v>
      </c>
      <c r="FN34" s="74">
        <v>0</v>
      </c>
      <c r="FO34" s="74">
        <v>0</v>
      </c>
      <c r="FP34" s="74">
        <v>0</v>
      </c>
      <c r="FQ34" s="74">
        <v>0</v>
      </c>
      <c r="FR34" s="74">
        <v>0</v>
      </c>
      <c r="FS34" s="74">
        <v>0</v>
      </c>
      <c r="FT34" s="74">
        <v>0</v>
      </c>
      <c r="FU34" s="74">
        <v>0</v>
      </c>
      <c r="FV34" s="74">
        <v>0</v>
      </c>
      <c r="FW34" s="74">
        <v>0</v>
      </c>
      <c r="FX34" s="74">
        <v>0</v>
      </c>
      <c r="FY34" s="74">
        <v>0</v>
      </c>
      <c r="FZ34" s="74">
        <v>0</v>
      </c>
      <c r="GA34" s="74">
        <v>0</v>
      </c>
      <c r="GB34" s="74">
        <v>0</v>
      </c>
      <c r="GC34" s="74">
        <v>0</v>
      </c>
      <c r="GD34" s="74">
        <v>0</v>
      </c>
      <c r="GE34" s="74">
        <v>0</v>
      </c>
      <c r="GF34" s="74">
        <v>0</v>
      </c>
      <c r="GG34" s="74">
        <v>0</v>
      </c>
      <c r="GH34" s="74">
        <v>0</v>
      </c>
      <c r="GI34" s="74">
        <v>0</v>
      </c>
      <c r="GJ34" s="74">
        <v>0</v>
      </c>
      <c r="GK34" s="74">
        <v>0</v>
      </c>
      <c r="GL34" s="74">
        <v>0</v>
      </c>
      <c r="GM34" s="74">
        <v>0</v>
      </c>
      <c r="GN34" s="74">
        <v>0</v>
      </c>
      <c r="GO34" s="74">
        <v>0</v>
      </c>
      <c r="GP34" s="74">
        <v>0</v>
      </c>
      <c r="GQ34" s="74">
        <v>0</v>
      </c>
      <c r="GR34" s="74">
        <v>0</v>
      </c>
      <c r="GS34" s="74">
        <v>0</v>
      </c>
      <c r="GT34" s="74">
        <v>0</v>
      </c>
      <c r="GU34" s="74">
        <v>0</v>
      </c>
      <c r="GV34" s="74">
        <v>0</v>
      </c>
      <c r="GW34" s="74">
        <v>0</v>
      </c>
      <c r="GX34" s="74">
        <v>0</v>
      </c>
      <c r="GY34" s="74">
        <v>0</v>
      </c>
      <c r="GZ34" s="74">
        <v>0</v>
      </c>
      <c r="HA34" s="74">
        <v>0</v>
      </c>
      <c r="HB34" s="74">
        <v>0</v>
      </c>
      <c r="HC34" s="74">
        <v>0</v>
      </c>
      <c r="HD34" s="74">
        <v>0</v>
      </c>
      <c r="HE34" s="74">
        <v>0</v>
      </c>
      <c r="HF34" s="74">
        <v>0</v>
      </c>
      <c r="HG34" s="74">
        <v>0</v>
      </c>
      <c r="HH34" s="74">
        <v>0</v>
      </c>
      <c r="HI34" s="74">
        <v>0</v>
      </c>
      <c r="HJ34" s="74">
        <v>0</v>
      </c>
      <c r="HK34" s="74">
        <v>0</v>
      </c>
      <c r="HL34" s="74">
        <v>0</v>
      </c>
      <c r="HM34" s="74">
        <v>0</v>
      </c>
      <c r="HN34" s="74">
        <v>0</v>
      </c>
      <c r="HO34" s="74">
        <v>0</v>
      </c>
      <c r="HP34" s="74">
        <v>0</v>
      </c>
      <c r="HQ34" s="74">
        <v>0</v>
      </c>
      <c r="HR34" s="74">
        <v>0</v>
      </c>
      <c r="HS34" s="74">
        <v>0</v>
      </c>
      <c r="HT34" s="50"/>
      <c r="HU34" s="74" t="s">
        <v>650</v>
      </c>
      <c r="HV34" s="75">
        <v>123.39017768118033</v>
      </c>
      <c r="HW34" s="75">
        <v>255.81786615061475</v>
      </c>
      <c r="HX34" s="54"/>
      <c r="HY34" s="76"/>
      <c r="HZ34" s="77"/>
      <c r="IA34" s="77"/>
      <c r="IB34" s="77"/>
    </row>
    <row r="35" spans="1:236">
      <c r="A35" s="42"/>
      <c r="E35" s="43"/>
      <c r="F35" s="50"/>
      <c r="G35" s="50"/>
      <c r="H35" s="50"/>
      <c r="I35" s="50"/>
      <c r="J35" s="50"/>
      <c r="K35" s="70">
        <v>222</v>
      </c>
      <c r="L35" s="71" t="s">
        <v>15</v>
      </c>
      <c r="M35" s="79">
        <v>1.0596460314209959</v>
      </c>
      <c r="N35" s="80">
        <v>0.61807529891756363</v>
      </c>
      <c r="O35" s="79">
        <v>7.5062740445374837E-2</v>
      </c>
      <c r="P35" s="74">
        <v>0</v>
      </c>
      <c r="Q35" s="74">
        <v>0</v>
      </c>
      <c r="R35" s="74">
        <v>0</v>
      </c>
      <c r="S35" s="74">
        <v>0</v>
      </c>
      <c r="T35" s="74">
        <v>0</v>
      </c>
      <c r="U35" s="74">
        <v>0</v>
      </c>
      <c r="V35" s="74">
        <v>0</v>
      </c>
      <c r="W35" s="74">
        <v>0</v>
      </c>
      <c r="X35" s="74">
        <v>0</v>
      </c>
      <c r="Y35" s="74">
        <v>0</v>
      </c>
      <c r="Z35" s="74">
        <v>0</v>
      </c>
      <c r="AA35" s="74">
        <v>0</v>
      </c>
      <c r="AB35" s="74">
        <v>0</v>
      </c>
      <c r="AC35" s="74">
        <v>0</v>
      </c>
      <c r="AD35" s="74">
        <v>0</v>
      </c>
      <c r="AE35" s="74">
        <v>0</v>
      </c>
      <c r="AF35" s="74">
        <v>0</v>
      </c>
      <c r="AG35" s="74">
        <v>0</v>
      </c>
      <c r="AH35" s="74">
        <v>0</v>
      </c>
      <c r="AI35" s="74">
        <v>0</v>
      </c>
      <c r="AJ35" s="74">
        <v>0</v>
      </c>
      <c r="AK35" s="74">
        <v>0</v>
      </c>
      <c r="AL35" s="74">
        <v>0</v>
      </c>
      <c r="AM35" s="74">
        <v>0</v>
      </c>
      <c r="AN35" s="74">
        <v>0</v>
      </c>
      <c r="AO35" s="74">
        <v>0</v>
      </c>
      <c r="AP35" s="74">
        <v>0</v>
      </c>
      <c r="AQ35" s="74">
        <v>0</v>
      </c>
      <c r="AR35" s="74">
        <v>0</v>
      </c>
      <c r="AS35" s="74">
        <v>0.45226898837066259</v>
      </c>
      <c r="AT35" s="74">
        <v>0</v>
      </c>
      <c r="AU35" s="74">
        <v>0</v>
      </c>
      <c r="AV35" s="74">
        <v>0</v>
      </c>
      <c r="AW35" s="74">
        <v>0</v>
      </c>
      <c r="AX35" s="74">
        <v>0</v>
      </c>
      <c r="AY35" s="74">
        <v>0</v>
      </c>
      <c r="AZ35" s="74">
        <v>0</v>
      </c>
      <c r="BA35" s="74">
        <v>0</v>
      </c>
      <c r="BB35" s="74">
        <v>0</v>
      </c>
      <c r="BC35" s="74">
        <v>0</v>
      </c>
      <c r="BD35" s="74">
        <v>0</v>
      </c>
      <c r="BE35" s="74">
        <v>0</v>
      </c>
      <c r="BF35" s="74">
        <v>0</v>
      </c>
      <c r="BG35" s="74">
        <v>0</v>
      </c>
      <c r="BH35" s="74">
        <v>0</v>
      </c>
      <c r="BI35" s="74">
        <v>0</v>
      </c>
      <c r="BJ35" s="74">
        <v>0</v>
      </c>
      <c r="BK35" s="74">
        <v>0</v>
      </c>
      <c r="BL35" s="74">
        <v>0</v>
      </c>
      <c r="BM35" s="74">
        <v>0</v>
      </c>
      <c r="BN35" s="74">
        <v>0</v>
      </c>
      <c r="BO35" s="74">
        <v>0</v>
      </c>
      <c r="BP35" s="74">
        <v>0</v>
      </c>
      <c r="BQ35" s="74">
        <v>0</v>
      </c>
      <c r="BR35" s="74">
        <v>0</v>
      </c>
      <c r="BS35" s="74">
        <v>0</v>
      </c>
      <c r="BT35" s="74">
        <v>0</v>
      </c>
      <c r="BU35" s="74">
        <v>0</v>
      </c>
      <c r="BV35" s="74">
        <v>0</v>
      </c>
      <c r="BW35" s="74">
        <v>0</v>
      </c>
      <c r="BX35" s="74">
        <v>0</v>
      </c>
      <c r="BY35" s="74">
        <v>0</v>
      </c>
      <c r="BZ35" s="74">
        <v>0</v>
      </c>
      <c r="CA35" s="74">
        <v>0</v>
      </c>
      <c r="CB35" s="74">
        <v>0</v>
      </c>
      <c r="CC35" s="74">
        <v>0</v>
      </c>
      <c r="CD35" s="74">
        <v>0</v>
      </c>
      <c r="CE35" s="74">
        <v>0</v>
      </c>
      <c r="CF35" s="74">
        <v>0</v>
      </c>
      <c r="CG35" s="74">
        <v>0</v>
      </c>
      <c r="CH35" s="74">
        <v>0</v>
      </c>
      <c r="CI35" s="74">
        <v>0</v>
      </c>
      <c r="CJ35" s="74">
        <v>0</v>
      </c>
      <c r="CK35" s="74">
        <v>0</v>
      </c>
      <c r="CL35" s="74">
        <v>0</v>
      </c>
      <c r="CM35" s="74">
        <v>0</v>
      </c>
      <c r="CN35" s="74">
        <v>0</v>
      </c>
      <c r="CO35" s="74">
        <v>0</v>
      </c>
      <c r="CP35" s="74">
        <v>0</v>
      </c>
      <c r="CQ35" s="74">
        <v>0</v>
      </c>
      <c r="CR35" s="74">
        <v>0</v>
      </c>
      <c r="CS35" s="74">
        <v>0</v>
      </c>
      <c r="CT35" s="74">
        <v>0</v>
      </c>
      <c r="CU35" s="74">
        <v>0</v>
      </c>
      <c r="CV35" s="74">
        <v>0</v>
      </c>
      <c r="CW35" s="74">
        <v>0</v>
      </c>
      <c r="CX35" s="74">
        <v>0</v>
      </c>
      <c r="CY35" s="74">
        <v>0</v>
      </c>
      <c r="CZ35" s="74">
        <v>0</v>
      </c>
      <c r="DA35" s="74">
        <v>0</v>
      </c>
      <c r="DB35" s="74">
        <v>0</v>
      </c>
      <c r="DC35" s="74">
        <v>0</v>
      </c>
      <c r="DD35" s="74">
        <v>0</v>
      </c>
      <c r="DE35" s="74">
        <v>0</v>
      </c>
      <c r="DF35" s="74">
        <v>0</v>
      </c>
      <c r="DG35" s="74">
        <v>0</v>
      </c>
      <c r="DH35" s="74">
        <v>0</v>
      </c>
      <c r="DI35" s="74">
        <v>0</v>
      </c>
      <c r="DJ35" s="74">
        <v>0</v>
      </c>
      <c r="DK35" s="74">
        <v>0</v>
      </c>
      <c r="DL35" s="74">
        <v>0</v>
      </c>
      <c r="DM35" s="74">
        <v>0</v>
      </c>
      <c r="DN35" s="74">
        <v>0</v>
      </c>
      <c r="DO35" s="74">
        <v>0</v>
      </c>
      <c r="DP35" s="74">
        <v>0</v>
      </c>
      <c r="DQ35" s="74">
        <v>0</v>
      </c>
      <c r="DR35" s="74">
        <v>0</v>
      </c>
      <c r="DS35" s="74">
        <v>0</v>
      </c>
      <c r="DT35" s="74">
        <v>0</v>
      </c>
      <c r="DU35" s="74">
        <v>0</v>
      </c>
      <c r="DV35" s="74">
        <v>0</v>
      </c>
      <c r="DW35" s="74">
        <v>0</v>
      </c>
      <c r="DX35" s="74">
        <v>0</v>
      </c>
      <c r="DY35" s="74">
        <v>0</v>
      </c>
      <c r="DZ35" s="74">
        <v>0</v>
      </c>
      <c r="EA35" s="74">
        <v>0</v>
      </c>
      <c r="EB35" s="74">
        <v>0</v>
      </c>
      <c r="EC35" s="74">
        <v>0</v>
      </c>
      <c r="ED35" s="74">
        <v>0</v>
      </c>
      <c r="EE35" s="74">
        <v>0</v>
      </c>
      <c r="EF35" s="74">
        <v>0</v>
      </c>
      <c r="EG35" s="74">
        <v>0</v>
      </c>
      <c r="EH35" s="74">
        <v>0</v>
      </c>
      <c r="EI35" s="74">
        <v>0</v>
      </c>
      <c r="EJ35" s="74">
        <v>0</v>
      </c>
      <c r="EK35" s="74">
        <v>0</v>
      </c>
      <c r="EL35" s="74">
        <v>0</v>
      </c>
      <c r="EM35" s="74">
        <v>0</v>
      </c>
      <c r="EN35" s="74">
        <v>0</v>
      </c>
      <c r="EO35" s="74">
        <v>0</v>
      </c>
      <c r="EP35" s="74">
        <v>0</v>
      </c>
      <c r="EQ35" s="74">
        <v>0</v>
      </c>
      <c r="ER35" s="74">
        <v>0</v>
      </c>
      <c r="ES35" s="74">
        <v>0</v>
      </c>
      <c r="ET35" s="74">
        <v>0</v>
      </c>
      <c r="EU35" s="74">
        <v>0.45448115674862105</v>
      </c>
      <c r="EV35" s="74">
        <v>0</v>
      </c>
      <c r="EW35" s="74">
        <v>0</v>
      </c>
      <c r="EX35" s="74">
        <v>0</v>
      </c>
      <c r="EY35" s="74">
        <v>0</v>
      </c>
      <c r="EZ35" s="74">
        <v>0</v>
      </c>
      <c r="FA35" s="74">
        <v>0</v>
      </c>
      <c r="FB35" s="74">
        <v>0</v>
      </c>
      <c r="FC35" s="74">
        <v>0</v>
      </c>
      <c r="FD35" s="74">
        <v>0</v>
      </c>
      <c r="FE35" s="74">
        <v>0</v>
      </c>
      <c r="FF35" s="74">
        <v>0</v>
      </c>
      <c r="FG35" s="74">
        <v>0</v>
      </c>
      <c r="FH35" s="74">
        <v>0</v>
      </c>
      <c r="FI35" s="74">
        <v>0</v>
      </c>
      <c r="FJ35" s="74">
        <v>0</v>
      </c>
      <c r="FK35" s="74">
        <v>0</v>
      </c>
      <c r="FL35" s="74">
        <v>0</v>
      </c>
      <c r="FM35" s="74">
        <v>0</v>
      </c>
      <c r="FN35" s="74">
        <v>0</v>
      </c>
      <c r="FO35" s="74">
        <v>0</v>
      </c>
      <c r="FP35" s="74">
        <v>0</v>
      </c>
      <c r="FQ35" s="74">
        <v>0</v>
      </c>
      <c r="FR35" s="74">
        <v>0</v>
      </c>
      <c r="FS35" s="74">
        <v>0</v>
      </c>
      <c r="FT35" s="74">
        <v>0</v>
      </c>
      <c r="FU35" s="74">
        <v>0</v>
      </c>
      <c r="FV35" s="74">
        <v>0</v>
      </c>
      <c r="FW35" s="74">
        <v>0</v>
      </c>
      <c r="FX35" s="74">
        <v>0</v>
      </c>
      <c r="FY35" s="74">
        <v>0</v>
      </c>
      <c r="FZ35" s="74">
        <v>0</v>
      </c>
      <c r="GA35" s="74">
        <v>0</v>
      </c>
      <c r="GB35" s="74">
        <v>0</v>
      </c>
      <c r="GC35" s="74">
        <v>0</v>
      </c>
      <c r="GD35" s="74">
        <v>0</v>
      </c>
      <c r="GE35" s="74">
        <v>0</v>
      </c>
      <c r="GF35" s="74">
        <v>0</v>
      </c>
      <c r="GG35" s="74">
        <v>0</v>
      </c>
      <c r="GH35" s="74">
        <v>0</v>
      </c>
      <c r="GI35" s="74">
        <v>0</v>
      </c>
      <c r="GJ35" s="74">
        <v>0</v>
      </c>
      <c r="GK35" s="74">
        <v>0</v>
      </c>
      <c r="GL35" s="74">
        <v>0</v>
      </c>
      <c r="GM35" s="74">
        <v>0</v>
      </c>
      <c r="GN35" s="74">
        <v>0</v>
      </c>
      <c r="GO35" s="74">
        <v>0</v>
      </c>
      <c r="GP35" s="74">
        <v>0</v>
      </c>
      <c r="GQ35" s="74">
        <v>0</v>
      </c>
      <c r="GR35" s="74">
        <v>0</v>
      </c>
      <c r="GS35" s="74">
        <v>0</v>
      </c>
      <c r="GT35" s="74">
        <v>0</v>
      </c>
      <c r="GU35" s="74">
        <v>0</v>
      </c>
      <c r="GV35" s="74">
        <v>0</v>
      </c>
      <c r="GW35" s="74">
        <v>0</v>
      </c>
      <c r="GX35" s="74">
        <v>0</v>
      </c>
      <c r="GY35" s="74">
        <v>0</v>
      </c>
      <c r="GZ35" s="74">
        <v>0</v>
      </c>
      <c r="HA35" s="74">
        <v>0</v>
      </c>
      <c r="HB35" s="74">
        <v>0</v>
      </c>
      <c r="HC35" s="74">
        <v>0</v>
      </c>
      <c r="HD35" s="74">
        <v>0</v>
      </c>
      <c r="HE35" s="74">
        <v>0</v>
      </c>
      <c r="HF35" s="74">
        <v>0</v>
      </c>
      <c r="HG35" s="74">
        <v>0</v>
      </c>
      <c r="HH35" s="74">
        <v>0</v>
      </c>
      <c r="HI35" s="74">
        <v>0</v>
      </c>
      <c r="HJ35" s="74">
        <v>0</v>
      </c>
      <c r="HK35" s="74">
        <v>0</v>
      </c>
      <c r="HL35" s="74">
        <v>0</v>
      </c>
      <c r="HM35" s="74">
        <v>0</v>
      </c>
      <c r="HN35" s="74">
        <v>0</v>
      </c>
      <c r="HO35" s="74">
        <v>0</v>
      </c>
      <c r="HP35" s="74">
        <v>0</v>
      </c>
      <c r="HQ35" s="74">
        <v>0</v>
      </c>
      <c r="HR35" s="74">
        <v>0</v>
      </c>
      <c r="HS35" s="74">
        <v>0</v>
      </c>
      <c r="HT35" s="50"/>
      <c r="HU35" s="74" t="s">
        <v>651</v>
      </c>
      <c r="HV35" s="75">
        <v>18.849504921853839</v>
      </c>
      <c r="HW35" s="75">
        <v>39.106984164314987</v>
      </c>
      <c r="HX35" s="54"/>
      <c r="HY35" s="76"/>
      <c r="HZ35" s="77"/>
      <c r="IA35" s="77"/>
      <c r="IB35" s="77"/>
    </row>
    <row r="36" spans="1:236">
      <c r="A36" s="42"/>
      <c r="E36" s="43"/>
      <c r="F36" s="50"/>
      <c r="G36" s="50"/>
      <c r="H36" s="50"/>
      <c r="I36" s="50"/>
      <c r="J36" s="50"/>
      <c r="K36" s="70">
        <v>231</v>
      </c>
      <c r="L36" s="71" t="s">
        <v>681</v>
      </c>
      <c r="M36" s="79">
        <v>1.1949521069570328</v>
      </c>
      <c r="N36" s="80">
        <v>0.68817801154085534</v>
      </c>
      <c r="O36" s="79">
        <v>1.6476108548747991E-2</v>
      </c>
      <c r="P36" s="74">
        <v>0</v>
      </c>
      <c r="Q36" s="74">
        <v>0</v>
      </c>
      <c r="R36" s="74">
        <v>0</v>
      </c>
      <c r="S36" s="74">
        <v>0</v>
      </c>
      <c r="T36" s="74">
        <v>0</v>
      </c>
      <c r="U36" s="74">
        <v>0</v>
      </c>
      <c r="V36" s="74">
        <v>0</v>
      </c>
      <c r="W36" s="74">
        <v>0</v>
      </c>
      <c r="X36" s="74">
        <v>0</v>
      </c>
      <c r="Y36" s="74">
        <v>0</v>
      </c>
      <c r="Z36" s="74">
        <v>0</v>
      </c>
      <c r="AA36" s="74">
        <v>0</v>
      </c>
      <c r="AB36" s="74">
        <v>0</v>
      </c>
      <c r="AC36" s="74">
        <v>0</v>
      </c>
      <c r="AD36" s="74">
        <v>0</v>
      </c>
      <c r="AE36" s="74">
        <v>0</v>
      </c>
      <c r="AF36" s="74">
        <v>0</v>
      </c>
      <c r="AG36" s="74">
        <v>0</v>
      </c>
      <c r="AH36" s="74">
        <v>0</v>
      </c>
      <c r="AI36" s="74">
        <v>0</v>
      </c>
      <c r="AJ36" s="74">
        <v>0</v>
      </c>
      <c r="AK36" s="74">
        <v>0</v>
      </c>
      <c r="AL36" s="74">
        <v>0</v>
      </c>
      <c r="AM36" s="74">
        <v>0</v>
      </c>
      <c r="AN36" s="74">
        <v>0</v>
      </c>
      <c r="AO36" s="74">
        <v>0</v>
      </c>
      <c r="AP36" s="74">
        <v>0</v>
      </c>
      <c r="AQ36" s="74">
        <v>0</v>
      </c>
      <c r="AR36" s="74">
        <v>0</v>
      </c>
      <c r="AS36" s="74">
        <v>0</v>
      </c>
      <c r="AT36" s="74">
        <v>0.5981477860981359</v>
      </c>
      <c r="AU36" s="74">
        <v>0</v>
      </c>
      <c r="AV36" s="74">
        <v>0</v>
      </c>
      <c r="AW36" s="74">
        <v>0</v>
      </c>
      <c r="AX36" s="74">
        <v>0</v>
      </c>
      <c r="AY36" s="74">
        <v>0</v>
      </c>
      <c r="AZ36" s="74">
        <v>0</v>
      </c>
      <c r="BA36" s="74">
        <v>0</v>
      </c>
      <c r="BB36" s="74">
        <v>0</v>
      </c>
      <c r="BC36" s="74">
        <v>0</v>
      </c>
      <c r="BD36" s="74">
        <v>0</v>
      </c>
      <c r="BE36" s="74">
        <v>0</v>
      </c>
      <c r="BF36" s="74">
        <v>0</v>
      </c>
      <c r="BG36" s="74">
        <v>0</v>
      </c>
      <c r="BH36" s="74">
        <v>0</v>
      </c>
      <c r="BI36" s="74">
        <v>0</v>
      </c>
      <c r="BJ36" s="74">
        <v>0</v>
      </c>
      <c r="BK36" s="74">
        <v>0</v>
      </c>
      <c r="BL36" s="74">
        <v>0</v>
      </c>
      <c r="BM36" s="74">
        <v>0</v>
      </c>
      <c r="BN36" s="74">
        <v>0</v>
      </c>
      <c r="BO36" s="74">
        <v>0</v>
      </c>
      <c r="BP36" s="74">
        <v>0</v>
      </c>
      <c r="BQ36" s="74">
        <v>0</v>
      </c>
      <c r="BR36" s="74">
        <v>0</v>
      </c>
      <c r="BS36" s="74">
        <v>0</v>
      </c>
      <c r="BT36" s="74">
        <v>0</v>
      </c>
      <c r="BU36" s="74">
        <v>0</v>
      </c>
      <c r="BV36" s="74">
        <v>0</v>
      </c>
      <c r="BW36" s="74">
        <v>0</v>
      </c>
      <c r="BX36" s="74">
        <v>0</v>
      </c>
      <c r="BY36" s="74">
        <v>0</v>
      </c>
      <c r="BZ36" s="74">
        <v>0</v>
      </c>
      <c r="CA36" s="74">
        <v>0</v>
      </c>
      <c r="CB36" s="74">
        <v>0</v>
      </c>
      <c r="CC36" s="74">
        <v>0</v>
      </c>
      <c r="CD36" s="74">
        <v>0</v>
      </c>
      <c r="CE36" s="74">
        <v>0</v>
      </c>
      <c r="CF36" s="74">
        <v>0</v>
      </c>
      <c r="CG36" s="74">
        <v>0</v>
      </c>
      <c r="CH36" s="74">
        <v>0</v>
      </c>
      <c r="CI36" s="74">
        <v>0</v>
      </c>
      <c r="CJ36" s="74">
        <v>0</v>
      </c>
      <c r="CK36" s="74">
        <v>0</v>
      </c>
      <c r="CL36" s="74">
        <v>0</v>
      </c>
      <c r="CM36" s="74">
        <v>0</v>
      </c>
      <c r="CN36" s="74">
        <v>0</v>
      </c>
      <c r="CO36" s="74">
        <v>0</v>
      </c>
      <c r="CP36" s="74">
        <v>0</v>
      </c>
      <c r="CQ36" s="74">
        <v>0</v>
      </c>
      <c r="CR36" s="74">
        <v>0</v>
      </c>
      <c r="CS36" s="74">
        <v>0</v>
      </c>
      <c r="CT36" s="74">
        <v>0</v>
      </c>
      <c r="CU36" s="74">
        <v>0</v>
      </c>
      <c r="CV36" s="74">
        <v>0</v>
      </c>
      <c r="CW36" s="74">
        <v>0</v>
      </c>
      <c r="CX36" s="74">
        <v>0</v>
      </c>
      <c r="CY36" s="74">
        <v>0</v>
      </c>
      <c r="CZ36" s="74">
        <v>0</v>
      </c>
      <c r="DA36" s="74">
        <v>0</v>
      </c>
      <c r="DB36" s="74">
        <v>0</v>
      </c>
      <c r="DC36" s="74">
        <v>0</v>
      </c>
      <c r="DD36" s="74">
        <v>0</v>
      </c>
      <c r="DE36" s="74">
        <v>0</v>
      </c>
      <c r="DF36" s="74">
        <v>0</v>
      </c>
      <c r="DG36" s="74">
        <v>0</v>
      </c>
      <c r="DH36" s="74">
        <v>0</v>
      </c>
      <c r="DI36" s="74">
        <v>0</v>
      </c>
      <c r="DJ36" s="74">
        <v>0</v>
      </c>
      <c r="DK36" s="74">
        <v>0</v>
      </c>
      <c r="DL36" s="74">
        <v>0</v>
      </c>
      <c r="DM36" s="74">
        <v>0</v>
      </c>
      <c r="DN36" s="74">
        <v>0</v>
      </c>
      <c r="DO36" s="74">
        <v>0</v>
      </c>
      <c r="DP36" s="74">
        <v>0</v>
      </c>
      <c r="DQ36" s="74">
        <v>0</v>
      </c>
      <c r="DR36" s="74">
        <v>0</v>
      </c>
      <c r="DS36" s="74">
        <v>0</v>
      </c>
      <c r="DT36" s="74">
        <v>0</v>
      </c>
      <c r="DU36" s="74">
        <v>0</v>
      </c>
      <c r="DV36" s="74">
        <v>0</v>
      </c>
      <c r="DW36" s="74">
        <v>0</v>
      </c>
      <c r="DX36" s="74">
        <v>0</v>
      </c>
      <c r="DY36" s="74">
        <v>0</v>
      </c>
      <c r="DZ36" s="74">
        <v>0</v>
      </c>
      <c r="EA36" s="74">
        <v>0</v>
      </c>
      <c r="EB36" s="74">
        <v>0</v>
      </c>
      <c r="EC36" s="74">
        <v>0</v>
      </c>
      <c r="ED36" s="74">
        <v>0</v>
      </c>
      <c r="EE36" s="74">
        <v>0</v>
      </c>
      <c r="EF36" s="74">
        <v>0</v>
      </c>
      <c r="EG36" s="74">
        <v>0</v>
      </c>
      <c r="EH36" s="74">
        <v>0</v>
      </c>
      <c r="EI36" s="74">
        <v>0</v>
      </c>
      <c r="EJ36" s="74">
        <v>0</v>
      </c>
      <c r="EK36" s="74">
        <v>0</v>
      </c>
      <c r="EL36" s="74">
        <v>0</v>
      </c>
      <c r="EM36" s="74">
        <v>0</v>
      </c>
      <c r="EN36" s="74">
        <v>0</v>
      </c>
      <c r="EO36" s="74">
        <v>0</v>
      </c>
      <c r="EP36" s="74">
        <v>0</v>
      </c>
      <c r="EQ36" s="74">
        <v>0</v>
      </c>
      <c r="ER36" s="74">
        <v>0</v>
      </c>
      <c r="ES36" s="74">
        <v>0</v>
      </c>
      <c r="ET36" s="74">
        <v>0</v>
      </c>
      <c r="EU36" s="74">
        <v>0</v>
      </c>
      <c r="EV36" s="74">
        <v>0.59316831570947415</v>
      </c>
      <c r="EW36" s="74">
        <v>0</v>
      </c>
      <c r="EX36" s="74">
        <v>0</v>
      </c>
      <c r="EY36" s="74">
        <v>0</v>
      </c>
      <c r="EZ36" s="74">
        <v>0</v>
      </c>
      <c r="FA36" s="74">
        <v>0</v>
      </c>
      <c r="FB36" s="74">
        <v>0</v>
      </c>
      <c r="FC36" s="74">
        <v>0</v>
      </c>
      <c r="FD36" s="74">
        <v>0</v>
      </c>
      <c r="FE36" s="74">
        <v>0</v>
      </c>
      <c r="FF36" s="74">
        <v>0</v>
      </c>
      <c r="FG36" s="74">
        <v>0</v>
      </c>
      <c r="FH36" s="74">
        <v>0</v>
      </c>
      <c r="FI36" s="74">
        <v>0</v>
      </c>
      <c r="FJ36" s="74">
        <v>0</v>
      </c>
      <c r="FK36" s="74">
        <v>0</v>
      </c>
      <c r="FL36" s="74">
        <v>0</v>
      </c>
      <c r="FM36" s="74">
        <v>0</v>
      </c>
      <c r="FN36" s="74">
        <v>0</v>
      </c>
      <c r="FO36" s="74">
        <v>0</v>
      </c>
      <c r="FP36" s="74">
        <v>0</v>
      </c>
      <c r="FQ36" s="74">
        <v>0</v>
      </c>
      <c r="FR36" s="74">
        <v>0</v>
      </c>
      <c r="FS36" s="74">
        <v>0</v>
      </c>
      <c r="FT36" s="74">
        <v>0</v>
      </c>
      <c r="FU36" s="74">
        <v>0</v>
      </c>
      <c r="FV36" s="74">
        <v>0</v>
      </c>
      <c r="FW36" s="74">
        <v>0</v>
      </c>
      <c r="FX36" s="74">
        <v>0</v>
      </c>
      <c r="FY36" s="74">
        <v>0</v>
      </c>
      <c r="FZ36" s="74">
        <v>0</v>
      </c>
      <c r="GA36" s="74">
        <v>0</v>
      </c>
      <c r="GB36" s="74">
        <v>0</v>
      </c>
      <c r="GC36" s="74">
        <v>0</v>
      </c>
      <c r="GD36" s="74">
        <v>0</v>
      </c>
      <c r="GE36" s="74">
        <v>0</v>
      </c>
      <c r="GF36" s="74">
        <v>0</v>
      </c>
      <c r="GG36" s="74">
        <v>0</v>
      </c>
      <c r="GH36" s="74">
        <v>0</v>
      </c>
      <c r="GI36" s="74">
        <v>0</v>
      </c>
      <c r="GJ36" s="74">
        <v>0</v>
      </c>
      <c r="GK36" s="74">
        <v>0</v>
      </c>
      <c r="GL36" s="74">
        <v>0</v>
      </c>
      <c r="GM36" s="74">
        <v>0</v>
      </c>
      <c r="GN36" s="74">
        <v>0</v>
      </c>
      <c r="GO36" s="74">
        <v>0</v>
      </c>
      <c r="GP36" s="74">
        <v>0</v>
      </c>
      <c r="GQ36" s="74">
        <v>0</v>
      </c>
      <c r="GR36" s="74">
        <v>0</v>
      </c>
      <c r="GS36" s="74">
        <v>0</v>
      </c>
      <c r="GT36" s="74">
        <v>0</v>
      </c>
      <c r="GU36" s="74">
        <v>0</v>
      </c>
      <c r="GV36" s="74">
        <v>0</v>
      </c>
      <c r="GW36" s="74">
        <v>0</v>
      </c>
      <c r="GX36" s="74">
        <v>0</v>
      </c>
      <c r="GY36" s="74">
        <v>0</v>
      </c>
      <c r="GZ36" s="74">
        <v>0</v>
      </c>
      <c r="HA36" s="74">
        <v>0</v>
      </c>
      <c r="HB36" s="74">
        <v>0</v>
      </c>
      <c r="HC36" s="74">
        <v>0</v>
      </c>
      <c r="HD36" s="74">
        <v>0</v>
      </c>
      <c r="HE36" s="74">
        <v>0</v>
      </c>
      <c r="HF36" s="74">
        <v>0</v>
      </c>
      <c r="HG36" s="74">
        <v>0</v>
      </c>
      <c r="HH36" s="74">
        <v>0</v>
      </c>
      <c r="HI36" s="74">
        <v>0</v>
      </c>
      <c r="HJ36" s="74">
        <v>0</v>
      </c>
      <c r="HK36" s="74">
        <v>0</v>
      </c>
      <c r="HL36" s="74">
        <v>0</v>
      </c>
      <c r="HM36" s="74">
        <v>0</v>
      </c>
      <c r="HN36" s="74">
        <v>0</v>
      </c>
      <c r="HO36" s="74">
        <v>0</v>
      </c>
      <c r="HP36" s="74">
        <v>0</v>
      </c>
      <c r="HQ36" s="74">
        <v>0</v>
      </c>
      <c r="HR36" s="74">
        <v>0</v>
      </c>
      <c r="HS36" s="74">
        <v>0</v>
      </c>
      <c r="HT36" s="50"/>
      <c r="HU36" s="74" t="s">
        <v>652</v>
      </c>
      <c r="HV36" s="75">
        <v>36.237700996250545</v>
      </c>
      <c r="HW36" s="75">
        <v>33.224011840955747</v>
      </c>
      <c r="HX36" s="54"/>
      <c r="HY36" s="76"/>
      <c r="HZ36" s="77"/>
      <c r="IA36" s="77"/>
      <c r="IB36" s="77"/>
    </row>
    <row r="37" spans="1:236">
      <c r="A37" s="42"/>
      <c r="E37" s="43"/>
      <c r="F37" s="50"/>
      <c r="G37" s="50"/>
      <c r="H37" s="50"/>
      <c r="I37" s="50"/>
      <c r="J37" s="50"/>
      <c r="K37" s="70">
        <v>251</v>
      </c>
      <c r="L37" s="71" t="s">
        <v>16</v>
      </c>
      <c r="M37" s="79">
        <v>1.0245250309012146</v>
      </c>
      <c r="N37" s="80">
        <v>0.49747220394058544</v>
      </c>
      <c r="O37" s="79">
        <v>0.16862447188935867</v>
      </c>
      <c r="P37" s="74">
        <v>0</v>
      </c>
      <c r="Q37" s="74">
        <v>0</v>
      </c>
      <c r="R37" s="74">
        <v>0</v>
      </c>
      <c r="S37" s="74">
        <v>0</v>
      </c>
      <c r="T37" s="74">
        <v>0</v>
      </c>
      <c r="U37" s="74">
        <v>0</v>
      </c>
      <c r="V37" s="74">
        <v>0</v>
      </c>
      <c r="W37" s="74">
        <v>0</v>
      </c>
      <c r="X37" s="74">
        <v>0</v>
      </c>
      <c r="Y37" s="74">
        <v>0</v>
      </c>
      <c r="Z37" s="74">
        <v>0</v>
      </c>
      <c r="AA37" s="74">
        <v>0</v>
      </c>
      <c r="AB37" s="74">
        <v>0</v>
      </c>
      <c r="AC37" s="74">
        <v>0</v>
      </c>
      <c r="AD37" s="74">
        <v>0</v>
      </c>
      <c r="AE37" s="74">
        <v>0</v>
      </c>
      <c r="AF37" s="74">
        <v>0</v>
      </c>
      <c r="AG37" s="74">
        <v>0</v>
      </c>
      <c r="AH37" s="74">
        <v>0</v>
      </c>
      <c r="AI37" s="74">
        <v>0</v>
      </c>
      <c r="AJ37" s="74">
        <v>0</v>
      </c>
      <c r="AK37" s="74">
        <v>0</v>
      </c>
      <c r="AL37" s="74">
        <v>0</v>
      </c>
      <c r="AM37" s="74">
        <v>0</v>
      </c>
      <c r="AN37" s="74">
        <v>0</v>
      </c>
      <c r="AO37" s="74">
        <v>0</v>
      </c>
      <c r="AP37" s="74">
        <v>0</v>
      </c>
      <c r="AQ37" s="74">
        <v>0</v>
      </c>
      <c r="AR37" s="74">
        <v>0</v>
      </c>
      <c r="AS37" s="74">
        <v>0</v>
      </c>
      <c r="AT37" s="74">
        <v>0</v>
      </c>
      <c r="AU37" s="74">
        <v>0.13146256177852406</v>
      </c>
      <c r="AV37" s="74">
        <v>0</v>
      </c>
      <c r="AW37" s="74">
        <v>0</v>
      </c>
      <c r="AX37" s="74">
        <v>0</v>
      </c>
      <c r="AY37" s="74">
        <v>0</v>
      </c>
      <c r="AZ37" s="74">
        <v>0</v>
      </c>
      <c r="BA37" s="74">
        <v>0</v>
      </c>
      <c r="BB37" s="74">
        <v>0</v>
      </c>
      <c r="BC37" s="74">
        <v>0</v>
      </c>
      <c r="BD37" s="74">
        <v>0</v>
      </c>
      <c r="BE37" s="74">
        <v>0</v>
      </c>
      <c r="BF37" s="74">
        <v>0</v>
      </c>
      <c r="BG37" s="74">
        <v>0</v>
      </c>
      <c r="BH37" s="74">
        <v>0</v>
      </c>
      <c r="BI37" s="74">
        <v>0</v>
      </c>
      <c r="BJ37" s="74">
        <v>0</v>
      </c>
      <c r="BK37" s="74">
        <v>0</v>
      </c>
      <c r="BL37" s="74">
        <v>0</v>
      </c>
      <c r="BM37" s="74">
        <v>0</v>
      </c>
      <c r="BN37" s="74">
        <v>0</v>
      </c>
      <c r="BO37" s="74">
        <v>0</v>
      </c>
      <c r="BP37" s="74">
        <v>0</v>
      </c>
      <c r="BQ37" s="74">
        <v>0</v>
      </c>
      <c r="BR37" s="74">
        <v>0</v>
      </c>
      <c r="BS37" s="74">
        <v>0</v>
      </c>
      <c r="BT37" s="74">
        <v>0</v>
      </c>
      <c r="BU37" s="74">
        <v>0</v>
      </c>
      <c r="BV37" s="74">
        <v>0</v>
      </c>
      <c r="BW37" s="74">
        <v>0</v>
      </c>
      <c r="BX37" s="74">
        <v>0</v>
      </c>
      <c r="BY37" s="74">
        <v>0</v>
      </c>
      <c r="BZ37" s="74">
        <v>0</v>
      </c>
      <c r="CA37" s="74">
        <v>0</v>
      </c>
      <c r="CB37" s="74">
        <v>0</v>
      </c>
      <c r="CC37" s="74">
        <v>0</v>
      </c>
      <c r="CD37" s="74">
        <v>0</v>
      </c>
      <c r="CE37" s="74">
        <v>0</v>
      </c>
      <c r="CF37" s="74">
        <v>0</v>
      </c>
      <c r="CG37" s="74">
        <v>0</v>
      </c>
      <c r="CH37" s="74">
        <v>0</v>
      </c>
      <c r="CI37" s="74">
        <v>0</v>
      </c>
      <c r="CJ37" s="74">
        <v>0</v>
      </c>
      <c r="CK37" s="74">
        <v>0</v>
      </c>
      <c r="CL37" s="74">
        <v>0</v>
      </c>
      <c r="CM37" s="74">
        <v>0</v>
      </c>
      <c r="CN37" s="74">
        <v>0</v>
      </c>
      <c r="CO37" s="74">
        <v>0</v>
      </c>
      <c r="CP37" s="74">
        <v>0</v>
      </c>
      <c r="CQ37" s="74">
        <v>0</v>
      </c>
      <c r="CR37" s="74">
        <v>0</v>
      </c>
      <c r="CS37" s="74">
        <v>0</v>
      </c>
      <c r="CT37" s="74">
        <v>0</v>
      </c>
      <c r="CU37" s="74">
        <v>0</v>
      </c>
      <c r="CV37" s="74">
        <v>0</v>
      </c>
      <c r="CW37" s="74">
        <v>0</v>
      </c>
      <c r="CX37" s="74">
        <v>0</v>
      </c>
      <c r="CY37" s="74">
        <v>0</v>
      </c>
      <c r="CZ37" s="74">
        <v>0</v>
      </c>
      <c r="DA37" s="74">
        <v>0</v>
      </c>
      <c r="DB37" s="74">
        <v>0</v>
      </c>
      <c r="DC37" s="74">
        <v>0</v>
      </c>
      <c r="DD37" s="74">
        <v>0</v>
      </c>
      <c r="DE37" s="74">
        <v>0</v>
      </c>
      <c r="DF37" s="74">
        <v>0</v>
      </c>
      <c r="DG37" s="74">
        <v>0</v>
      </c>
      <c r="DH37" s="74">
        <v>0</v>
      </c>
      <c r="DI37" s="74">
        <v>0</v>
      </c>
      <c r="DJ37" s="74">
        <v>0</v>
      </c>
      <c r="DK37" s="74">
        <v>0</v>
      </c>
      <c r="DL37" s="74">
        <v>0</v>
      </c>
      <c r="DM37" s="74">
        <v>0</v>
      </c>
      <c r="DN37" s="74">
        <v>0</v>
      </c>
      <c r="DO37" s="74">
        <v>0</v>
      </c>
      <c r="DP37" s="74">
        <v>0</v>
      </c>
      <c r="DQ37" s="74">
        <v>0</v>
      </c>
      <c r="DR37" s="74">
        <v>0</v>
      </c>
      <c r="DS37" s="74">
        <v>0</v>
      </c>
      <c r="DT37" s="74">
        <v>0</v>
      </c>
      <c r="DU37" s="74">
        <v>0</v>
      </c>
      <c r="DV37" s="74">
        <v>0</v>
      </c>
      <c r="DW37" s="74">
        <v>0</v>
      </c>
      <c r="DX37" s="74">
        <v>0</v>
      </c>
      <c r="DY37" s="74">
        <v>0</v>
      </c>
      <c r="DZ37" s="74">
        <v>0</v>
      </c>
      <c r="EA37" s="74">
        <v>0</v>
      </c>
      <c r="EB37" s="74">
        <v>0</v>
      </c>
      <c r="EC37" s="74">
        <v>0</v>
      </c>
      <c r="ED37" s="74">
        <v>0</v>
      </c>
      <c r="EE37" s="74">
        <v>0</v>
      </c>
      <c r="EF37" s="74">
        <v>0</v>
      </c>
      <c r="EG37" s="74">
        <v>0</v>
      </c>
      <c r="EH37" s="74">
        <v>0</v>
      </c>
      <c r="EI37" s="74">
        <v>0</v>
      </c>
      <c r="EJ37" s="74">
        <v>0</v>
      </c>
      <c r="EK37" s="74">
        <v>0</v>
      </c>
      <c r="EL37" s="74">
        <v>0</v>
      </c>
      <c r="EM37" s="74">
        <v>0</v>
      </c>
      <c r="EN37" s="74">
        <v>0</v>
      </c>
      <c r="EO37" s="74">
        <v>0</v>
      </c>
      <c r="EP37" s="74">
        <v>0</v>
      </c>
      <c r="EQ37" s="74">
        <v>0</v>
      </c>
      <c r="ER37" s="74">
        <v>0</v>
      </c>
      <c r="ES37" s="74">
        <v>0</v>
      </c>
      <c r="ET37" s="74">
        <v>0</v>
      </c>
      <c r="EU37" s="74">
        <v>0</v>
      </c>
      <c r="EV37" s="74">
        <v>0</v>
      </c>
      <c r="EW37" s="74">
        <v>0.13087717008024638</v>
      </c>
      <c r="EX37" s="74">
        <v>0</v>
      </c>
      <c r="EY37" s="74">
        <v>0</v>
      </c>
      <c r="EZ37" s="74">
        <v>0</v>
      </c>
      <c r="FA37" s="74">
        <v>0</v>
      </c>
      <c r="FB37" s="74">
        <v>0</v>
      </c>
      <c r="FC37" s="74">
        <v>0</v>
      </c>
      <c r="FD37" s="74">
        <v>0</v>
      </c>
      <c r="FE37" s="74">
        <v>0</v>
      </c>
      <c r="FF37" s="74">
        <v>0</v>
      </c>
      <c r="FG37" s="74">
        <v>0</v>
      </c>
      <c r="FH37" s="74">
        <v>0</v>
      </c>
      <c r="FI37" s="74">
        <v>0</v>
      </c>
      <c r="FJ37" s="74">
        <v>0</v>
      </c>
      <c r="FK37" s="74">
        <v>0</v>
      </c>
      <c r="FL37" s="74">
        <v>0</v>
      </c>
      <c r="FM37" s="74">
        <v>0</v>
      </c>
      <c r="FN37" s="74">
        <v>0</v>
      </c>
      <c r="FO37" s="74">
        <v>0</v>
      </c>
      <c r="FP37" s="74">
        <v>0</v>
      </c>
      <c r="FQ37" s="74">
        <v>0</v>
      </c>
      <c r="FR37" s="74">
        <v>0</v>
      </c>
      <c r="FS37" s="74">
        <v>0</v>
      </c>
      <c r="FT37" s="74">
        <v>0</v>
      </c>
      <c r="FU37" s="74">
        <v>0</v>
      </c>
      <c r="FV37" s="74">
        <v>0</v>
      </c>
      <c r="FW37" s="74">
        <v>0</v>
      </c>
      <c r="FX37" s="74">
        <v>0</v>
      </c>
      <c r="FY37" s="74">
        <v>0</v>
      </c>
      <c r="FZ37" s="74">
        <v>0</v>
      </c>
      <c r="GA37" s="74">
        <v>0</v>
      </c>
      <c r="GB37" s="74">
        <v>0</v>
      </c>
      <c r="GC37" s="74">
        <v>0</v>
      </c>
      <c r="GD37" s="74">
        <v>0</v>
      </c>
      <c r="GE37" s="74">
        <v>0</v>
      </c>
      <c r="GF37" s="74">
        <v>0</v>
      </c>
      <c r="GG37" s="74">
        <v>0</v>
      </c>
      <c r="GH37" s="74">
        <v>0</v>
      </c>
      <c r="GI37" s="74">
        <v>0</v>
      </c>
      <c r="GJ37" s="74">
        <v>0</v>
      </c>
      <c r="GK37" s="74">
        <v>0</v>
      </c>
      <c r="GL37" s="74">
        <v>0</v>
      </c>
      <c r="GM37" s="74">
        <v>0</v>
      </c>
      <c r="GN37" s="74">
        <v>0</v>
      </c>
      <c r="GO37" s="74">
        <v>0</v>
      </c>
      <c r="GP37" s="74">
        <v>0</v>
      </c>
      <c r="GQ37" s="74">
        <v>0</v>
      </c>
      <c r="GR37" s="74">
        <v>0</v>
      </c>
      <c r="GS37" s="74">
        <v>0</v>
      </c>
      <c r="GT37" s="74">
        <v>0</v>
      </c>
      <c r="GU37" s="74">
        <v>0</v>
      </c>
      <c r="GV37" s="74">
        <v>0</v>
      </c>
      <c r="GW37" s="74">
        <v>0</v>
      </c>
      <c r="GX37" s="74">
        <v>0</v>
      </c>
      <c r="GY37" s="74">
        <v>0</v>
      </c>
      <c r="GZ37" s="74">
        <v>0</v>
      </c>
      <c r="HA37" s="74">
        <v>0</v>
      </c>
      <c r="HB37" s="74">
        <v>0</v>
      </c>
      <c r="HC37" s="74">
        <v>0</v>
      </c>
      <c r="HD37" s="74">
        <v>0</v>
      </c>
      <c r="HE37" s="74">
        <v>0</v>
      </c>
      <c r="HF37" s="74">
        <v>0</v>
      </c>
      <c r="HG37" s="74">
        <v>0</v>
      </c>
      <c r="HH37" s="74">
        <v>0</v>
      </c>
      <c r="HI37" s="74">
        <v>0</v>
      </c>
      <c r="HJ37" s="74">
        <v>0</v>
      </c>
      <c r="HK37" s="74">
        <v>0</v>
      </c>
      <c r="HL37" s="74">
        <v>0</v>
      </c>
      <c r="HM37" s="74">
        <v>0</v>
      </c>
      <c r="HN37" s="74">
        <v>0</v>
      </c>
      <c r="HO37" s="74">
        <v>0</v>
      </c>
      <c r="HP37" s="74">
        <v>0</v>
      </c>
      <c r="HQ37" s="74">
        <v>0</v>
      </c>
      <c r="HR37" s="74">
        <v>0</v>
      </c>
      <c r="HS37" s="74">
        <v>0</v>
      </c>
      <c r="HT37" s="50"/>
      <c r="HU37" s="74" t="s">
        <v>653</v>
      </c>
      <c r="HV37" s="75">
        <v>22.413649152941954</v>
      </c>
      <c r="HW37" s="75">
        <v>43.719005795489778</v>
      </c>
      <c r="HX37" s="54"/>
      <c r="HY37" s="76"/>
      <c r="HZ37" s="77"/>
      <c r="IA37" s="77"/>
      <c r="IB37" s="77"/>
    </row>
    <row r="38" spans="1:236">
      <c r="A38" s="42"/>
      <c r="E38" s="43"/>
      <c r="F38" s="50"/>
      <c r="G38" s="50"/>
      <c r="H38" s="50"/>
      <c r="I38" s="50"/>
      <c r="J38" s="50"/>
      <c r="K38" s="70">
        <v>252</v>
      </c>
      <c r="L38" s="71" t="s">
        <v>17</v>
      </c>
      <c r="M38" s="79">
        <v>1.0507812722235861</v>
      </c>
      <c r="N38" s="80">
        <v>0.637919708263602</v>
      </c>
      <c r="O38" s="79">
        <v>0.63218168035121869</v>
      </c>
      <c r="P38" s="74">
        <v>0</v>
      </c>
      <c r="Q38" s="74">
        <v>0</v>
      </c>
      <c r="R38" s="74">
        <v>0</v>
      </c>
      <c r="S38" s="74">
        <v>0</v>
      </c>
      <c r="T38" s="74">
        <v>0</v>
      </c>
      <c r="U38" s="74">
        <v>0</v>
      </c>
      <c r="V38" s="74">
        <v>0</v>
      </c>
      <c r="W38" s="74">
        <v>0</v>
      </c>
      <c r="X38" s="74">
        <v>0</v>
      </c>
      <c r="Y38" s="74">
        <v>0</v>
      </c>
      <c r="Z38" s="74">
        <v>0</v>
      </c>
      <c r="AA38" s="74">
        <v>0</v>
      </c>
      <c r="AB38" s="74">
        <v>0</v>
      </c>
      <c r="AC38" s="74">
        <v>0</v>
      </c>
      <c r="AD38" s="74">
        <v>0</v>
      </c>
      <c r="AE38" s="74">
        <v>0</v>
      </c>
      <c r="AF38" s="74">
        <v>0</v>
      </c>
      <c r="AG38" s="74">
        <v>0</v>
      </c>
      <c r="AH38" s="74">
        <v>0</v>
      </c>
      <c r="AI38" s="74">
        <v>0</v>
      </c>
      <c r="AJ38" s="74">
        <v>0</v>
      </c>
      <c r="AK38" s="74">
        <v>0</v>
      </c>
      <c r="AL38" s="74">
        <v>0</v>
      </c>
      <c r="AM38" s="74">
        <v>0</v>
      </c>
      <c r="AN38" s="74">
        <v>0</v>
      </c>
      <c r="AO38" s="74">
        <v>0</v>
      </c>
      <c r="AP38" s="74">
        <v>0</v>
      </c>
      <c r="AQ38" s="74">
        <v>0</v>
      </c>
      <c r="AR38" s="74">
        <v>0</v>
      </c>
      <c r="AS38" s="74">
        <v>0</v>
      </c>
      <c r="AT38" s="74">
        <v>0</v>
      </c>
      <c r="AU38" s="74">
        <v>0</v>
      </c>
      <c r="AV38" s="74">
        <v>0.52452309411560727</v>
      </c>
      <c r="AW38" s="74">
        <v>0</v>
      </c>
      <c r="AX38" s="74">
        <v>0</v>
      </c>
      <c r="AY38" s="74">
        <v>0</v>
      </c>
      <c r="AZ38" s="74">
        <v>0</v>
      </c>
      <c r="BA38" s="74">
        <v>0</v>
      </c>
      <c r="BB38" s="74">
        <v>0</v>
      </c>
      <c r="BC38" s="74">
        <v>0</v>
      </c>
      <c r="BD38" s="74">
        <v>0</v>
      </c>
      <c r="BE38" s="74">
        <v>0</v>
      </c>
      <c r="BF38" s="74">
        <v>0</v>
      </c>
      <c r="BG38" s="74">
        <v>0</v>
      </c>
      <c r="BH38" s="74">
        <v>0</v>
      </c>
      <c r="BI38" s="74">
        <v>0</v>
      </c>
      <c r="BJ38" s="74">
        <v>0</v>
      </c>
      <c r="BK38" s="74">
        <v>0</v>
      </c>
      <c r="BL38" s="74">
        <v>0</v>
      </c>
      <c r="BM38" s="74">
        <v>0</v>
      </c>
      <c r="BN38" s="74">
        <v>0</v>
      </c>
      <c r="BO38" s="74">
        <v>0</v>
      </c>
      <c r="BP38" s="74">
        <v>0</v>
      </c>
      <c r="BQ38" s="74">
        <v>0</v>
      </c>
      <c r="BR38" s="74">
        <v>0</v>
      </c>
      <c r="BS38" s="74">
        <v>0</v>
      </c>
      <c r="BT38" s="74">
        <v>0</v>
      </c>
      <c r="BU38" s="74">
        <v>0</v>
      </c>
      <c r="BV38" s="74">
        <v>0</v>
      </c>
      <c r="BW38" s="74">
        <v>0</v>
      </c>
      <c r="BX38" s="74">
        <v>0</v>
      </c>
      <c r="BY38" s="74">
        <v>0</v>
      </c>
      <c r="BZ38" s="74">
        <v>0</v>
      </c>
      <c r="CA38" s="74">
        <v>0</v>
      </c>
      <c r="CB38" s="74">
        <v>0</v>
      </c>
      <c r="CC38" s="74">
        <v>0</v>
      </c>
      <c r="CD38" s="74">
        <v>0</v>
      </c>
      <c r="CE38" s="74">
        <v>0</v>
      </c>
      <c r="CF38" s="74">
        <v>0</v>
      </c>
      <c r="CG38" s="74">
        <v>0</v>
      </c>
      <c r="CH38" s="74">
        <v>0</v>
      </c>
      <c r="CI38" s="74">
        <v>0</v>
      </c>
      <c r="CJ38" s="74">
        <v>0</v>
      </c>
      <c r="CK38" s="74">
        <v>0</v>
      </c>
      <c r="CL38" s="74">
        <v>0</v>
      </c>
      <c r="CM38" s="74">
        <v>0</v>
      </c>
      <c r="CN38" s="74">
        <v>0</v>
      </c>
      <c r="CO38" s="74">
        <v>0</v>
      </c>
      <c r="CP38" s="74">
        <v>0</v>
      </c>
      <c r="CQ38" s="74">
        <v>0</v>
      </c>
      <c r="CR38" s="74">
        <v>0</v>
      </c>
      <c r="CS38" s="74">
        <v>0</v>
      </c>
      <c r="CT38" s="74">
        <v>0</v>
      </c>
      <c r="CU38" s="74">
        <v>0</v>
      </c>
      <c r="CV38" s="74">
        <v>0</v>
      </c>
      <c r="CW38" s="74">
        <v>0</v>
      </c>
      <c r="CX38" s="74">
        <v>0</v>
      </c>
      <c r="CY38" s="74">
        <v>0</v>
      </c>
      <c r="CZ38" s="74">
        <v>0</v>
      </c>
      <c r="DA38" s="74">
        <v>0</v>
      </c>
      <c r="DB38" s="74">
        <v>0</v>
      </c>
      <c r="DC38" s="74">
        <v>0</v>
      </c>
      <c r="DD38" s="74">
        <v>0</v>
      </c>
      <c r="DE38" s="74">
        <v>0</v>
      </c>
      <c r="DF38" s="74">
        <v>0</v>
      </c>
      <c r="DG38" s="74">
        <v>0</v>
      </c>
      <c r="DH38" s="74">
        <v>0</v>
      </c>
      <c r="DI38" s="74">
        <v>0</v>
      </c>
      <c r="DJ38" s="74">
        <v>0</v>
      </c>
      <c r="DK38" s="74">
        <v>0</v>
      </c>
      <c r="DL38" s="74">
        <v>0</v>
      </c>
      <c r="DM38" s="74">
        <v>0</v>
      </c>
      <c r="DN38" s="74">
        <v>0</v>
      </c>
      <c r="DO38" s="74">
        <v>0</v>
      </c>
      <c r="DP38" s="74">
        <v>0</v>
      </c>
      <c r="DQ38" s="74">
        <v>0</v>
      </c>
      <c r="DR38" s="74">
        <v>0</v>
      </c>
      <c r="DS38" s="74">
        <v>0</v>
      </c>
      <c r="DT38" s="74">
        <v>0</v>
      </c>
      <c r="DU38" s="74">
        <v>0</v>
      </c>
      <c r="DV38" s="74">
        <v>0</v>
      </c>
      <c r="DW38" s="74">
        <v>0</v>
      </c>
      <c r="DX38" s="74">
        <v>0</v>
      </c>
      <c r="DY38" s="74">
        <v>0</v>
      </c>
      <c r="DZ38" s="74">
        <v>0</v>
      </c>
      <c r="EA38" s="74">
        <v>0</v>
      </c>
      <c r="EB38" s="74">
        <v>0</v>
      </c>
      <c r="EC38" s="74">
        <v>0</v>
      </c>
      <c r="ED38" s="74">
        <v>0</v>
      </c>
      <c r="EE38" s="74">
        <v>0</v>
      </c>
      <c r="EF38" s="74">
        <v>0</v>
      </c>
      <c r="EG38" s="74">
        <v>0</v>
      </c>
      <c r="EH38" s="74">
        <v>0</v>
      </c>
      <c r="EI38" s="74">
        <v>0</v>
      </c>
      <c r="EJ38" s="74">
        <v>0</v>
      </c>
      <c r="EK38" s="74">
        <v>0</v>
      </c>
      <c r="EL38" s="74">
        <v>0</v>
      </c>
      <c r="EM38" s="74">
        <v>0</v>
      </c>
      <c r="EN38" s="74">
        <v>0</v>
      </c>
      <c r="EO38" s="74">
        <v>0</v>
      </c>
      <c r="EP38" s="74">
        <v>0</v>
      </c>
      <c r="EQ38" s="74">
        <v>0</v>
      </c>
      <c r="ER38" s="74">
        <v>0</v>
      </c>
      <c r="ES38" s="74">
        <v>0</v>
      </c>
      <c r="ET38" s="74">
        <v>0</v>
      </c>
      <c r="EU38" s="74">
        <v>0</v>
      </c>
      <c r="EV38" s="74">
        <v>0</v>
      </c>
      <c r="EW38" s="74">
        <v>0</v>
      </c>
      <c r="EX38" s="74">
        <v>0.5107980584402857</v>
      </c>
      <c r="EY38" s="74">
        <v>0</v>
      </c>
      <c r="EZ38" s="74">
        <v>0</v>
      </c>
      <c r="FA38" s="74">
        <v>0</v>
      </c>
      <c r="FB38" s="74">
        <v>0</v>
      </c>
      <c r="FC38" s="74">
        <v>0</v>
      </c>
      <c r="FD38" s="74">
        <v>0</v>
      </c>
      <c r="FE38" s="74">
        <v>0</v>
      </c>
      <c r="FF38" s="74">
        <v>0</v>
      </c>
      <c r="FG38" s="74">
        <v>0</v>
      </c>
      <c r="FH38" s="74">
        <v>0</v>
      </c>
      <c r="FI38" s="74">
        <v>0</v>
      </c>
      <c r="FJ38" s="74">
        <v>0</v>
      </c>
      <c r="FK38" s="74">
        <v>0</v>
      </c>
      <c r="FL38" s="74">
        <v>0</v>
      </c>
      <c r="FM38" s="74">
        <v>0</v>
      </c>
      <c r="FN38" s="74">
        <v>0</v>
      </c>
      <c r="FO38" s="74">
        <v>0</v>
      </c>
      <c r="FP38" s="74">
        <v>0</v>
      </c>
      <c r="FQ38" s="74">
        <v>0</v>
      </c>
      <c r="FR38" s="74">
        <v>0</v>
      </c>
      <c r="FS38" s="74">
        <v>0</v>
      </c>
      <c r="FT38" s="74">
        <v>0</v>
      </c>
      <c r="FU38" s="74">
        <v>0</v>
      </c>
      <c r="FV38" s="74">
        <v>0</v>
      </c>
      <c r="FW38" s="74">
        <v>0</v>
      </c>
      <c r="FX38" s="74">
        <v>0</v>
      </c>
      <c r="FY38" s="74">
        <v>0</v>
      </c>
      <c r="FZ38" s="74">
        <v>0</v>
      </c>
      <c r="GA38" s="74">
        <v>0</v>
      </c>
      <c r="GB38" s="74">
        <v>0</v>
      </c>
      <c r="GC38" s="74">
        <v>0</v>
      </c>
      <c r="GD38" s="74">
        <v>0</v>
      </c>
      <c r="GE38" s="74">
        <v>0</v>
      </c>
      <c r="GF38" s="74">
        <v>0</v>
      </c>
      <c r="GG38" s="74">
        <v>0</v>
      </c>
      <c r="GH38" s="74">
        <v>0</v>
      </c>
      <c r="GI38" s="74">
        <v>0</v>
      </c>
      <c r="GJ38" s="74">
        <v>0</v>
      </c>
      <c r="GK38" s="74">
        <v>0</v>
      </c>
      <c r="GL38" s="74">
        <v>0</v>
      </c>
      <c r="GM38" s="74">
        <v>0</v>
      </c>
      <c r="GN38" s="74">
        <v>0</v>
      </c>
      <c r="GO38" s="74">
        <v>0</v>
      </c>
      <c r="GP38" s="74">
        <v>0</v>
      </c>
      <c r="GQ38" s="74">
        <v>0</v>
      </c>
      <c r="GR38" s="74">
        <v>0</v>
      </c>
      <c r="GS38" s="74">
        <v>0</v>
      </c>
      <c r="GT38" s="74">
        <v>0</v>
      </c>
      <c r="GU38" s="74">
        <v>0</v>
      </c>
      <c r="GV38" s="74">
        <v>0</v>
      </c>
      <c r="GW38" s="74">
        <v>0</v>
      </c>
      <c r="GX38" s="74">
        <v>0</v>
      </c>
      <c r="GY38" s="74">
        <v>0</v>
      </c>
      <c r="GZ38" s="74">
        <v>0</v>
      </c>
      <c r="HA38" s="74">
        <v>0</v>
      </c>
      <c r="HB38" s="74">
        <v>0</v>
      </c>
      <c r="HC38" s="74">
        <v>0</v>
      </c>
      <c r="HD38" s="74">
        <v>0</v>
      </c>
      <c r="HE38" s="74">
        <v>0</v>
      </c>
      <c r="HF38" s="74">
        <v>0</v>
      </c>
      <c r="HG38" s="74">
        <v>0</v>
      </c>
      <c r="HH38" s="74">
        <v>0</v>
      </c>
      <c r="HI38" s="74">
        <v>0</v>
      </c>
      <c r="HJ38" s="74">
        <v>0</v>
      </c>
      <c r="HK38" s="74">
        <v>0</v>
      </c>
      <c r="HL38" s="74">
        <v>0</v>
      </c>
      <c r="HM38" s="74">
        <v>0</v>
      </c>
      <c r="HN38" s="74">
        <v>0</v>
      </c>
      <c r="HO38" s="74">
        <v>0</v>
      </c>
      <c r="HP38" s="74">
        <v>0</v>
      </c>
      <c r="HQ38" s="74">
        <v>0</v>
      </c>
      <c r="HR38" s="74">
        <v>0</v>
      </c>
      <c r="HS38" s="74">
        <v>0</v>
      </c>
      <c r="HT38" s="50"/>
      <c r="HU38" s="74" t="s">
        <v>654</v>
      </c>
      <c r="HV38" s="75">
        <v>33.996224362276855</v>
      </c>
      <c r="HW38" s="75">
        <v>29.960675905477991</v>
      </c>
      <c r="HX38" s="54"/>
      <c r="HY38" s="76"/>
      <c r="HZ38" s="77"/>
      <c r="IA38" s="77"/>
      <c r="IB38" s="77"/>
    </row>
    <row r="39" spans="1:236">
      <c r="A39" s="42"/>
      <c r="E39" s="43"/>
      <c r="F39" s="50"/>
      <c r="G39" s="50"/>
      <c r="H39" s="50"/>
      <c r="I39" s="50"/>
      <c r="J39" s="50"/>
      <c r="K39" s="70">
        <v>253</v>
      </c>
      <c r="L39" s="71" t="s">
        <v>18</v>
      </c>
      <c r="M39" s="79">
        <v>1.0716809179594708</v>
      </c>
      <c r="N39" s="80">
        <v>0.54264204084609347</v>
      </c>
      <c r="O39" s="79">
        <v>1.1156225168528426E-2</v>
      </c>
      <c r="P39" s="74">
        <v>0</v>
      </c>
      <c r="Q39" s="74">
        <v>0</v>
      </c>
      <c r="R39" s="74">
        <v>0</v>
      </c>
      <c r="S39" s="74">
        <v>0</v>
      </c>
      <c r="T39" s="74">
        <v>0</v>
      </c>
      <c r="U39" s="74">
        <v>0</v>
      </c>
      <c r="V39" s="74">
        <v>0</v>
      </c>
      <c r="W39" s="74">
        <v>0</v>
      </c>
      <c r="X39" s="74">
        <v>0</v>
      </c>
      <c r="Y39" s="74">
        <v>0</v>
      </c>
      <c r="Z39" s="74">
        <v>0</v>
      </c>
      <c r="AA39" s="74">
        <v>0</v>
      </c>
      <c r="AB39" s="74">
        <v>0</v>
      </c>
      <c r="AC39" s="74">
        <v>0</v>
      </c>
      <c r="AD39" s="74">
        <v>0</v>
      </c>
      <c r="AE39" s="74">
        <v>0</v>
      </c>
      <c r="AF39" s="74">
        <v>0</v>
      </c>
      <c r="AG39" s="74">
        <v>0</v>
      </c>
      <c r="AH39" s="74">
        <v>0</v>
      </c>
      <c r="AI39" s="74">
        <v>0</v>
      </c>
      <c r="AJ39" s="74">
        <v>0</v>
      </c>
      <c r="AK39" s="74">
        <v>0</v>
      </c>
      <c r="AL39" s="74">
        <v>0</v>
      </c>
      <c r="AM39" s="74">
        <v>0</v>
      </c>
      <c r="AN39" s="74">
        <v>0</v>
      </c>
      <c r="AO39" s="74">
        <v>0</v>
      </c>
      <c r="AP39" s="74">
        <v>0</v>
      </c>
      <c r="AQ39" s="74">
        <v>0</v>
      </c>
      <c r="AR39" s="74">
        <v>0</v>
      </c>
      <c r="AS39" s="74">
        <v>0</v>
      </c>
      <c r="AT39" s="74">
        <v>0</v>
      </c>
      <c r="AU39" s="74">
        <v>0</v>
      </c>
      <c r="AV39" s="74">
        <v>0</v>
      </c>
      <c r="AW39" s="74">
        <v>0.37081004752294727</v>
      </c>
      <c r="AX39" s="74">
        <v>0</v>
      </c>
      <c r="AY39" s="74">
        <v>0</v>
      </c>
      <c r="AZ39" s="74">
        <v>0</v>
      </c>
      <c r="BA39" s="74">
        <v>0</v>
      </c>
      <c r="BB39" s="74">
        <v>0</v>
      </c>
      <c r="BC39" s="74">
        <v>0</v>
      </c>
      <c r="BD39" s="74">
        <v>0</v>
      </c>
      <c r="BE39" s="74">
        <v>0</v>
      </c>
      <c r="BF39" s="74">
        <v>0</v>
      </c>
      <c r="BG39" s="74">
        <v>0</v>
      </c>
      <c r="BH39" s="74">
        <v>0</v>
      </c>
      <c r="BI39" s="74">
        <v>0</v>
      </c>
      <c r="BJ39" s="74">
        <v>0</v>
      </c>
      <c r="BK39" s="74">
        <v>0</v>
      </c>
      <c r="BL39" s="74">
        <v>0</v>
      </c>
      <c r="BM39" s="74">
        <v>0</v>
      </c>
      <c r="BN39" s="74">
        <v>0</v>
      </c>
      <c r="BO39" s="74">
        <v>0</v>
      </c>
      <c r="BP39" s="74">
        <v>0</v>
      </c>
      <c r="BQ39" s="74">
        <v>0</v>
      </c>
      <c r="BR39" s="74">
        <v>0</v>
      </c>
      <c r="BS39" s="74">
        <v>0</v>
      </c>
      <c r="BT39" s="74">
        <v>0</v>
      </c>
      <c r="BU39" s="74">
        <v>0</v>
      </c>
      <c r="BV39" s="74">
        <v>0</v>
      </c>
      <c r="BW39" s="74">
        <v>0</v>
      </c>
      <c r="BX39" s="74">
        <v>0</v>
      </c>
      <c r="BY39" s="74">
        <v>0</v>
      </c>
      <c r="BZ39" s="74">
        <v>0</v>
      </c>
      <c r="CA39" s="74">
        <v>0</v>
      </c>
      <c r="CB39" s="74">
        <v>0</v>
      </c>
      <c r="CC39" s="74">
        <v>0</v>
      </c>
      <c r="CD39" s="74">
        <v>0</v>
      </c>
      <c r="CE39" s="74">
        <v>0</v>
      </c>
      <c r="CF39" s="74">
        <v>0</v>
      </c>
      <c r="CG39" s="74">
        <v>0</v>
      </c>
      <c r="CH39" s="74">
        <v>0</v>
      </c>
      <c r="CI39" s="74">
        <v>0</v>
      </c>
      <c r="CJ39" s="74">
        <v>0</v>
      </c>
      <c r="CK39" s="74">
        <v>0</v>
      </c>
      <c r="CL39" s="74">
        <v>0</v>
      </c>
      <c r="CM39" s="74">
        <v>0</v>
      </c>
      <c r="CN39" s="74">
        <v>0</v>
      </c>
      <c r="CO39" s="74">
        <v>0</v>
      </c>
      <c r="CP39" s="74">
        <v>0</v>
      </c>
      <c r="CQ39" s="74">
        <v>0</v>
      </c>
      <c r="CR39" s="74">
        <v>0</v>
      </c>
      <c r="CS39" s="74">
        <v>0</v>
      </c>
      <c r="CT39" s="74">
        <v>0</v>
      </c>
      <c r="CU39" s="74">
        <v>0</v>
      </c>
      <c r="CV39" s="74">
        <v>0</v>
      </c>
      <c r="CW39" s="74">
        <v>0</v>
      </c>
      <c r="CX39" s="74">
        <v>0</v>
      </c>
      <c r="CY39" s="74">
        <v>0</v>
      </c>
      <c r="CZ39" s="74">
        <v>0</v>
      </c>
      <c r="DA39" s="74">
        <v>0</v>
      </c>
      <c r="DB39" s="74">
        <v>0</v>
      </c>
      <c r="DC39" s="74">
        <v>0</v>
      </c>
      <c r="DD39" s="74">
        <v>0</v>
      </c>
      <c r="DE39" s="74">
        <v>0</v>
      </c>
      <c r="DF39" s="74">
        <v>0</v>
      </c>
      <c r="DG39" s="74">
        <v>0</v>
      </c>
      <c r="DH39" s="74">
        <v>0</v>
      </c>
      <c r="DI39" s="74">
        <v>0</v>
      </c>
      <c r="DJ39" s="74">
        <v>0</v>
      </c>
      <c r="DK39" s="74">
        <v>0</v>
      </c>
      <c r="DL39" s="74">
        <v>0</v>
      </c>
      <c r="DM39" s="74">
        <v>0</v>
      </c>
      <c r="DN39" s="74">
        <v>0</v>
      </c>
      <c r="DO39" s="74">
        <v>0</v>
      </c>
      <c r="DP39" s="74">
        <v>0</v>
      </c>
      <c r="DQ39" s="74">
        <v>0</v>
      </c>
      <c r="DR39" s="74">
        <v>0</v>
      </c>
      <c r="DS39" s="74">
        <v>0</v>
      </c>
      <c r="DT39" s="74">
        <v>0</v>
      </c>
      <c r="DU39" s="74">
        <v>0</v>
      </c>
      <c r="DV39" s="74">
        <v>0</v>
      </c>
      <c r="DW39" s="74">
        <v>0</v>
      </c>
      <c r="DX39" s="74">
        <v>0</v>
      </c>
      <c r="DY39" s="74">
        <v>0</v>
      </c>
      <c r="DZ39" s="74">
        <v>0</v>
      </c>
      <c r="EA39" s="74">
        <v>0</v>
      </c>
      <c r="EB39" s="74">
        <v>0</v>
      </c>
      <c r="EC39" s="74">
        <v>0</v>
      </c>
      <c r="ED39" s="74">
        <v>0</v>
      </c>
      <c r="EE39" s="74">
        <v>0</v>
      </c>
      <c r="EF39" s="74">
        <v>0</v>
      </c>
      <c r="EG39" s="74">
        <v>0</v>
      </c>
      <c r="EH39" s="74">
        <v>0</v>
      </c>
      <c r="EI39" s="74">
        <v>0</v>
      </c>
      <c r="EJ39" s="74">
        <v>0</v>
      </c>
      <c r="EK39" s="74">
        <v>0</v>
      </c>
      <c r="EL39" s="74">
        <v>0</v>
      </c>
      <c r="EM39" s="74">
        <v>0</v>
      </c>
      <c r="EN39" s="74">
        <v>0</v>
      </c>
      <c r="EO39" s="74">
        <v>0</v>
      </c>
      <c r="EP39" s="74">
        <v>0</v>
      </c>
      <c r="EQ39" s="74">
        <v>0</v>
      </c>
      <c r="ER39" s="74">
        <v>0</v>
      </c>
      <c r="ES39" s="74">
        <v>0</v>
      </c>
      <c r="ET39" s="74">
        <v>0</v>
      </c>
      <c r="EU39" s="74">
        <v>0</v>
      </c>
      <c r="EV39" s="74">
        <v>0</v>
      </c>
      <c r="EW39" s="74">
        <v>0</v>
      </c>
      <c r="EX39" s="74">
        <v>0</v>
      </c>
      <c r="EY39" s="74">
        <v>0.37027776479957347</v>
      </c>
      <c r="EZ39" s="74">
        <v>0</v>
      </c>
      <c r="FA39" s="74">
        <v>0</v>
      </c>
      <c r="FB39" s="74">
        <v>0</v>
      </c>
      <c r="FC39" s="74">
        <v>0</v>
      </c>
      <c r="FD39" s="74">
        <v>0</v>
      </c>
      <c r="FE39" s="74">
        <v>0</v>
      </c>
      <c r="FF39" s="74">
        <v>0</v>
      </c>
      <c r="FG39" s="74">
        <v>0</v>
      </c>
      <c r="FH39" s="74">
        <v>0</v>
      </c>
      <c r="FI39" s="74">
        <v>0</v>
      </c>
      <c r="FJ39" s="74">
        <v>0</v>
      </c>
      <c r="FK39" s="74">
        <v>0</v>
      </c>
      <c r="FL39" s="74">
        <v>0</v>
      </c>
      <c r="FM39" s="74">
        <v>0</v>
      </c>
      <c r="FN39" s="74">
        <v>0</v>
      </c>
      <c r="FO39" s="74">
        <v>0</v>
      </c>
      <c r="FP39" s="74">
        <v>0</v>
      </c>
      <c r="FQ39" s="74">
        <v>0</v>
      </c>
      <c r="FR39" s="74">
        <v>0</v>
      </c>
      <c r="FS39" s="74">
        <v>0</v>
      </c>
      <c r="FT39" s="74">
        <v>0</v>
      </c>
      <c r="FU39" s="74">
        <v>0</v>
      </c>
      <c r="FV39" s="74">
        <v>0</v>
      </c>
      <c r="FW39" s="74">
        <v>0</v>
      </c>
      <c r="FX39" s="74">
        <v>0</v>
      </c>
      <c r="FY39" s="74">
        <v>0</v>
      </c>
      <c r="FZ39" s="74">
        <v>0</v>
      </c>
      <c r="GA39" s="74">
        <v>0</v>
      </c>
      <c r="GB39" s="74">
        <v>0</v>
      </c>
      <c r="GC39" s="74">
        <v>0</v>
      </c>
      <c r="GD39" s="74">
        <v>0</v>
      </c>
      <c r="GE39" s="74">
        <v>0</v>
      </c>
      <c r="GF39" s="74">
        <v>0</v>
      </c>
      <c r="GG39" s="74">
        <v>0</v>
      </c>
      <c r="GH39" s="74">
        <v>0</v>
      </c>
      <c r="GI39" s="74">
        <v>0</v>
      </c>
      <c r="GJ39" s="74">
        <v>0</v>
      </c>
      <c r="GK39" s="74">
        <v>0</v>
      </c>
      <c r="GL39" s="74">
        <v>0</v>
      </c>
      <c r="GM39" s="74">
        <v>0</v>
      </c>
      <c r="GN39" s="74">
        <v>0</v>
      </c>
      <c r="GO39" s="74">
        <v>0</v>
      </c>
      <c r="GP39" s="74">
        <v>0</v>
      </c>
      <c r="GQ39" s="74">
        <v>0</v>
      </c>
      <c r="GR39" s="74">
        <v>0</v>
      </c>
      <c r="GS39" s="74">
        <v>0</v>
      </c>
      <c r="GT39" s="74">
        <v>0</v>
      </c>
      <c r="GU39" s="74">
        <v>0</v>
      </c>
      <c r="GV39" s="74">
        <v>0</v>
      </c>
      <c r="GW39" s="74">
        <v>0</v>
      </c>
      <c r="GX39" s="74">
        <v>0</v>
      </c>
      <c r="GY39" s="74">
        <v>0</v>
      </c>
      <c r="GZ39" s="74">
        <v>0</v>
      </c>
      <c r="HA39" s="74">
        <v>0</v>
      </c>
      <c r="HB39" s="74">
        <v>0</v>
      </c>
      <c r="HC39" s="74">
        <v>0</v>
      </c>
      <c r="HD39" s="74">
        <v>0</v>
      </c>
      <c r="HE39" s="74">
        <v>0</v>
      </c>
      <c r="HF39" s="74">
        <v>0</v>
      </c>
      <c r="HG39" s="74">
        <v>0</v>
      </c>
      <c r="HH39" s="74">
        <v>0</v>
      </c>
      <c r="HI39" s="74">
        <v>0</v>
      </c>
      <c r="HJ39" s="74">
        <v>0</v>
      </c>
      <c r="HK39" s="74">
        <v>0</v>
      </c>
      <c r="HL39" s="74">
        <v>0</v>
      </c>
      <c r="HM39" s="74">
        <v>0</v>
      </c>
      <c r="HN39" s="74">
        <v>0</v>
      </c>
      <c r="HO39" s="74">
        <v>0</v>
      </c>
      <c r="HP39" s="74">
        <v>0</v>
      </c>
      <c r="HQ39" s="74">
        <v>0</v>
      </c>
      <c r="HR39" s="74">
        <v>0</v>
      </c>
      <c r="HS39" s="74">
        <v>0</v>
      </c>
      <c r="HT39" s="50"/>
      <c r="HU39" s="74" t="s">
        <v>655</v>
      </c>
      <c r="HV39" s="75">
        <v>43.912106985304064</v>
      </c>
      <c r="HW39" s="75">
        <v>22.701989738271322</v>
      </c>
      <c r="HX39" s="54"/>
      <c r="HY39" s="76"/>
      <c r="HZ39" s="77"/>
      <c r="IA39" s="77"/>
      <c r="IB39" s="77"/>
    </row>
    <row r="40" spans="1:236">
      <c r="A40" s="42"/>
      <c r="E40" s="43"/>
      <c r="F40" s="50"/>
      <c r="G40" s="50"/>
      <c r="H40" s="50"/>
      <c r="I40" s="50"/>
      <c r="J40" s="50"/>
      <c r="K40" s="70">
        <v>259</v>
      </c>
      <c r="L40" s="71" t="s">
        <v>37</v>
      </c>
      <c r="M40" s="79">
        <v>1.0265501896652487</v>
      </c>
      <c r="N40" s="80">
        <v>0.61319332471514165</v>
      </c>
      <c r="O40" s="79">
        <v>8.8463987534601968E-2</v>
      </c>
      <c r="P40" s="74">
        <v>0</v>
      </c>
      <c r="Q40" s="74">
        <v>0</v>
      </c>
      <c r="R40" s="74">
        <v>0</v>
      </c>
      <c r="S40" s="74">
        <v>0</v>
      </c>
      <c r="T40" s="74">
        <v>0</v>
      </c>
      <c r="U40" s="74">
        <v>0</v>
      </c>
      <c r="V40" s="74">
        <v>0</v>
      </c>
      <c r="W40" s="74">
        <v>0</v>
      </c>
      <c r="X40" s="74">
        <v>0</v>
      </c>
      <c r="Y40" s="74">
        <v>0</v>
      </c>
      <c r="Z40" s="74">
        <v>0</v>
      </c>
      <c r="AA40" s="74">
        <v>0</v>
      </c>
      <c r="AB40" s="74">
        <v>0</v>
      </c>
      <c r="AC40" s="74">
        <v>0</v>
      </c>
      <c r="AD40" s="74">
        <v>0</v>
      </c>
      <c r="AE40" s="74">
        <v>0</v>
      </c>
      <c r="AF40" s="74">
        <v>0</v>
      </c>
      <c r="AG40" s="74">
        <v>0</v>
      </c>
      <c r="AH40" s="74">
        <v>0</v>
      </c>
      <c r="AI40" s="74">
        <v>0</v>
      </c>
      <c r="AJ40" s="74">
        <v>0</v>
      </c>
      <c r="AK40" s="74">
        <v>0</v>
      </c>
      <c r="AL40" s="74">
        <v>0</v>
      </c>
      <c r="AM40" s="74">
        <v>0</v>
      </c>
      <c r="AN40" s="74">
        <v>0</v>
      </c>
      <c r="AO40" s="74">
        <v>0</v>
      </c>
      <c r="AP40" s="74">
        <v>0</v>
      </c>
      <c r="AQ40" s="74">
        <v>0</v>
      </c>
      <c r="AR40" s="74">
        <v>0</v>
      </c>
      <c r="AS40" s="74">
        <v>0</v>
      </c>
      <c r="AT40" s="74">
        <v>0</v>
      </c>
      <c r="AU40" s="74">
        <v>0</v>
      </c>
      <c r="AV40" s="74">
        <v>0</v>
      </c>
      <c r="AW40" s="74">
        <v>0</v>
      </c>
      <c r="AX40" s="74">
        <v>0.60264528901263026</v>
      </c>
      <c r="AY40" s="74">
        <v>0</v>
      </c>
      <c r="AZ40" s="74">
        <v>0</v>
      </c>
      <c r="BA40" s="74">
        <v>0</v>
      </c>
      <c r="BB40" s="74">
        <v>0</v>
      </c>
      <c r="BC40" s="74">
        <v>0</v>
      </c>
      <c r="BD40" s="74">
        <v>0</v>
      </c>
      <c r="BE40" s="74">
        <v>0</v>
      </c>
      <c r="BF40" s="74">
        <v>0</v>
      </c>
      <c r="BG40" s="74">
        <v>0</v>
      </c>
      <c r="BH40" s="74">
        <v>0</v>
      </c>
      <c r="BI40" s="74">
        <v>0</v>
      </c>
      <c r="BJ40" s="74">
        <v>0</v>
      </c>
      <c r="BK40" s="74">
        <v>0</v>
      </c>
      <c r="BL40" s="74">
        <v>0</v>
      </c>
      <c r="BM40" s="74">
        <v>0</v>
      </c>
      <c r="BN40" s="74">
        <v>0</v>
      </c>
      <c r="BO40" s="74">
        <v>0</v>
      </c>
      <c r="BP40" s="74">
        <v>0</v>
      </c>
      <c r="BQ40" s="74">
        <v>0</v>
      </c>
      <c r="BR40" s="74">
        <v>0</v>
      </c>
      <c r="BS40" s="74">
        <v>0</v>
      </c>
      <c r="BT40" s="74">
        <v>0</v>
      </c>
      <c r="BU40" s="74">
        <v>0</v>
      </c>
      <c r="BV40" s="74">
        <v>0</v>
      </c>
      <c r="BW40" s="74">
        <v>0</v>
      </c>
      <c r="BX40" s="74">
        <v>0</v>
      </c>
      <c r="BY40" s="74">
        <v>0</v>
      </c>
      <c r="BZ40" s="74">
        <v>0</v>
      </c>
      <c r="CA40" s="74">
        <v>0</v>
      </c>
      <c r="CB40" s="74">
        <v>0</v>
      </c>
      <c r="CC40" s="74">
        <v>0</v>
      </c>
      <c r="CD40" s="74">
        <v>0</v>
      </c>
      <c r="CE40" s="74">
        <v>0</v>
      </c>
      <c r="CF40" s="74">
        <v>0</v>
      </c>
      <c r="CG40" s="74">
        <v>0</v>
      </c>
      <c r="CH40" s="74">
        <v>0</v>
      </c>
      <c r="CI40" s="74">
        <v>0</v>
      </c>
      <c r="CJ40" s="74">
        <v>0</v>
      </c>
      <c r="CK40" s="74">
        <v>0</v>
      </c>
      <c r="CL40" s="74">
        <v>0</v>
      </c>
      <c r="CM40" s="74">
        <v>0</v>
      </c>
      <c r="CN40" s="74">
        <v>0</v>
      </c>
      <c r="CO40" s="74">
        <v>0</v>
      </c>
      <c r="CP40" s="74">
        <v>0</v>
      </c>
      <c r="CQ40" s="74">
        <v>0</v>
      </c>
      <c r="CR40" s="74">
        <v>0</v>
      </c>
      <c r="CS40" s="74">
        <v>0</v>
      </c>
      <c r="CT40" s="74">
        <v>0</v>
      </c>
      <c r="CU40" s="74">
        <v>0</v>
      </c>
      <c r="CV40" s="74">
        <v>0</v>
      </c>
      <c r="CW40" s="74">
        <v>0</v>
      </c>
      <c r="CX40" s="74">
        <v>0</v>
      </c>
      <c r="CY40" s="74">
        <v>0</v>
      </c>
      <c r="CZ40" s="74">
        <v>0</v>
      </c>
      <c r="DA40" s="74">
        <v>0</v>
      </c>
      <c r="DB40" s="74">
        <v>0</v>
      </c>
      <c r="DC40" s="74">
        <v>0</v>
      </c>
      <c r="DD40" s="74">
        <v>0</v>
      </c>
      <c r="DE40" s="74">
        <v>0</v>
      </c>
      <c r="DF40" s="74">
        <v>0</v>
      </c>
      <c r="DG40" s="74">
        <v>0</v>
      </c>
      <c r="DH40" s="74">
        <v>0</v>
      </c>
      <c r="DI40" s="74">
        <v>0</v>
      </c>
      <c r="DJ40" s="74">
        <v>0</v>
      </c>
      <c r="DK40" s="74">
        <v>0</v>
      </c>
      <c r="DL40" s="74">
        <v>0</v>
      </c>
      <c r="DM40" s="74">
        <v>0</v>
      </c>
      <c r="DN40" s="74">
        <v>0</v>
      </c>
      <c r="DO40" s="74">
        <v>0</v>
      </c>
      <c r="DP40" s="74">
        <v>0</v>
      </c>
      <c r="DQ40" s="74">
        <v>0</v>
      </c>
      <c r="DR40" s="74">
        <v>0</v>
      </c>
      <c r="DS40" s="74">
        <v>0</v>
      </c>
      <c r="DT40" s="74">
        <v>0</v>
      </c>
      <c r="DU40" s="74">
        <v>0</v>
      </c>
      <c r="DV40" s="74">
        <v>0</v>
      </c>
      <c r="DW40" s="74">
        <v>0</v>
      </c>
      <c r="DX40" s="74">
        <v>0</v>
      </c>
      <c r="DY40" s="74">
        <v>0</v>
      </c>
      <c r="DZ40" s="74">
        <v>0</v>
      </c>
      <c r="EA40" s="74">
        <v>0</v>
      </c>
      <c r="EB40" s="74">
        <v>0</v>
      </c>
      <c r="EC40" s="74">
        <v>0</v>
      </c>
      <c r="ED40" s="74">
        <v>0</v>
      </c>
      <c r="EE40" s="74">
        <v>0</v>
      </c>
      <c r="EF40" s="74">
        <v>0</v>
      </c>
      <c r="EG40" s="74">
        <v>0</v>
      </c>
      <c r="EH40" s="74">
        <v>0</v>
      </c>
      <c r="EI40" s="74">
        <v>0</v>
      </c>
      <c r="EJ40" s="74">
        <v>0</v>
      </c>
      <c r="EK40" s="74">
        <v>0</v>
      </c>
      <c r="EL40" s="74">
        <v>0</v>
      </c>
      <c r="EM40" s="74">
        <v>0</v>
      </c>
      <c r="EN40" s="74">
        <v>0</v>
      </c>
      <c r="EO40" s="74">
        <v>0</v>
      </c>
      <c r="EP40" s="74">
        <v>0</v>
      </c>
      <c r="EQ40" s="74">
        <v>0</v>
      </c>
      <c r="ER40" s="74">
        <v>0</v>
      </c>
      <c r="ES40" s="74">
        <v>0</v>
      </c>
      <c r="ET40" s="74">
        <v>0</v>
      </c>
      <c r="EU40" s="74">
        <v>0</v>
      </c>
      <c r="EV40" s="74">
        <v>0</v>
      </c>
      <c r="EW40" s="74">
        <v>0</v>
      </c>
      <c r="EX40" s="74">
        <v>0</v>
      </c>
      <c r="EY40" s="74">
        <v>0</v>
      </c>
      <c r="EZ40" s="74">
        <v>0.6011505282195081</v>
      </c>
      <c r="FA40" s="74">
        <v>0</v>
      </c>
      <c r="FB40" s="74">
        <v>0</v>
      </c>
      <c r="FC40" s="74">
        <v>0</v>
      </c>
      <c r="FD40" s="74">
        <v>0</v>
      </c>
      <c r="FE40" s="74">
        <v>0</v>
      </c>
      <c r="FF40" s="74">
        <v>0</v>
      </c>
      <c r="FG40" s="74">
        <v>0</v>
      </c>
      <c r="FH40" s="74">
        <v>0</v>
      </c>
      <c r="FI40" s="74">
        <v>0</v>
      </c>
      <c r="FJ40" s="74">
        <v>0</v>
      </c>
      <c r="FK40" s="74">
        <v>0</v>
      </c>
      <c r="FL40" s="74">
        <v>0</v>
      </c>
      <c r="FM40" s="74">
        <v>0</v>
      </c>
      <c r="FN40" s="74">
        <v>0</v>
      </c>
      <c r="FO40" s="74">
        <v>0</v>
      </c>
      <c r="FP40" s="74">
        <v>0</v>
      </c>
      <c r="FQ40" s="74">
        <v>0</v>
      </c>
      <c r="FR40" s="74">
        <v>0</v>
      </c>
      <c r="FS40" s="74">
        <v>0</v>
      </c>
      <c r="FT40" s="74">
        <v>0</v>
      </c>
      <c r="FU40" s="74">
        <v>0</v>
      </c>
      <c r="FV40" s="74">
        <v>0</v>
      </c>
      <c r="FW40" s="74">
        <v>0</v>
      </c>
      <c r="FX40" s="74">
        <v>0</v>
      </c>
      <c r="FY40" s="74">
        <v>0</v>
      </c>
      <c r="FZ40" s="74">
        <v>0</v>
      </c>
      <c r="GA40" s="74">
        <v>0</v>
      </c>
      <c r="GB40" s="74">
        <v>0</v>
      </c>
      <c r="GC40" s="74">
        <v>0</v>
      </c>
      <c r="GD40" s="74">
        <v>0</v>
      </c>
      <c r="GE40" s="74">
        <v>0</v>
      </c>
      <c r="GF40" s="74">
        <v>0</v>
      </c>
      <c r="GG40" s="74">
        <v>0</v>
      </c>
      <c r="GH40" s="74">
        <v>0</v>
      </c>
      <c r="GI40" s="74">
        <v>0</v>
      </c>
      <c r="GJ40" s="74">
        <v>0</v>
      </c>
      <c r="GK40" s="74">
        <v>0</v>
      </c>
      <c r="GL40" s="74">
        <v>0</v>
      </c>
      <c r="GM40" s="74">
        <v>0</v>
      </c>
      <c r="GN40" s="74">
        <v>0</v>
      </c>
      <c r="GO40" s="74">
        <v>0</v>
      </c>
      <c r="GP40" s="74">
        <v>0</v>
      </c>
      <c r="GQ40" s="74">
        <v>0</v>
      </c>
      <c r="GR40" s="74">
        <v>0</v>
      </c>
      <c r="GS40" s="74">
        <v>0</v>
      </c>
      <c r="GT40" s="74">
        <v>0</v>
      </c>
      <c r="GU40" s="74">
        <v>0</v>
      </c>
      <c r="GV40" s="74">
        <v>0</v>
      </c>
      <c r="GW40" s="74">
        <v>0</v>
      </c>
      <c r="GX40" s="74">
        <v>0</v>
      </c>
      <c r="GY40" s="74">
        <v>0</v>
      </c>
      <c r="GZ40" s="74">
        <v>0</v>
      </c>
      <c r="HA40" s="74">
        <v>0</v>
      </c>
      <c r="HB40" s="74">
        <v>0</v>
      </c>
      <c r="HC40" s="74">
        <v>0</v>
      </c>
      <c r="HD40" s="74">
        <v>0</v>
      </c>
      <c r="HE40" s="74">
        <v>0</v>
      </c>
      <c r="HF40" s="74">
        <v>0</v>
      </c>
      <c r="HG40" s="74">
        <v>0</v>
      </c>
      <c r="HH40" s="74">
        <v>0</v>
      </c>
      <c r="HI40" s="74">
        <v>0</v>
      </c>
      <c r="HJ40" s="74">
        <v>0</v>
      </c>
      <c r="HK40" s="74">
        <v>0</v>
      </c>
      <c r="HL40" s="74">
        <v>0</v>
      </c>
      <c r="HM40" s="74">
        <v>0</v>
      </c>
      <c r="HN40" s="74">
        <v>0</v>
      </c>
      <c r="HO40" s="74">
        <v>0</v>
      </c>
      <c r="HP40" s="74">
        <v>0</v>
      </c>
      <c r="HQ40" s="74">
        <v>0</v>
      </c>
      <c r="HR40" s="74">
        <v>0</v>
      </c>
      <c r="HS40" s="74">
        <v>0</v>
      </c>
      <c r="HT40" s="50"/>
      <c r="HU40" s="74" t="s">
        <v>656</v>
      </c>
      <c r="HV40" s="75">
        <v>18.797922872356441</v>
      </c>
      <c r="HW40" s="75">
        <v>28.577247241367434</v>
      </c>
      <c r="HX40" s="54"/>
      <c r="HY40" s="76"/>
      <c r="HZ40" s="77"/>
      <c r="IA40" s="77"/>
      <c r="IB40" s="77"/>
    </row>
    <row r="41" spans="1:236">
      <c r="A41" s="42"/>
      <c r="E41" s="43"/>
      <c r="F41" s="50"/>
      <c r="G41" s="50"/>
      <c r="H41" s="50"/>
      <c r="I41" s="50"/>
      <c r="J41" s="50"/>
      <c r="K41" s="70">
        <v>261</v>
      </c>
      <c r="L41" s="71" t="s">
        <v>19</v>
      </c>
      <c r="M41" s="79">
        <v>1.2671988298239529</v>
      </c>
      <c r="N41" s="80">
        <v>0.83339613786652467</v>
      </c>
      <c r="O41" s="79">
        <v>1.1394126340078969E-2</v>
      </c>
      <c r="P41" s="74">
        <v>0</v>
      </c>
      <c r="Q41" s="74">
        <v>0</v>
      </c>
      <c r="R41" s="74">
        <v>0</v>
      </c>
      <c r="S41" s="74">
        <v>0</v>
      </c>
      <c r="T41" s="74">
        <v>0</v>
      </c>
      <c r="U41" s="74">
        <v>0</v>
      </c>
      <c r="V41" s="74">
        <v>0</v>
      </c>
      <c r="W41" s="74">
        <v>0</v>
      </c>
      <c r="X41" s="74">
        <v>0</v>
      </c>
      <c r="Y41" s="74">
        <v>0</v>
      </c>
      <c r="Z41" s="74">
        <v>0</v>
      </c>
      <c r="AA41" s="74">
        <v>0</v>
      </c>
      <c r="AB41" s="74">
        <v>0</v>
      </c>
      <c r="AC41" s="74">
        <v>0</v>
      </c>
      <c r="AD41" s="74">
        <v>0</v>
      </c>
      <c r="AE41" s="74">
        <v>0</v>
      </c>
      <c r="AF41" s="74">
        <v>0</v>
      </c>
      <c r="AG41" s="74">
        <v>0</v>
      </c>
      <c r="AH41" s="74">
        <v>0</v>
      </c>
      <c r="AI41" s="74">
        <v>0</v>
      </c>
      <c r="AJ41" s="74">
        <v>0</v>
      </c>
      <c r="AK41" s="74">
        <v>0</v>
      </c>
      <c r="AL41" s="74">
        <v>0</v>
      </c>
      <c r="AM41" s="74">
        <v>0</v>
      </c>
      <c r="AN41" s="74">
        <v>0</v>
      </c>
      <c r="AO41" s="74">
        <v>0</v>
      </c>
      <c r="AP41" s="74">
        <v>0</v>
      </c>
      <c r="AQ41" s="74">
        <v>0</v>
      </c>
      <c r="AR41" s="74">
        <v>0</v>
      </c>
      <c r="AS41" s="74">
        <v>0</v>
      </c>
      <c r="AT41" s="74">
        <v>0</v>
      </c>
      <c r="AU41" s="74">
        <v>0</v>
      </c>
      <c r="AV41" s="74">
        <v>0</v>
      </c>
      <c r="AW41" s="74">
        <v>0</v>
      </c>
      <c r="AX41" s="74">
        <v>0</v>
      </c>
      <c r="AY41" s="74">
        <v>1</v>
      </c>
      <c r="AZ41" s="74">
        <v>0</v>
      </c>
      <c r="BA41" s="74">
        <v>0</v>
      </c>
      <c r="BB41" s="74">
        <v>0</v>
      </c>
      <c r="BC41" s="74">
        <v>0</v>
      </c>
      <c r="BD41" s="74">
        <v>0</v>
      </c>
      <c r="BE41" s="74">
        <v>0</v>
      </c>
      <c r="BF41" s="74">
        <v>0</v>
      </c>
      <c r="BG41" s="74">
        <v>0</v>
      </c>
      <c r="BH41" s="74">
        <v>0</v>
      </c>
      <c r="BI41" s="74">
        <v>0</v>
      </c>
      <c r="BJ41" s="74">
        <v>0</v>
      </c>
      <c r="BK41" s="74">
        <v>0</v>
      </c>
      <c r="BL41" s="74">
        <v>0</v>
      </c>
      <c r="BM41" s="74">
        <v>0</v>
      </c>
      <c r="BN41" s="74">
        <v>0</v>
      </c>
      <c r="BO41" s="74">
        <v>0</v>
      </c>
      <c r="BP41" s="74">
        <v>0</v>
      </c>
      <c r="BQ41" s="74">
        <v>0</v>
      </c>
      <c r="BR41" s="74">
        <v>0</v>
      </c>
      <c r="BS41" s="74">
        <v>0</v>
      </c>
      <c r="BT41" s="74">
        <v>0</v>
      </c>
      <c r="BU41" s="74">
        <v>0</v>
      </c>
      <c r="BV41" s="74">
        <v>0</v>
      </c>
      <c r="BW41" s="74">
        <v>0</v>
      </c>
      <c r="BX41" s="74">
        <v>0</v>
      </c>
      <c r="BY41" s="74">
        <v>0</v>
      </c>
      <c r="BZ41" s="74">
        <v>0</v>
      </c>
      <c r="CA41" s="74">
        <v>0</v>
      </c>
      <c r="CB41" s="74">
        <v>0</v>
      </c>
      <c r="CC41" s="74">
        <v>0</v>
      </c>
      <c r="CD41" s="74">
        <v>0</v>
      </c>
      <c r="CE41" s="74">
        <v>0</v>
      </c>
      <c r="CF41" s="74">
        <v>0</v>
      </c>
      <c r="CG41" s="74">
        <v>0</v>
      </c>
      <c r="CH41" s="74">
        <v>0</v>
      </c>
      <c r="CI41" s="74">
        <v>0</v>
      </c>
      <c r="CJ41" s="74">
        <v>0</v>
      </c>
      <c r="CK41" s="74">
        <v>0</v>
      </c>
      <c r="CL41" s="74">
        <v>0</v>
      </c>
      <c r="CM41" s="74">
        <v>0</v>
      </c>
      <c r="CN41" s="74">
        <v>0</v>
      </c>
      <c r="CO41" s="74">
        <v>0</v>
      </c>
      <c r="CP41" s="74">
        <v>0</v>
      </c>
      <c r="CQ41" s="74">
        <v>0</v>
      </c>
      <c r="CR41" s="74">
        <v>0</v>
      </c>
      <c r="CS41" s="74">
        <v>0</v>
      </c>
      <c r="CT41" s="74">
        <v>0</v>
      </c>
      <c r="CU41" s="74">
        <v>0</v>
      </c>
      <c r="CV41" s="74">
        <v>0</v>
      </c>
      <c r="CW41" s="74">
        <v>0</v>
      </c>
      <c r="CX41" s="74">
        <v>0</v>
      </c>
      <c r="CY41" s="74">
        <v>0</v>
      </c>
      <c r="CZ41" s="74">
        <v>0</v>
      </c>
      <c r="DA41" s="74">
        <v>0</v>
      </c>
      <c r="DB41" s="74">
        <v>0</v>
      </c>
      <c r="DC41" s="74">
        <v>0</v>
      </c>
      <c r="DD41" s="74">
        <v>0</v>
      </c>
      <c r="DE41" s="74">
        <v>0</v>
      </c>
      <c r="DF41" s="74">
        <v>0</v>
      </c>
      <c r="DG41" s="74">
        <v>0</v>
      </c>
      <c r="DH41" s="74">
        <v>0</v>
      </c>
      <c r="DI41" s="74">
        <v>0</v>
      </c>
      <c r="DJ41" s="74">
        <v>0</v>
      </c>
      <c r="DK41" s="74">
        <v>0</v>
      </c>
      <c r="DL41" s="74">
        <v>0</v>
      </c>
      <c r="DM41" s="74">
        <v>0</v>
      </c>
      <c r="DN41" s="74">
        <v>0</v>
      </c>
      <c r="DO41" s="74">
        <v>0</v>
      </c>
      <c r="DP41" s="74">
        <v>0</v>
      </c>
      <c r="DQ41" s="74">
        <v>0</v>
      </c>
      <c r="DR41" s="74">
        <v>0</v>
      </c>
      <c r="DS41" s="74">
        <v>0</v>
      </c>
      <c r="DT41" s="74">
        <v>0</v>
      </c>
      <c r="DU41" s="74">
        <v>0</v>
      </c>
      <c r="DV41" s="74">
        <v>0</v>
      </c>
      <c r="DW41" s="74">
        <v>0</v>
      </c>
      <c r="DX41" s="74">
        <v>0</v>
      </c>
      <c r="DY41" s="74">
        <v>0</v>
      </c>
      <c r="DZ41" s="74">
        <v>0</v>
      </c>
      <c r="EA41" s="74">
        <v>0</v>
      </c>
      <c r="EB41" s="74">
        <v>0</v>
      </c>
      <c r="EC41" s="74">
        <v>0</v>
      </c>
      <c r="ED41" s="74">
        <v>0</v>
      </c>
      <c r="EE41" s="74">
        <v>0</v>
      </c>
      <c r="EF41" s="74">
        <v>0</v>
      </c>
      <c r="EG41" s="74">
        <v>0</v>
      </c>
      <c r="EH41" s="74">
        <v>0</v>
      </c>
      <c r="EI41" s="74">
        <v>0</v>
      </c>
      <c r="EJ41" s="74">
        <v>0</v>
      </c>
      <c r="EK41" s="74">
        <v>0</v>
      </c>
      <c r="EL41" s="74">
        <v>0</v>
      </c>
      <c r="EM41" s="74">
        <v>0</v>
      </c>
      <c r="EN41" s="74">
        <v>0</v>
      </c>
      <c r="EO41" s="74">
        <v>0</v>
      </c>
      <c r="EP41" s="74">
        <v>0</v>
      </c>
      <c r="EQ41" s="74">
        <v>0</v>
      </c>
      <c r="ER41" s="74">
        <v>0</v>
      </c>
      <c r="ES41" s="74">
        <v>0</v>
      </c>
      <c r="ET41" s="74">
        <v>0</v>
      </c>
      <c r="EU41" s="74">
        <v>0</v>
      </c>
      <c r="EV41" s="74">
        <v>0</v>
      </c>
      <c r="EW41" s="74">
        <v>0</v>
      </c>
      <c r="EX41" s="74">
        <v>0</v>
      </c>
      <c r="EY41" s="74">
        <v>0</v>
      </c>
      <c r="EZ41" s="74">
        <v>0</v>
      </c>
      <c r="FA41" s="74">
        <v>1</v>
      </c>
      <c r="FB41" s="74">
        <v>0</v>
      </c>
      <c r="FC41" s="74">
        <v>0</v>
      </c>
      <c r="FD41" s="74">
        <v>0</v>
      </c>
      <c r="FE41" s="74">
        <v>0</v>
      </c>
      <c r="FF41" s="74">
        <v>0</v>
      </c>
      <c r="FG41" s="74">
        <v>0</v>
      </c>
      <c r="FH41" s="74">
        <v>0</v>
      </c>
      <c r="FI41" s="74">
        <v>0</v>
      </c>
      <c r="FJ41" s="74">
        <v>0</v>
      </c>
      <c r="FK41" s="74">
        <v>0</v>
      </c>
      <c r="FL41" s="74">
        <v>0</v>
      </c>
      <c r="FM41" s="74">
        <v>0</v>
      </c>
      <c r="FN41" s="74">
        <v>0</v>
      </c>
      <c r="FO41" s="74">
        <v>0</v>
      </c>
      <c r="FP41" s="74">
        <v>0</v>
      </c>
      <c r="FQ41" s="74">
        <v>0</v>
      </c>
      <c r="FR41" s="74">
        <v>0</v>
      </c>
      <c r="FS41" s="74">
        <v>0</v>
      </c>
      <c r="FT41" s="74">
        <v>0</v>
      </c>
      <c r="FU41" s="74">
        <v>0</v>
      </c>
      <c r="FV41" s="74">
        <v>0</v>
      </c>
      <c r="FW41" s="74">
        <v>0</v>
      </c>
      <c r="FX41" s="74">
        <v>0</v>
      </c>
      <c r="FY41" s="74">
        <v>0</v>
      </c>
      <c r="FZ41" s="74">
        <v>0</v>
      </c>
      <c r="GA41" s="74">
        <v>0</v>
      </c>
      <c r="GB41" s="74">
        <v>0</v>
      </c>
      <c r="GC41" s="74">
        <v>0</v>
      </c>
      <c r="GD41" s="74">
        <v>0</v>
      </c>
      <c r="GE41" s="74">
        <v>0</v>
      </c>
      <c r="GF41" s="74">
        <v>0</v>
      </c>
      <c r="GG41" s="74">
        <v>0</v>
      </c>
      <c r="GH41" s="74">
        <v>0</v>
      </c>
      <c r="GI41" s="74">
        <v>0</v>
      </c>
      <c r="GJ41" s="74">
        <v>0</v>
      </c>
      <c r="GK41" s="74">
        <v>0</v>
      </c>
      <c r="GL41" s="74">
        <v>0</v>
      </c>
      <c r="GM41" s="74">
        <v>0</v>
      </c>
      <c r="GN41" s="74">
        <v>0</v>
      </c>
      <c r="GO41" s="74">
        <v>0</v>
      </c>
      <c r="GP41" s="74">
        <v>0</v>
      </c>
      <c r="GQ41" s="74">
        <v>0</v>
      </c>
      <c r="GR41" s="74">
        <v>0</v>
      </c>
      <c r="GS41" s="74">
        <v>0</v>
      </c>
      <c r="GT41" s="74">
        <v>0</v>
      </c>
      <c r="GU41" s="74">
        <v>0</v>
      </c>
      <c r="GV41" s="74">
        <v>0</v>
      </c>
      <c r="GW41" s="74">
        <v>0</v>
      </c>
      <c r="GX41" s="74">
        <v>0</v>
      </c>
      <c r="GY41" s="74">
        <v>0</v>
      </c>
      <c r="GZ41" s="74">
        <v>0</v>
      </c>
      <c r="HA41" s="74">
        <v>0</v>
      </c>
      <c r="HB41" s="74">
        <v>0</v>
      </c>
      <c r="HC41" s="74">
        <v>0</v>
      </c>
      <c r="HD41" s="74">
        <v>0</v>
      </c>
      <c r="HE41" s="74">
        <v>0</v>
      </c>
      <c r="HF41" s="74">
        <v>0</v>
      </c>
      <c r="HG41" s="74">
        <v>0</v>
      </c>
      <c r="HH41" s="74">
        <v>0</v>
      </c>
      <c r="HI41" s="74">
        <v>0</v>
      </c>
      <c r="HJ41" s="74">
        <v>0</v>
      </c>
      <c r="HK41" s="74">
        <v>0</v>
      </c>
      <c r="HL41" s="74">
        <v>0</v>
      </c>
      <c r="HM41" s="74">
        <v>0</v>
      </c>
      <c r="HN41" s="74">
        <v>0</v>
      </c>
      <c r="HO41" s="74">
        <v>0</v>
      </c>
      <c r="HP41" s="74">
        <v>0</v>
      </c>
      <c r="HQ41" s="74">
        <v>0</v>
      </c>
      <c r="HR41" s="74">
        <v>0</v>
      </c>
      <c r="HS41" s="74">
        <v>0</v>
      </c>
      <c r="HT41" s="50"/>
      <c r="HU41" s="74" t="s">
        <v>657</v>
      </c>
      <c r="HV41" s="75">
        <v>9.1629066312834695</v>
      </c>
      <c r="HW41" s="75">
        <v>31.022283552870515</v>
      </c>
      <c r="HX41" s="54"/>
      <c r="HY41" s="76"/>
      <c r="HZ41" s="77"/>
      <c r="IA41" s="77"/>
      <c r="IB41" s="77"/>
    </row>
    <row r="42" spans="1:236">
      <c r="A42" s="42"/>
      <c r="E42" s="43"/>
      <c r="F42" s="50"/>
      <c r="G42" s="50"/>
      <c r="H42" s="50"/>
      <c r="I42" s="50"/>
      <c r="J42" s="50"/>
      <c r="K42" s="70">
        <v>262</v>
      </c>
      <c r="L42" s="71" t="s">
        <v>20</v>
      </c>
      <c r="M42" s="79">
        <v>1.2771615538253149</v>
      </c>
      <c r="N42" s="80">
        <v>0.64986119006572163</v>
      </c>
      <c r="O42" s="79">
        <v>0.14388532690370803</v>
      </c>
      <c r="P42" s="74">
        <v>0</v>
      </c>
      <c r="Q42" s="74">
        <v>0</v>
      </c>
      <c r="R42" s="74">
        <v>0</v>
      </c>
      <c r="S42" s="74">
        <v>0</v>
      </c>
      <c r="T42" s="74">
        <v>0</v>
      </c>
      <c r="U42" s="74">
        <v>0</v>
      </c>
      <c r="V42" s="74">
        <v>0</v>
      </c>
      <c r="W42" s="74">
        <v>0</v>
      </c>
      <c r="X42" s="74">
        <v>0</v>
      </c>
      <c r="Y42" s="74">
        <v>0</v>
      </c>
      <c r="Z42" s="74">
        <v>0</v>
      </c>
      <c r="AA42" s="74">
        <v>0</v>
      </c>
      <c r="AB42" s="74">
        <v>0</v>
      </c>
      <c r="AC42" s="74">
        <v>0</v>
      </c>
      <c r="AD42" s="74">
        <v>0</v>
      </c>
      <c r="AE42" s="74">
        <v>0</v>
      </c>
      <c r="AF42" s="74">
        <v>0</v>
      </c>
      <c r="AG42" s="74">
        <v>0</v>
      </c>
      <c r="AH42" s="74">
        <v>0</v>
      </c>
      <c r="AI42" s="74">
        <v>0</v>
      </c>
      <c r="AJ42" s="74">
        <v>0</v>
      </c>
      <c r="AK42" s="74">
        <v>0</v>
      </c>
      <c r="AL42" s="74">
        <v>0</v>
      </c>
      <c r="AM42" s="74">
        <v>0</v>
      </c>
      <c r="AN42" s="74">
        <v>0</v>
      </c>
      <c r="AO42" s="74">
        <v>0</v>
      </c>
      <c r="AP42" s="74">
        <v>0</v>
      </c>
      <c r="AQ42" s="74">
        <v>0</v>
      </c>
      <c r="AR42" s="74">
        <v>0</v>
      </c>
      <c r="AS42" s="74">
        <v>0</v>
      </c>
      <c r="AT42" s="74">
        <v>0</v>
      </c>
      <c r="AU42" s="74">
        <v>0</v>
      </c>
      <c r="AV42" s="74">
        <v>0</v>
      </c>
      <c r="AW42" s="74">
        <v>0</v>
      </c>
      <c r="AX42" s="74">
        <v>0</v>
      </c>
      <c r="AY42" s="74">
        <v>0</v>
      </c>
      <c r="AZ42" s="74">
        <v>1</v>
      </c>
      <c r="BA42" s="74">
        <v>0</v>
      </c>
      <c r="BB42" s="74">
        <v>0</v>
      </c>
      <c r="BC42" s="74">
        <v>0</v>
      </c>
      <c r="BD42" s="74">
        <v>0</v>
      </c>
      <c r="BE42" s="74">
        <v>0</v>
      </c>
      <c r="BF42" s="74">
        <v>0</v>
      </c>
      <c r="BG42" s="74">
        <v>0</v>
      </c>
      <c r="BH42" s="74">
        <v>0</v>
      </c>
      <c r="BI42" s="74">
        <v>0</v>
      </c>
      <c r="BJ42" s="74">
        <v>0</v>
      </c>
      <c r="BK42" s="74">
        <v>0</v>
      </c>
      <c r="BL42" s="74">
        <v>0</v>
      </c>
      <c r="BM42" s="74">
        <v>0</v>
      </c>
      <c r="BN42" s="74">
        <v>0</v>
      </c>
      <c r="BO42" s="74">
        <v>0</v>
      </c>
      <c r="BP42" s="74">
        <v>0</v>
      </c>
      <c r="BQ42" s="74">
        <v>0</v>
      </c>
      <c r="BR42" s="74">
        <v>0</v>
      </c>
      <c r="BS42" s="74">
        <v>0</v>
      </c>
      <c r="BT42" s="74">
        <v>0</v>
      </c>
      <c r="BU42" s="74">
        <v>0</v>
      </c>
      <c r="BV42" s="74">
        <v>0</v>
      </c>
      <c r="BW42" s="74">
        <v>0</v>
      </c>
      <c r="BX42" s="74">
        <v>0</v>
      </c>
      <c r="BY42" s="74">
        <v>0</v>
      </c>
      <c r="BZ42" s="74">
        <v>0</v>
      </c>
      <c r="CA42" s="74">
        <v>0</v>
      </c>
      <c r="CB42" s="74">
        <v>0</v>
      </c>
      <c r="CC42" s="74">
        <v>0</v>
      </c>
      <c r="CD42" s="74">
        <v>0</v>
      </c>
      <c r="CE42" s="74">
        <v>0</v>
      </c>
      <c r="CF42" s="74">
        <v>0</v>
      </c>
      <c r="CG42" s="74">
        <v>0</v>
      </c>
      <c r="CH42" s="74">
        <v>0</v>
      </c>
      <c r="CI42" s="74">
        <v>0</v>
      </c>
      <c r="CJ42" s="74">
        <v>0</v>
      </c>
      <c r="CK42" s="74">
        <v>0</v>
      </c>
      <c r="CL42" s="74">
        <v>0</v>
      </c>
      <c r="CM42" s="74">
        <v>0</v>
      </c>
      <c r="CN42" s="74">
        <v>0</v>
      </c>
      <c r="CO42" s="74">
        <v>0</v>
      </c>
      <c r="CP42" s="74">
        <v>0</v>
      </c>
      <c r="CQ42" s="74">
        <v>0</v>
      </c>
      <c r="CR42" s="74">
        <v>0</v>
      </c>
      <c r="CS42" s="74">
        <v>0</v>
      </c>
      <c r="CT42" s="74">
        <v>0</v>
      </c>
      <c r="CU42" s="74">
        <v>0</v>
      </c>
      <c r="CV42" s="74">
        <v>0</v>
      </c>
      <c r="CW42" s="74">
        <v>0</v>
      </c>
      <c r="CX42" s="74">
        <v>0</v>
      </c>
      <c r="CY42" s="74">
        <v>0</v>
      </c>
      <c r="CZ42" s="74">
        <v>0</v>
      </c>
      <c r="DA42" s="74">
        <v>0</v>
      </c>
      <c r="DB42" s="74">
        <v>0</v>
      </c>
      <c r="DC42" s="74">
        <v>0</v>
      </c>
      <c r="DD42" s="74">
        <v>0</v>
      </c>
      <c r="DE42" s="74">
        <v>0</v>
      </c>
      <c r="DF42" s="74">
        <v>0</v>
      </c>
      <c r="DG42" s="74">
        <v>0</v>
      </c>
      <c r="DH42" s="74">
        <v>0</v>
      </c>
      <c r="DI42" s="74">
        <v>0</v>
      </c>
      <c r="DJ42" s="74">
        <v>0</v>
      </c>
      <c r="DK42" s="74">
        <v>0</v>
      </c>
      <c r="DL42" s="74">
        <v>0</v>
      </c>
      <c r="DM42" s="74">
        <v>0</v>
      </c>
      <c r="DN42" s="74">
        <v>0</v>
      </c>
      <c r="DO42" s="74">
        <v>0</v>
      </c>
      <c r="DP42" s="74">
        <v>0</v>
      </c>
      <c r="DQ42" s="74">
        <v>0</v>
      </c>
      <c r="DR42" s="74">
        <v>0</v>
      </c>
      <c r="DS42" s="74">
        <v>0</v>
      </c>
      <c r="DT42" s="74">
        <v>0</v>
      </c>
      <c r="DU42" s="74">
        <v>0</v>
      </c>
      <c r="DV42" s="74">
        <v>0</v>
      </c>
      <c r="DW42" s="74">
        <v>0</v>
      </c>
      <c r="DX42" s="74">
        <v>0</v>
      </c>
      <c r="DY42" s="74">
        <v>0</v>
      </c>
      <c r="DZ42" s="74">
        <v>0</v>
      </c>
      <c r="EA42" s="74">
        <v>0</v>
      </c>
      <c r="EB42" s="74">
        <v>0</v>
      </c>
      <c r="EC42" s="74">
        <v>0</v>
      </c>
      <c r="ED42" s="74">
        <v>0</v>
      </c>
      <c r="EE42" s="74">
        <v>0</v>
      </c>
      <c r="EF42" s="74">
        <v>0</v>
      </c>
      <c r="EG42" s="74">
        <v>0</v>
      </c>
      <c r="EH42" s="74">
        <v>0</v>
      </c>
      <c r="EI42" s="74">
        <v>0</v>
      </c>
      <c r="EJ42" s="74">
        <v>0</v>
      </c>
      <c r="EK42" s="74">
        <v>0</v>
      </c>
      <c r="EL42" s="74">
        <v>0</v>
      </c>
      <c r="EM42" s="74">
        <v>0</v>
      </c>
      <c r="EN42" s="74">
        <v>0</v>
      </c>
      <c r="EO42" s="74">
        <v>0</v>
      </c>
      <c r="EP42" s="74">
        <v>0</v>
      </c>
      <c r="EQ42" s="74">
        <v>0</v>
      </c>
      <c r="ER42" s="74">
        <v>0</v>
      </c>
      <c r="ES42" s="74">
        <v>0</v>
      </c>
      <c r="ET42" s="74">
        <v>0</v>
      </c>
      <c r="EU42" s="74">
        <v>0</v>
      </c>
      <c r="EV42" s="74">
        <v>0</v>
      </c>
      <c r="EW42" s="74">
        <v>0</v>
      </c>
      <c r="EX42" s="74">
        <v>0</v>
      </c>
      <c r="EY42" s="74">
        <v>0</v>
      </c>
      <c r="EZ42" s="74">
        <v>0</v>
      </c>
      <c r="FA42" s="74">
        <v>0</v>
      </c>
      <c r="FB42" s="74">
        <v>1</v>
      </c>
      <c r="FC42" s="74">
        <v>0</v>
      </c>
      <c r="FD42" s="74">
        <v>0</v>
      </c>
      <c r="FE42" s="74">
        <v>0</v>
      </c>
      <c r="FF42" s="74">
        <v>0</v>
      </c>
      <c r="FG42" s="74">
        <v>0</v>
      </c>
      <c r="FH42" s="74">
        <v>0</v>
      </c>
      <c r="FI42" s="74">
        <v>0</v>
      </c>
      <c r="FJ42" s="74">
        <v>0</v>
      </c>
      <c r="FK42" s="74">
        <v>0</v>
      </c>
      <c r="FL42" s="74">
        <v>0</v>
      </c>
      <c r="FM42" s="74">
        <v>0</v>
      </c>
      <c r="FN42" s="74">
        <v>0</v>
      </c>
      <c r="FO42" s="74">
        <v>0</v>
      </c>
      <c r="FP42" s="74">
        <v>0</v>
      </c>
      <c r="FQ42" s="74">
        <v>0</v>
      </c>
      <c r="FR42" s="74">
        <v>0</v>
      </c>
      <c r="FS42" s="74">
        <v>0</v>
      </c>
      <c r="FT42" s="74">
        <v>0</v>
      </c>
      <c r="FU42" s="74">
        <v>0</v>
      </c>
      <c r="FV42" s="74">
        <v>0</v>
      </c>
      <c r="FW42" s="74">
        <v>0</v>
      </c>
      <c r="FX42" s="74">
        <v>0</v>
      </c>
      <c r="FY42" s="74">
        <v>0</v>
      </c>
      <c r="FZ42" s="74">
        <v>0</v>
      </c>
      <c r="GA42" s="74">
        <v>0</v>
      </c>
      <c r="GB42" s="74">
        <v>0</v>
      </c>
      <c r="GC42" s="74">
        <v>0</v>
      </c>
      <c r="GD42" s="74">
        <v>0</v>
      </c>
      <c r="GE42" s="74">
        <v>0</v>
      </c>
      <c r="GF42" s="74">
        <v>0</v>
      </c>
      <c r="GG42" s="74">
        <v>0</v>
      </c>
      <c r="GH42" s="74">
        <v>0</v>
      </c>
      <c r="GI42" s="74">
        <v>0</v>
      </c>
      <c r="GJ42" s="74">
        <v>0</v>
      </c>
      <c r="GK42" s="74">
        <v>0</v>
      </c>
      <c r="GL42" s="74">
        <v>0</v>
      </c>
      <c r="GM42" s="74">
        <v>0</v>
      </c>
      <c r="GN42" s="74">
        <v>0</v>
      </c>
      <c r="GO42" s="74">
        <v>0</v>
      </c>
      <c r="GP42" s="74">
        <v>0</v>
      </c>
      <c r="GQ42" s="74">
        <v>0</v>
      </c>
      <c r="GR42" s="74">
        <v>0</v>
      </c>
      <c r="GS42" s="74">
        <v>0</v>
      </c>
      <c r="GT42" s="74">
        <v>0</v>
      </c>
      <c r="GU42" s="74">
        <v>0</v>
      </c>
      <c r="GV42" s="74">
        <v>0</v>
      </c>
      <c r="GW42" s="74">
        <v>0</v>
      </c>
      <c r="GX42" s="74">
        <v>0</v>
      </c>
      <c r="GY42" s="74">
        <v>0</v>
      </c>
      <c r="GZ42" s="74">
        <v>0</v>
      </c>
      <c r="HA42" s="74">
        <v>0</v>
      </c>
      <c r="HB42" s="74">
        <v>0</v>
      </c>
      <c r="HC42" s="74">
        <v>0</v>
      </c>
      <c r="HD42" s="74">
        <v>0</v>
      </c>
      <c r="HE42" s="74">
        <v>0</v>
      </c>
      <c r="HF42" s="74">
        <v>0</v>
      </c>
      <c r="HG42" s="74">
        <v>0</v>
      </c>
      <c r="HH42" s="74">
        <v>0</v>
      </c>
      <c r="HI42" s="74">
        <v>0</v>
      </c>
      <c r="HJ42" s="74">
        <v>0</v>
      </c>
      <c r="HK42" s="74">
        <v>0</v>
      </c>
      <c r="HL42" s="74">
        <v>0</v>
      </c>
      <c r="HM42" s="74">
        <v>0</v>
      </c>
      <c r="HN42" s="74">
        <v>0</v>
      </c>
      <c r="HO42" s="74">
        <v>0</v>
      </c>
      <c r="HP42" s="74">
        <v>0</v>
      </c>
      <c r="HQ42" s="74">
        <v>0</v>
      </c>
      <c r="HR42" s="74">
        <v>0</v>
      </c>
      <c r="HS42" s="74">
        <v>0</v>
      </c>
      <c r="HT42" s="50"/>
      <c r="HU42" s="74" t="s">
        <v>658</v>
      </c>
      <c r="HV42" s="75">
        <v>0.62389553640676143</v>
      </c>
      <c r="HW42" s="75">
        <v>1.1212785317203329</v>
      </c>
      <c r="HX42" s="54"/>
      <c r="HY42" s="76"/>
      <c r="HZ42" s="77"/>
      <c r="IA42" s="77"/>
      <c r="IB42" s="77"/>
    </row>
    <row r="43" spans="1:236">
      <c r="A43" s="42"/>
      <c r="E43" s="43"/>
      <c r="F43" s="50"/>
      <c r="G43" s="50"/>
      <c r="H43" s="50"/>
      <c r="I43" s="50"/>
      <c r="J43" s="50"/>
      <c r="K43" s="70">
        <v>263</v>
      </c>
      <c r="L43" s="71" t="s">
        <v>682</v>
      </c>
      <c r="M43" s="79">
        <v>0.99393998102548731</v>
      </c>
      <c r="N43" s="80">
        <v>0.66985143678202774</v>
      </c>
      <c r="O43" s="79">
        <v>0.15377664494366383</v>
      </c>
      <c r="P43" s="74">
        <v>0</v>
      </c>
      <c r="Q43" s="74">
        <v>0</v>
      </c>
      <c r="R43" s="74">
        <v>0</v>
      </c>
      <c r="S43" s="74">
        <v>0</v>
      </c>
      <c r="T43" s="74">
        <v>0</v>
      </c>
      <c r="U43" s="74">
        <v>0</v>
      </c>
      <c r="V43" s="74">
        <v>0</v>
      </c>
      <c r="W43" s="74">
        <v>0</v>
      </c>
      <c r="X43" s="74">
        <v>0</v>
      </c>
      <c r="Y43" s="74">
        <v>0</v>
      </c>
      <c r="Z43" s="74">
        <v>0</v>
      </c>
      <c r="AA43" s="74">
        <v>0</v>
      </c>
      <c r="AB43" s="74">
        <v>0</v>
      </c>
      <c r="AC43" s="74">
        <v>0</v>
      </c>
      <c r="AD43" s="74">
        <v>0</v>
      </c>
      <c r="AE43" s="74">
        <v>0</v>
      </c>
      <c r="AF43" s="74">
        <v>0</v>
      </c>
      <c r="AG43" s="74">
        <v>0</v>
      </c>
      <c r="AH43" s="74">
        <v>0</v>
      </c>
      <c r="AI43" s="74">
        <v>0</v>
      </c>
      <c r="AJ43" s="74">
        <v>0</v>
      </c>
      <c r="AK43" s="74">
        <v>0</v>
      </c>
      <c r="AL43" s="74">
        <v>0</v>
      </c>
      <c r="AM43" s="74">
        <v>0</v>
      </c>
      <c r="AN43" s="74">
        <v>0</v>
      </c>
      <c r="AO43" s="74">
        <v>0</v>
      </c>
      <c r="AP43" s="74">
        <v>0</v>
      </c>
      <c r="AQ43" s="74">
        <v>0</v>
      </c>
      <c r="AR43" s="74">
        <v>0</v>
      </c>
      <c r="AS43" s="74">
        <v>0</v>
      </c>
      <c r="AT43" s="74">
        <v>0</v>
      </c>
      <c r="AU43" s="74">
        <v>0</v>
      </c>
      <c r="AV43" s="74">
        <v>0</v>
      </c>
      <c r="AW43" s="74">
        <v>0</v>
      </c>
      <c r="AX43" s="74">
        <v>0</v>
      </c>
      <c r="AY43" s="74">
        <v>0</v>
      </c>
      <c r="AZ43" s="74">
        <v>0</v>
      </c>
      <c r="BA43" s="74">
        <v>0.63210862428335768</v>
      </c>
      <c r="BB43" s="74">
        <v>0</v>
      </c>
      <c r="BC43" s="74">
        <v>0</v>
      </c>
      <c r="BD43" s="74">
        <v>0</v>
      </c>
      <c r="BE43" s="74">
        <v>0</v>
      </c>
      <c r="BF43" s="74">
        <v>0</v>
      </c>
      <c r="BG43" s="74">
        <v>0</v>
      </c>
      <c r="BH43" s="74">
        <v>0</v>
      </c>
      <c r="BI43" s="74">
        <v>0</v>
      </c>
      <c r="BJ43" s="74">
        <v>0</v>
      </c>
      <c r="BK43" s="74">
        <v>0</v>
      </c>
      <c r="BL43" s="74">
        <v>0</v>
      </c>
      <c r="BM43" s="74">
        <v>0</v>
      </c>
      <c r="BN43" s="74">
        <v>0</v>
      </c>
      <c r="BO43" s="74">
        <v>0</v>
      </c>
      <c r="BP43" s="74">
        <v>0</v>
      </c>
      <c r="BQ43" s="74">
        <v>0</v>
      </c>
      <c r="BR43" s="74">
        <v>0</v>
      </c>
      <c r="BS43" s="74">
        <v>0</v>
      </c>
      <c r="BT43" s="74">
        <v>0</v>
      </c>
      <c r="BU43" s="74">
        <v>0</v>
      </c>
      <c r="BV43" s="74">
        <v>0</v>
      </c>
      <c r="BW43" s="74">
        <v>0</v>
      </c>
      <c r="BX43" s="74">
        <v>0</v>
      </c>
      <c r="BY43" s="74">
        <v>0</v>
      </c>
      <c r="BZ43" s="74">
        <v>0</v>
      </c>
      <c r="CA43" s="74">
        <v>0</v>
      </c>
      <c r="CB43" s="74">
        <v>0</v>
      </c>
      <c r="CC43" s="74">
        <v>0</v>
      </c>
      <c r="CD43" s="74">
        <v>0</v>
      </c>
      <c r="CE43" s="74">
        <v>0</v>
      </c>
      <c r="CF43" s="74">
        <v>0</v>
      </c>
      <c r="CG43" s="74">
        <v>0</v>
      </c>
      <c r="CH43" s="74">
        <v>0</v>
      </c>
      <c r="CI43" s="74">
        <v>0</v>
      </c>
      <c r="CJ43" s="74">
        <v>0</v>
      </c>
      <c r="CK43" s="74">
        <v>0</v>
      </c>
      <c r="CL43" s="74">
        <v>0</v>
      </c>
      <c r="CM43" s="74">
        <v>0</v>
      </c>
      <c r="CN43" s="74">
        <v>0</v>
      </c>
      <c r="CO43" s="74">
        <v>0</v>
      </c>
      <c r="CP43" s="74">
        <v>0</v>
      </c>
      <c r="CQ43" s="74">
        <v>0</v>
      </c>
      <c r="CR43" s="74">
        <v>0</v>
      </c>
      <c r="CS43" s="74">
        <v>0</v>
      </c>
      <c r="CT43" s="74">
        <v>0</v>
      </c>
      <c r="CU43" s="74">
        <v>0</v>
      </c>
      <c r="CV43" s="74">
        <v>0</v>
      </c>
      <c r="CW43" s="74">
        <v>0</v>
      </c>
      <c r="CX43" s="74">
        <v>0</v>
      </c>
      <c r="CY43" s="74">
        <v>0</v>
      </c>
      <c r="CZ43" s="74">
        <v>0</v>
      </c>
      <c r="DA43" s="74">
        <v>0</v>
      </c>
      <c r="DB43" s="74">
        <v>0</v>
      </c>
      <c r="DC43" s="74">
        <v>0</v>
      </c>
      <c r="DD43" s="74">
        <v>0</v>
      </c>
      <c r="DE43" s="74">
        <v>0</v>
      </c>
      <c r="DF43" s="74">
        <v>0</v>
      </c>
      <c r="DG43" s="74">
        <v>0</v>
      </c>
      <c r="DH43" s="74">
        <v>0</v>
      </c>
      <c r="DI43" s="74">
        <v>0</v>
      </c>
      <c r="DJ43" s="74">
        <v>0</v>
      </c>
      <c r="DK43" s="74">
        <v>0</v>
      </c>
      <c r="DL43" s="74">
        <v>0</v>
      </c>
      <c r="DM43" s="74">
        <v>0</v>
      </c>
      <c r="DN43" s="74">
        <v>0</v>
      </c>
      <c r="DO43" s="74">
        <v>0</v>
      </c>
      <c r="DP43" s="74">
        <v>0</v>
      </c>
      <c r="DQ43" s="74">
        <v>0</v>
      </c>
      <c r="DR43" s="74">
        <v>0</v>
      </c>
      <c r="DS43" s="74">
        <v>0</v>
      </c>
      <c r="DT43" s="74">
        <v>0</v>
      </c>
      <c r="DU43" s="74">
        <v>0</v>
      </c>
      <c r="DV43" s="74">
        <v>0</v>
      </c>
      <c r="DW43" s="74">
        <v>0</v>
      </c>
      <c r="DX43" s="74">
        <v>0</v>
      </c>
      <c r="DY43" s="74">
        <v>0</v>
      </c>
      <c r="DZ43" s="74">
        <v>0</v>
      </c>
      <c r="EA43" s="74">
        <v>0</v>
      </c>
      <c r="EB43" s="74">
        <v>0</v>
      </c>
      <c r="EC43" s="74">
        <v>0</v>
      </c>
      <c r="ED43" s="74">
        <v>0</v>
      </c>
      <c r="EE43" s="74">
        <v>0</v>
      </c>
      <c r="EF43" s="74">
        <v>0</v>
      </c>
      <c r="EG43" s="74">
        <v>0</v>
      </c>
      <c r="EH43" s="74">
        <v>0</v>
      </c>
      <c r="EI43" s="74">
        <v>0</v>
      </c>
      <c r="EJ43" s="74">
        <v>0</v>
      </c>
      <c r="EK43" s="74">
        <v>0</v>
      </c>
      <c r="EL43" s="74">
        <v>0</v>
      </c>
      <c r="EM43" s="74">
        <v>0</v>
      </c>
      <c r="EN43" s="74">
        <v>0</v>
      </c>
      <c r="EO43" s="74">
        <v>0</v>
      </c>
      <c r="EP43" s="74">
        <v>0</v>
      </c>
      <c r="EQ43" s="74">
        <v>0</v>
      </c>
      <c r="ER43" s="74">
        <v>0</v>
      </c>
      <c r="ES43" s="74">
        <v>0</v>
      </c>
      <c r="ET43" s="74">
        <v>0</v>
      </c>
      <c r="EU43" s="74">
        <v>0</v>
      </c>
      <c r="EV43" s="74">
        <v>0</v>
      </c>
      <c r="EW43" s="74">
        <v>0</v>
      </c>
      <c r="EX43" s="74">
        <v>0</v>
      </c>
      <c r="EY43" s="74">
        <v>0</v>
      </c>
      <c r="EZ43" s="74">
        <v>0</v>
      </c>
      <c r="FA43" s="74">
        <v>0</v>
      </c>
      <c r="FB43" s="74">
        <v>0</v>
      </c>
      <c r="FC43" s="74">
        <v>0.63210862428335757</v>
      </c>
      <c r="FD43" s="74">
        <v>0</v>
      </c>
      <c r="FE43" s="74">
        <v>0</v>
      </c>
      <c r="FF43" s="74">
        <v>0</v>
      </c>
      <c r="FG43" s="74">
        <v>0</v>
      </c>
      <c r="FH43" s="74">
        <v>0</v>
      </c>
      <c r="FI43" s="74">
        <v>0</v>
      </c>
      <c r="FJ43" s="74">
        <v>0</v>
      </c>
      <c r="FK43" s="74">
        <v>0</v>
      </c>
      <c r="FL43" s="74">
        <v>0</v>
      </c>
      <c r="FM43" s="74">
        <v>0</v>
      </c>
      <c r="FN43" s="74">
        <v>0</v>
      </c>
      <c r="FO43" s="74">
        <v>0</v>
      </c>
      <c r="FP43" s="74">
        <v>0</v>
      </c>
      <c r="FQ43" s="74">
        <v>0</v>
      </c>
      <c r="FR43" s="74">
        <v>0</v>
      </c>
      <c r="FS43" s="74">
        <v>0</v>
      </c>
      <c r="FT43" s="74">
        <v>0</v>
      </c>
      <c r="FU43" s="74">
        <v>0</v>
      </c>
      <c r="FV43" s="74">
        <v>0</v>
      </c>
      <c r="FW43" s="74">
        <v>0</v>
      </c>
      <c r="FX43" s="74">
        <v>0</v>
      </c>
      <c r="FY43" s="74">
        <v>0</v>
      </c>
      <c r="FZ43" s="74">
        <v>0</v>
      </c>
      <c r="GA43" s="74">
        <v>0</v>
      </c>
      <c r="GB43" s="74">
        <v>0</v>
      </c>
      <c r="GC43" s="74">
        <v>0</v>
      </c>
      <c r="GD43" s="74">
        <v>0</v>
      </c>
      <c r="GE43" s="74">
        <v>0</v>
      </c>
      <c r="GF43" s="74">
        <v>0</v>
      </c>
      <c r="GG43" s="74">
        <v>0</v>
      </c>
      <c r="GH43" s="74">
        <v>0</v>
      </c>
      <c r="GI43" s="74">
        <v>0</v>
      </c>
      <c r="GJ43" s="74">
        <v>0</v>
      </c>
      <c r="GK43" s="74">
        <v>0</v>
      </c>
      <c r="GL43" s="74">
        <v>0</v>
      </c>
      <c r="GM43" s="74">
        <v>0</v>
      </c>
      <c r="GN43" s="74">
        <v>0</v>
      </c>
      <c r="GO43" s="74">
        <v>0</v>
      </c>
      <c r="GP43" s="74">
        <v>0</v>
      </c>
      <c r="GQ43" s="74">
        <v>0</v>
      </c>
      <c r="GR43" s="74">
        <v>0</v>
      </c>
      <c r="GS43" s="74">
        <v>0</v>
      </c>
      <c r="GT43" s="74">
        <v>0</v>
      </c>
      <c r="GU43" s="74">
        <v>0</v>
      </c>
      <c r="GV43" s="74">
        <v>0</v>
      </c>
      <c r="GW43" s="74">
        <v>0</v>
      </c>
      <c r="GX43" s="74">
        <v>0</v>
      </c>
      <c r="GY43" s="74">
        <v>0</v>
      </c>
      <c r="GZ43" s="74">
        <v>0</v>
      </c>
      <c r="HA43" s="74">
        <v>0</v>
      </c>
      <c r="HB43" s="74">
        <v>0</v>
      </c>
      <c r="HC43" s="74">
        <v>0</v>
      </c>
      <c r="HD43" s="74">
        <v>0</v>
      </c>
      <c r="HE43" s="74">
        <v>0</v>
      </c>
      <c r="HF43" s="74">
        <v>0</v>
      </c>
      <c r="HG43" s="74">
        <v>0</v>
      </c>
      <c r="HH43" s="74">
        <v>0</v>
      </c>
      <c r="HI43" s="74">
        <v>0</v>
      </c>
      <c r="HJ43" s="74">
        <v>0</v>
      </c>
      <c r="HK43" s="74">
        <v>0</v>
      </c>
      <c r="HL43" s="74">
        <v>0</v>
      </c>
      <c r="HM43" s="74">
        <v>0</v>
      </c>
      <c r="HN43" s="74">
        <v>0</v>
      </c>
      <c r="HO43" s="74">
        <v>0</v>
      </c>
      <c r="HP43" s="74">
        <v>0</v>
      </c>
      <c r="HQ43" s="74">
        <v>0</v>
      </c>
      <c r="HR43" s="74">
        <v>0</v>
      </c>
      <c r="HS43" s="74">
        <v>0</v>
      </c>
      <c r="HT43" s="50"/>
      <c r="HU43" s="74" t="s">
        <v>659</v>
      </c>
      <c r="HV43" s="75">
        <v>137.68917527863738</v>
      </c>
      <c r="HW43" s="75">
        <v>122.84466515799789</v>
      </c>
      <c r="HX43" s="54"/>
      <c r="HY43" s="76"/>
      <c r="HZ43" s="77"/>
      <c r="IA43" s="77"/>
      <c r="IB43" s="77"/>
    </row>
    <row r="44" spans="1:236" ht="8" customHeight="1">
      <c r="A44" s="42"/>
      <c r="E44" s="43"/>
      <c r="F44" s="50"/>
      <c r="G44" s="50"/>
      <c r="H44" s="50"/>
      <c r="I44" s="50"/>
      <c r="J44" s="50"/>
      <c r="K44" s="70">
        <v>269</v>
      </c>
      <c r="L44" s="71" t="s">
        <v>38</v>
      </c>
      <c r="M44" s="79">
        <v>1.2982125376738518</v>
      </c>
      <c r="N44" s="80">
        <v>0.80648902323144012</v>
      </c>
      <c r="O44" s="79">
        <v>0.32903132567775595</v>
      </c>
      <c r="P44" s="74">
        <v>0</v>
      </c>
      <c r="Q44" s="74">
        <v>0</v>
      </c>
      <c r="R44" s="74">
        <v>0</v>
      </c>
      <c r="S44" s="74">
        <v>0</v>
      </c>
      <c r="T44" s="74">
        <v>0</v>
      </c>
      <c r="U44" s="74">
        <v>0</v>
      </c>
      <c r="V44" s="74">
        <v>0</v>
      </c>
      <c r="W44" s="74">
        <v>0</v>
      </c>
      <c r="X44" s="74">
        <v>0</v>
      </c>
      <c r="Y44" s="74">
        <v>0</v>
      </c>
      <c r="Z44" s="74">
        <v>0</v>
      </c>
      <c r="AA44" s="74">
        <v>0</v>
      </c>
      <c r="AB44" s="74">
        <v>0</v>
      </c>
      <c r="AC44" s="74">
        <v>0</v>
      </c>
      <c r="AD44" s="74">
        <v>0</v>
      </c>
      <c r="AE44" s="74">
        <v>0</v>
      </c>
      <c r="AF44" s="74">
        <v>0</v>
      </c>
      <c r="AG44" s="74">
        <v>0</v>
      </c>
      <c r="AH44" s="74">
        <v>0</v>
      </c>
      <c r="AI44" s="74">
        <v>0</v>
      </c>
      <c r="AJ44" s="74">
        <v>0</v>
      </c>
      <c r="AK44" s="74">
        <v>0</v>
      </c>
      <c r="AL44" s="74">
        <v>0</v>
      </c>
      <c r="AM44" s="74">
        <v>0</v>
      </c>
      <c r="AN44" s="74">
        <v>0</v>
      </c>
      <c r="AO44" s="74">
        <v>0</v>
      </c>
      <c r="AP44" s="74">
        <v>0</v>
      </c>
      <c r="AQ44" s="74">
        <v>0</v>
      </c>
      <c r="AR44" s="74">
        <v>0</v>
      </c>
      <c r="AS44" s="74">
        <v>0</v>
      </c>
      <c r="AT44" s="74">
        <v>0</v>
      </c>
      <c r="AU44" s="74">
        <v>0</v>
      </c>
      <c r="AV44" s="74">
        <v>0</v>
      </c>
      <c r="AW44" s="74">
        <v>0</v>
      </c>
      <c r="AX44" s="74">
        <v>0</v>
      </c>
      <c r="AY44" s="74">
        <v>0</v>
      </c>
      <c r="AZ44" s="74">
        <v>0</v>
      </c>
      <c r="BA44" s="74">
        <v>0</v>
      </c>
      <c r="BB44" s="74">
        <v>1</v>
      </c>
      <c r="BC44" s="74">
        <v>0</v>
      </c>
      <c r="BD44" s="74">
        <v>0</v>
      </c>
      <c r="BE44" s="74">
        <v>0</v>
      </c>
      <c r="BF44" s="74">
        <v>0</v>
      </c>
      <c r="BG44" s="74">
        <v>0</v>
      </c>
      <c r="BH44" s="74">
        <v>0</v>
      </c>
      <c r="BI44" s="74">
        <v>0</v>
      </c>
      <c r="BJ44" s="74">
        <v>0</v>
      </c>
      <c r="BK44" s="74">
        <v>0</v>
      </c>
      <c r="BL44" s="74">
        <v>0</v>
      </c>
      <c r="BM44" s="74">
        <v>0</v>
      </c>
      <c r="BN44" s="74">
        <v>0</v>
      </c>
      <c r="BO44" s="74">
        <v>0</v>
      </c>
      <c r="BP44" s="74">
        <v>0</v>
      </c>
      <c r="BQ44" s="74">
        <v>0</v>
      </c>
      <c r="BR44" s="74">
        <v>0</v>
      </c>
      <c r="BS44" s="74">
        <v>0</v>
      </c>
      <c r="BT44" s="74">
        <v>0</v>
      </c>
      <c r="BU44" s="74">
        <v>0</v>
      </c>
      <c r="BV44" s="74">
        <v>0</v>
      </c>
      <c r="BW44" s="74">
        <v>0</v>
      </c>
      <c r="BX44" s="74">
        <v>0</v>
      </c>
      <c r="BY44" s="74">
        <v>0</v>
      </c>
      <c r="BZ44" s="74">
        <v>0</v>
      </c>
      <c r="CA44" s="74">
        <v>0</v>
      </c>
      <c r="CB44" s="74">
        <v>0</v>
      </c>
      <c r="CC44" s="74">
        <v>0</v>
      </c>
      <c r="CD44" s="74">
        <v>0</v>
      </c>
      <c r="CE44" s="74">
        <v>0</v>
      </c>
      <c r="CF44" s="74">
        <v>0</v>
      </c>
      <c r="CG44" s="74">
        <v>0</v>
      </c>
      <c r="CH44" s="74">
        <v>0</v>
      </c>
      <c r="CI44" s="74">
        <v>0</v>
      </c>
      <c r="CJ44" s="74">
        <v>0</v>
      </c>
      <c r="CK44" s="74">
        <v>0</v>
      </c>
      <c r="CL44" s="74">
        <v>0</v>
      </c>
      <c r="CM44" s="74">
        <v>0</v>
      </c>
      <c r="CN44" s="74">
        <v>0</v>
      </c>
      <c r="CO44" s="74">
        <v>0</v>
      </c>
      <c r="CP44" s="74">
        <v>0</v>
      </c>
      <c r="CQ44" s="74">
        <v>0</v>
      </c>
      <c r="CR44" s="74">
        <v>0</v>
      </c>
      <c r="CS44" s="74">
        <v>0</v>
      </c>
      <c r="CT44" s="74">
        <v>0</v>
      </c>
      <c r="CU44" s="74">
        <v>0</v>
      </c>
      <c r="CV44" s="74">
        <v>0</v>
      </c>
      <c r="CW44" s="74">
        <v>0</v>
      </c>
      <c r="CX44" s="74">
        <v>0</v>
      </c>
      <c r="CY44" s="74">
        <v>0</v>
      </c>
      <c r="CZ44" s="74">
        <v>0</v>
      </c>
      <c r="DA44" s="74">
        <v>0</v>
      </c>
      <c r="DB44" s="74">
        <v>0</v>
      </c>
      <c r="DC44" s="74">
        <v>0</v>
      </c>
      <c r="DD44" s="74">
        <v>0</v>
      </c>
      <c r="DE44" s="74">
        <v>0</v>
      </c>
      <c r="DF44" s="74">
        <v>0</v>
      </c>
      <c r="DG44" s="74">
        <v>0</v>
      </c>
      <c r="DH44" s="74">
        <v>0</v>
      </c>
      <c r="DI44" s="74">
        <v>0</v>
      </c>
      <c r="DJ44" s="74">
        <v>0</v>
      </c>
      <c r="DK44" s="74">
        <v>0</v>
      </c>
      <c r="DL44" s="74">
        <v>0</v>
      </c>
      <c r="DM44" s="74">
        <v>0</v>
      </c>
      <c r="DN44" s="74">
        <v>0</v>
      </c>
      <c r="DO44" s="74">
        <v>0</v>
      </c>
      <c r="DP44" s="74">
        <v>0</v>
      </c>
      <c r="DQ44" s="74">
        <v>0</v>
      </c>
      <c r="DR44" s="74">
        <v>0</v>
      </c>
      <c r="DS44" s="74">
        <v>0</v>
      </c>
      <c r="DT44" s="74">
        <v>0</v>
      </c>
      <c r="DU44" s="74">
        <v>0</v>
      </c>
      <c r="DV44" s="74">
        <v>0</v>
      </c>
      <c r="DW44" s="74">
        <v>0</v>
      </c>
      <c r="DX44" s="74">
        <v>0</v>
      </c>
      <c r="DY44" s="74">
        <v>0</v>
      </c>
      <c r="DZ44" s="74">
        <v>0</v>
      </c>
      <c r="EA44" s="74">
        <v>0</v>
      </c>
      <c r="EB44" s="74">
        <v>0</v>
      </c>
      <c r="EC44" s="74">
        <v>0</v>
      </c>
      <c r="ED44" s="74">
        <v>0</v>
      </c>
      <c r="EE44" s="74">
        <v>0</v>
      </c>
      <c r="EF44" s="74">
        <v>0</v>
      </c>
      <c r="EG44" s="74">
        <v>0</v>
      </c>
      <c r="EH44" s="74">
        <v>0</v>
      </c>
      <c r="EI44" s="74">
        <v>0</v>
      </c>
      <c r="EJ44" s="74">
        <v>0</v>
      </c>
      <c r="EK44" s="74">
        <v>0</v>
      </c>
      <c r="EL44" s="74">
        <v>0</v>
      </c>
      <c r="EM44" s="74">
        <v>0</v>
      </c>
      <c r="EN44" s="74">
        <v>0</v>
      </c>
      <c r="EO44" s="74">
        <v>0</v>
      </c>
      <c r="EP44" s="74">
        <v>0</v>
      </c>
      <c r="EQ44" s="74">
        <v>0</v>
      </c>
      <c r="ER44" s="74">
        <v>0</v>
      </c>
      <c r="ES44" s="74">
        <v>0</v>
      </c>
      <c r="ET44" s="74">
        <v>0</v>
      </c>
      <c r="EU44" s="74">
        <v>0</v>
      </c>
      <c r="EV44" s="74">
        <v>0</v>
      </c>
      <c r="EW44" s="74">
        <v>0</v>
      </c>
      <c r="EX44" s="74">
        <v>0</v>
      </c>
      <c r="EY44" s="74">
        <v>0</v>
      </c>
      <c r="EZ44" s="74">
        <v>0</v>
      </c>
      <c r="FA44" s="74">
        <v>0</v>
      </c>
      <c r="FB44" s="74">
        <v>0</v>
      </c>
      <c r="FC44" s="74">
        <v>0</v>
      </c>
      <c r="FD44" s="74">
        <v>1</v>
      </c>
      <c r="FE44" s="74">
        <v>0</v>
      </c>
      <c r="FF44" s="74">
        <v>0</v>
      </c>
      <c r="FG44" s="74">
        <v>0</v>
      </c>
      <c r="FH44" s="74">
        <v>0</v>
      </c>
      <c r="FI44" s="74">
        <v>0</v>
      </c>
      <c r="FJ44" s="74">
        <v>0</v>
      </c>
      <c r="FK44" s="74">
        <v>0</v>
      </c>
      <c r="FL44" s="74">
        <v>0</v>
      </c>
      <c r="FM44" s="74">
        <v>0</v>
      </c>
      <c r="FN44" s="74">
        <v>0</v>
      </c>
      <c r="FO44" s="74">
        <v>0</v>
      </c>
      <c r="FP44" s="74">
        <v>0</v>
      </c>
      <c r="FQ44" s="74">
        <v>0</v>
      </c>
      <c r="FR44" s="74">
        <v>0</v>
      </c>
      <c r="FS44" s="74">
        <v>0</v>
      </c>
      <c r="FT44" s="74">
        <v>0</v>
      </c>
      <c r="FU44" s="74">
        <v>0</v>
      </c>
      <c r="FV44" s="74">
        <v>0</v>
      </c>
      <c r="FW44" s="74">
        <v>0</v>
      </c>
      <c r="FX44" s="74">
        <v>0</v>
      </c>
      <c r="FY44" s="74">
        <v>0</v>
      </c>
      <c r="FZ44" s="74">
        <v>0</v>
      </c>
      <c r="GA44" s="74">
        <v>0</v>
      </c>
      <c r="GB44" s="74">
        <v>0</v>
      </c>
      <c r="GC44" s="74">
        <v>0</v>
      </c>
      <c r="GD44" s="74">
        <v>0</v>
      </c>
      <c r="GE44" s="74">
        <v>0</v>
      </c>
      <c r="GF44" s="74">
        <v>0</v>
      </c>
      <c r="GG44" s="74">
        <v>0</v>
      </c>
      <c r="GH44" s="74">
        <v>0</v>
      </c>
      <c r="GI44" s="74">
        <v>0</v>
      </c>
      <c r="GJ44" s="74">
        <v>0</v>
      </c>
      <c r="GK44" s="74">
        <v>0</v>
      </c>
      <c r="GL44" s="74">
        <v>0</v>
      </c>
      <c r="GM44" s="74">
        <v>0</v>
      </c>
      <c r="GN44" s="74">
        <v>0</v>
      </c>
      <c r="GO44" s="74">
        <v>0</v>
      </c>
      <c r="GP44" s="74">
        <v>0</v>
      </c>
      <c r="GQ44" s="74">
        <v>0</v>
      </c>
      <c r="GR44" s="74">
        <v>0</v>
      </c>
      <c r="GS44" s="74">
        <v>0</v>
      </c>
      <c r="GT44" s="74">
        <v>0</v>
      </c>
      <c r="GU44" s="74">
        <v>0</v>
      </c>
      <c r="GV44" s="74">
        <v>0</v>
      </c>
      <c r="GW44" s="74">
        <v>0</v>
      </c>
      <c r="GX44" s="74">
        <v>0</v>
      </c>
      <c r="GY44" s="74">
        <v>0</v>
      </c>
      <c r="GZ44" s="74">
        <v>0</v>
      </c>
      <c r="HA44" s="74">
        <v>0</v>
      </c>
      <c r="HB44" s="74">
        <v>0</v>
      </c>
      <c r="HC44" s="74">
        <v>0</v>
      </c>
      <c r="HD44" s="74">
        <v>0</v>
      </c>
      <c r="HE44" s="74">
        <v>0</v>
      </c>
      <c r="HF44" s="74">
        <v>0</v>
      </c>
      <c r="HG44" s="74">
        <v>0</v>
      </c>
      <c r="HH44" s="74">
        <v>0</v>
      </c>
      <c r="HI44" s="74">
        <v>0</v>
      </c>
      <c r="HJ44" s="74">
        <v>0</v>
      </c>
      <c r="HK44" s="74">
        <v>0</v>
      </c>
      <c r="HL44" s="74">
        <v>0</v>
      </c>
      <c r="HM44" s="74">
        <v>0</v>
      </c>
      <c r="HN44" s="74">
        <v>0</v>
      </c>
      <c r="HO44" s="74">
        <v>0</v>
      </c>
      <c r="HP44" s="74">
        <v>0</v>
      </c>
      <c r="HQ44" s="74">
        <v>0</v>
      </c>
      <c r="HR44" s="74">
        <v>0</v>
      </c>
      <c r="HS44" s="74">
        <v>0</v>
      </c>
      <c r="HT44" s="50"/>
      <c r="HU44" s="74" t="s">
        <v>660</v>
      </c>
      <c r="HV44" s="75">
        <v>10.662818520894861</v>
      </c>
      <c r="HW44" s="75">
        <v>19.163447720700493</v>
      </c>
      <c r="HX44" s="54"/>
      <c r="HY44" s="76"/>
      <c r="HZ44" s="77"/>
      <c r="IA44" s="77"/>
      <c r="IB44" s="77"/>
    </row>
    <row r="45" spans="1:236">
      <c r="A45" s="42"/>
      <c r="E45" s="43"/>
      <c r="F45" s="50"/>
      <c r="G45" s="50"/>
      <c r="H45" s="50"/>
      <c r="I45" s="50"/>
      <c r="J45" s="50"/>
      <c r="K45" s="70">
        <v>271</v>
      </c>
      <c r="L45" s="71" t="s">
        <v>21</v>
      </c>
      <c r="M45" s="79">
        <v>1.3615000276314322</v>
      </c>
      <c r="N45" s="80">
        <v>0.83907803608010101</v>
      </c>
      <c r="O45" s="79">
        <v>5.8692548824648832E-2</v>
      </c>
      <c r="P45" s="74">
        <v>0</v>
      </c>
      <c r="Q45" s="74">
        <v>0</v>
      </c>
      <c r="R45" s="74">
        <v>0</v>
      </c>
      <c r="S45" s="74">
        <v>0</v>
      </c>
      <c r="T45" s="74">
        <v>0</v>
      </c>
      <c r="U45" s="74">
        <v>0</v>
      </c>
      <c r="V45" s="74">
        <v>0</v>
      </c>
      <c r="W45" s="74">
        <v>0</v>
      </c>
      <c r="X45" s="74">
        <v>0</v>
      </c>
      <c r="Y45" s="74">
        <v>0</v>
      </c>
      <c r="Z45" s="74">
        <v>0</v>
      </c>
      <c r="AA45" s="74">
        <v>0</v>
      </c>
      <c r="AB45" s="74">
        <v>0</v>
      </c>
      <c r="AC45" s="74">
        <v>0</v>
      </c>
      <c r="AD45" s="74">
        <v>0</v>
      </c>
      <c r="AE45" s="74">
        <v>0</v>
      </c>
      <c r="AF45" s="74">
        <v>0</v>
      </c>
      <c r="AG45" s="74">
        <v>0</v>
      </c>
      <c r="AH45" s="74">
        <v>0</v>
      </c>
      <c r="AI45" s="74">
        <v>0</v>
      </c>
      <c r="AJ45" s="74">
        <v>0</v>
      </c>
      <c r="AK45" s="74">
        <v>0</v>
      </c>
      <c r="AL45" s="74">
        <v>0</v>
      </c>
      <c r="AM45" s="74">
        <v>0</v>
      </c>
      <c r="AN45" s="74">
        <v>0</v>
      </c>
      <c r="AO45" s="74">
        <v>0</v>
      </c>
      <c r="AP45" s="74">
        <v>0</v>
      </c>
      <c r="AQ45" s="74">
        <v>0</v>
      </c>
      <c r="AR45" s="74">
        <v>0</v>
      </c>
      <c r="AS45" s="74">
        <v>0</v>
      </c>
      <c r="AT45" s="74">
        <v>0</v>
      </c>
      <c r="AU45" s="74">
        <v>0</v>
      </c>
      <c r="AV45" s="74">
        <v>0</v>
      </c>
      <c r="AW45" s="74">
        <v>0</v>
      </c>
      <c r="AX45" s="74">
        <v>0</v>
      </c>
      <c r="AY45" s="74">
        <v>0</v>
      </c>
      <c r="AZ45" s="74">
        <v>0</v>
      </c>
      <c r="BA45" s="74">
        <v>0</v>
      </c>
      <c r="BB45" s="74">
        <v>0</v>
      </c>
      <c r="BC45" s="74">
        <v>0.49934100696907874</v>
      </c>
      <c r="BD45" s="74">
        <v>0</v>
      </c>
      <c r="BE45" s="74">
        <v>0</v>
      </c>
      <c r="BF45" s="74">
        <v>0</v>
      </c>
      <c r="BG45" s="74">
        <v>0</v>
      </c>
      <c r="BH45" s="74">
        <v>0</v>
      </c>
      <c r="BI45" s="74">
        <v>0</v>
      </c>
      <c r="BJ45" s="74">
        <v>0</v>
      </c>
      <c r="BK45" s="74">
        <v>0</v>
      </c>
      <c r="BL45" s="74">
        <v>0</v>
      </c>
      <c r="BM45" s="74">
        <v>0</v>
      </c>
      <c r="BN45" s="74">
        <v>0</v>
      </c>
      <c r="BO45" s="74">
        <v>0</v>
      </c>
      <c r="BP45" s="74">
        <v>0</v>
      </c>
      <c r="BQ45" s="74">
        <v>0</v>
      </c>
      <c r="BR45" s="74">
        <v>0</v>
      </c>
      <c r="BS45" s="74">
        <v>0</v>
      </c>
      <c r="BT45" s="74">
        <v>0</v>
      </c>
      <c r="BU45" s="74">
        <v>0</v>
      </c>
      <c r="BV45" s="74">
        <v>0</v>
      </c>
      <c r="BW45" s="74">
        <v>0</v>
      </c>
      <c r="BX45" s="74">
        <v>0</v>
      </c>
      <c r="BY45" s="74">
        <v>0</v>
      </c>
      <c r="BZ45" s="74">
        <v>0</v>
      </c>
      <c r="CA45" s="74">
        <v>0</v>
      </c>
      <c r="CB45" s="74">
        <v>0</v>
      </c>
      <c r="CC45" s="74">
        <v>0</v>
      </c>
      <c r="CD45" s="74">
        <v>0</v>
      </c>
      <c r="CE45" s="74">
        <v>0</v>
      </c>
      <c r="CF45" s="74">
        <v>0</v>
      </c>
      <c r="CG45" s="74">
        <v>0</v>
      </c>
      <c r="CH45" s="74">
        <v>0</v>
      </c>
      <c r="CI45" s="74">
        <v>0</v>
      </c>
      <c r="CJ45" s="74">
        <v>0</v>
      </c>
      <c r="CK45" s="74">
        <v>0</v>
      </c>
      <c r="CL45" s="74">
        <v>0</v>
      </c>
      <c r="CM45" s="74">
        <v>0</v>
      </c>
      <c r="CN45" s="74">
        <v>0</v>
      </c>
      <c r="CO45" s="74">
        <v>0</v>
      </c>
      <c r="CP45" s="74">
        <v>0</v>
      </c>
      <c r="CQ45" s="74">
        <v>0</v>
      </c>
      <c r="CR45" s="74">
        <v>0</v>
      </c>
      <c r="CS45" s="74">
        <v>0</v>
      </c>
      <c r="CT45" s="74">
        <v>0</v>
      </c>
      <c r="CU45" s="74">
        <v>0</v>
      </c>
      <c r="CV45" s="74">
        <v>0</v>
      </c>
      <c r="CW45" s="74">
        <v>0</v>
      </c>
      <c r="CX45" s="74">
        <v>0</v>
      </c>
      <c r="CY45" s="74">
        <v>0</v>
      </c>
      <c r="CZ45" s="74">
        <v>0</v>
      </c>
      <c r="DA45" s="74">
        <v>0</v>
      </c>
      <c r="DB45" s="74">
        <v>0</v>
      </c>
      <c r="DC45" s="74">
        <v>0</v>
      </c>
      <c r="DD45" s="74">
        <v>0</v>
      </c>
      <c r="DE45" s="74">
        <v>0</v>
      </c>
      <c r="DF45" s="74">
        <v>0</v>
      </c>
      <c r="DG45" s="74">
        <v>0</v>
      </c>
      <c r="DH45" s="74">
        <v>0</v>
      </c>
      <c r="DI45" s="74">
        <v>0</v>
      </c>
      <c r="DJ45" s="74">
        <v>0</v>
      </c>
      <c r="DK45" s="74">
        <v>0</v>
      </c>
      <c r="DL45" s="74">
        <v>0</v>
      </c>
      <c r="DM45" s="74">
        <v>0</v>
      </c>
      <c r="DN45" s="74">
        <v>0</v>
      </c>
      <c r="DO45" s="74">
        <v>0</v>
      </c>
      <c r="DP45" s="74">
        <v>0</v>
      </c>
      <c r="DQ45" s="74">
        <v>0</v>
      </c>
      <c r="DR45" s="74">
        <v>0</v>
      </c>
      <c r="DS45" s="74">
        <v>0</v>
      </c>
      <c r="DT45" s="74">
        <v>0</v>
      </c>
      <c r="DU45" s="74">
        <v>0</v>
      </c>
      <c r="DV45" s="74">
        <v>0</v>
      </c>
      <c r="DW45" s="74">
        <v>0</v>
      </c>
      <c r="DX45" s="74">
        <v>0</v>
      </c>
      <c r="DY45" s="74">
        <v>0</v>
      </c>
      <c r="DZ45" s="74">
        <v>0</v>
      </c>
      <c r="EA45" s="74">
        <v>0</v>
      </c>
      <c r="EB45" s="74">
        <v>0</v>
      </c>
      <c r="EC45" s="74">
        <v>0</v>
      </c>
      <c r="ED45" s="74">
        <v>0</v>
      </c>
      <c r="EE45" s="74">
        <v>0</v>
      </c>
      <c r="EF45" s="74">
        <v>0</v>
      </c>
      <c r="EG45" s="74">
        <v>0</v>
      </c>
      <c r="EH45" s="74">
        <v>0</v>
      </c>
      <c r="EI45" s="74">
        <v>0</v>
      </c>
      <c r="EJ45" s="74">
        <v>0</v>
      </c>
      <c r="EK45" s="74">
        <v>0</v>
      </c>
      <c r="EL45" s="74">
        <v>0</v>
      </c>
      <c r="EM45" s="74">
        <v>0</v>
      </c>
      <c r="EN45" s="74">
        <v>0</v>
      </c>
      <c r="EO45" s="74">
        <v>0</v>
      </c>
      <c r="EP45" s="74">
        <v>0</v>
      </c>
      <c r="EQ45" s="74">
        <v>0</v>
      </c>
      <c r="ER45" s="74">
        <v>0</v>
      </c>
      <c r="ES45" s="74">
        <v>0</v>
      </c>
      <c r="ET45" s="74">
        <v>0</v>
      </c>
      <c r="EU45" s="74">
        <v>0</v>
      </c>
      <c r="EV45" s="74">
        <v>0</v>
      </c>
      <c r="EW45" s="74">
        <v>0</v>
      </c>
      <c r="EX45" s="74">
        <v>0</v>
      </c>
      <c r="EY45" s="74">
        <v>0</v>
      </c>
      <c r="EZ45" s="74">
        <v>0</v>
      </c>
      <c r="FA45" s="74">
        <v>0</v>
      </c>
      <c r="FB45" s="74">
        <v>0</v>
      </c>
      <c r="FC45" s="74">
        <v>0</v>
      </c>
      <c r="FD45" s="74">
        <v>0</v>
      </c>
      <c r="FE45" s="74">
        <v>0.49906988585796197</v>
      </c>
      <c r="FF45" s="74">
        <v>0</v>
      </c>
      <c r="FG45" s="74">
        <v>0</v>
      </c>
      <c r="FH45" s="74">
        <v>0</v>
      </c>
      <c r="FI45" s="74">
        <v>0</v>
      </c>
      <c r="FJ45" s="74">
        <v>0</v>
      </c>
      <c r="FK45" s="74">
        <v>0</v>
      </c>
      <c r="FL45" s="74">
        <v>0</v>
      </c>
      <c r="FM45" s="74">
        <v>0</v>
      </c>
      <c r="FN45" s="74">
        <v>0</v>
      </c>
      <c r="FO45" s="74">
        <v>0</v>
      </c>
      <c r="FP45" s="74">
        <v>0</v>
      </c>
      <c r="FQ45" s="74">
        <v>0</v>
      </c>
      <c r="FR45" s="74">
        <v>0</v>
      </c>
      <c r="FS45" s="74">
        <v>0</v>
      </c>
      <c r="FT45" s="74">
        <v>0</v>
      </c>
      <c r="FU45" s="74">
        <v>0</v>
      </c>
      <c r="FV45" s="74">
        <v>0</v>
      </c>
      <c r="FW45" s="74">
        <v>0</v>
      </c>
      <c r="FX45" s="74">
        <v>0</v>
      </c>
      <c r="FY45" s="74">
        <v>0</v>
      </c>
      <c r="FZ45" s="74">
        <v>0</v>
      </c>
      <c r="GA45" s="74">
        <v>0</v>
      </c>
      <c r="GB45" s="74">
        <v>0</v>
      </c>
      <c r="GC45" s="74">
        <v>0</v>
      </c>
      <c r="GD45" s="74">
        <v>0</v>
      </c>
      <c r="GE45" s="74">
        <v>0</v>
      </c>
      <c r="GF45" s="74">
        <v>0</v>
      </c>
      <c r="GG45" s="74">
        <v>0</v>
      </c>
      <c r="GH45" s="74">
        <v>0</v>
      </c>
      <c r="GI45" s="74">
        <v>0</v>
      </c>
      <c r="GJ45" s="74">
        <v>0</v>
      </c>
      <c r="GK45" s="74">
        <v>0</v>
      </c>
      <c r="GL45" s="74">
        <v>0</v>
      </c>
      <c r="GM45" s="74">
        <v>0</v>
      </c>
      <c r="GN45" s="74">
        <v>0</v>
      </c>
      <c r="GO45" s="74">
        <v>0</v>
      </c>
      <c r="GP45" s="74">
        <v>0</v>
      </c>
      <c r="GQ45" s="74">
        <v>0</v>
      </c>
      <c r="GR45" s="74">
        <v>0</v>
      </c>
      <c r="GS45" s="74">
        <v>0</v>
      </c>
      <c r="GT45" s="74">
        <v>0</v>
      </c>
      <c r="GU45" s="74">
        <v>0</v>
      </c>
      <c r="GV45" s="74">
        <v>0</v>
      </c>
      <c r="GW45" s="74">
        <v>0</v>
      </c>
      <c r="GX45" s="74">
        <v>0</v>
      </c>
      <c r="GY45" s="74">
        <v>0</v>
      </c>
      <c r="GZ45" s="74">
        <v>0</v>
      </c>
      <c r="HA45" s="74">
        <v>0</v>
      </c>
      <c r="HB45" s="74">
        <v>0</v>
      </c>
      <c r="HC45" s="74">
        <v>0</v>
      </c>
      <c r="HD45" s="74">
        <v>0</v>
      </c>
      <c r="HE45" s="74">
        <v>0</v>
      </c>
      <c r="HF45" s="74">
        <v>0</v>
      </c>
      <c r="HG45" s="74">
        <v>0</v>
      </c>
      <c r="HH45" s="74">
        <v>0</v>
      </c>
      <c r="HI45" s="74">
        <v>0</v>
      </c>
      <c r="HJ45" s="74">
        <v>0</v>
      </c>
      <c r="HK45" s="74">
        <v>0</v>
      </c>
      <c r="HL45" s="74">
        <v>0</v>
      </c>
      <c r="HM45" s="74">
        <v>0</v>
      </c>
      <c r="HN45" s="74">
        <v>0</v>
      </c>
      <c r="HO45" s="74">
        <v>0</v>
      </c>
      <c r="HP45" s="74">
        <v>0</v>
      </c>
      <c r="HQ45" s="74">
        <v>0</v>
      </c>
      <c r="HR45" s="74">
        <v>0</v>
      </c>
      <c r="HS45" s="74">
        <v>0</v>
      </c>
      <c r="HT45" s="50"/>
      <c r="HU45" s="74" t="s">
        <v>143</v>
      </c>
      <c r="HV45" s="75">
        <v>5929.7847925372089</v>
      </c>
      <c r="HW45" s="75">
        <v>0</v>
      </c>
      <c r="HX45" s="54"/>
      <c r="HY45" s="76"/>
      <c r="HZ45" s="77"/>
      <c r="IA45" s="77"/>
      <c r="IB45" s="77"/>
    </row>
    <row r="46" spans="1:236">
      <c r="A46" s="42"/>
      <c r="E46" s="43"/>
      <c r="F46" s="50"/>
      <c r="G46" s="50"/>
      <c r="H46" s="50"/>
      <c r="I46" s="50"/>
      <c r="J46" s="50"/>
      <c r="K46" s="70">
        <v>272</v>
      </c>
      <c r="L46" s="71" t="s">
        <v>22</v>
      </c>
      <c r="M46" s="79">
        <v>1.2528274623483167</v>
      </c>
      <c r="N46" s="80">
        <v>0.85433937833982232</v>
      </c>
      <c r="O46" s="79">
        <v>0.17606339916027836</v>
      </c>
      <c r="P46" s="74">
        <v>0</v>
      </c>
      <c r="Q46" s="74">
        <v>0</v>
      </c>
      <c r="R46" s="74">
        <v>0</v>
      </c>
      <c r="S46" s="74">
        <v>0</v>
      </c>
      <c r="T46" s="74">
        <v>0</v>
      </c>
      <c r="U46" s="74">
        <v>0</v>
      </c>
      <c r="V46" s="74">
        <v>0</v>
      </c>
      <c r="W46" s="74">
        <v>0</v>
      </c>
      <c r="X46" s="74">
        <v>0</v>
      </c>
      <c r="Y46" s="74">
        <v>0</v>
      </c>
      <c r="Z46" s="74">
        <v>0</v>
      </c>
      <c r="AA46" s="74">
        <v>0</v>
      </c>
      <c r="AB46" s="74">
        <v>0</v>
      </c>
      <c r="AC46" s="74">
        <v>0</v>
      </c>
      <c r="AD46" s="74">
        <v>0</v>
      </c>
      <c r="AE46" s="74">
        <v>0</v>
      </c>
      <c r="AF46" s="74">
        <v>0</v>
      </c>
      <c r="AG46" s="74">
        <v>0</v>
      </c>
      <c r="AH46" s="74">
        <v>0</v>
      </c>
      <c r="AI46" s="74">
        <v>0</v>
      </c>
      <c r="AJ46" s="74">
        <v>0</v>
      </c>
      <c r="AK46" s="74">
        <v>0</v>
      </c>
      <c r="AL46" s="74">
        <v>0</v>
      </c>
      <c r="AM46" s="74">
        <v>0</v>
      </c>
      <c r="AN46" s="74">
        <v>0</v>
      </c>
      <c r="AO46" s="74">
        <v>0</v>
      </c>
      <c r="AP46" s="74">
        <v>0</v>
      </c>
      <c r="AQ46" s="74">
        <v>0</v>
      </c>
      <c r="AR46" s="74">
        <v>0</v>
      </c>
      <c r="AS46" s="74">
        <v>0</v>
      </c>
      <c r="AT46" s="74">
        <v>0</v>
      </c>
      <c r="AU46" s="74">
        <v>0</v>
      </c>
      <c r="AV46" s="74">
        <v>0</v>
      </c>
      <c r="AW46" s="74">
        <v>0</v>
      </c>
      <c r="AX46" s="74">
        <v>0</v>
      </c>
      <c r="AY46" s="74">
        <v>0</v>
      </c>
      <c r="AZ46" s="74">
        <v>0</v>
      </c>
      <c r="BA46" s="74">
        <v>0</v>
      </c>
      <c r="BB46" s="74">
        <v>0</v>
      </c>
      <c r="BC46" s="74">
        <v>0</v>
      </c>
      <c r="BD46" s="74">
        <v>0.52411715264854086</v>
      </c>
      <c r="BE46" s="74">
        <v>0</v>
      </c>
      <c r="BF46" s="74">
        <v>0</v>
      </c>
      <c r="BG46" s="74">
        <v>0</v>
      </c>
      <c r="BH46" s="74">
        <v>0</v>
      </c>
      <c r="BI46" s="74">
        <v>0</v>
      </c>
      <c r="BJ46" s="74">
        <v>0</v>
      </c>
      <c r="BK46" s="74">
        <v>0</v>
      </c>
      <c r="BL46" s="74">
        <v>0</v>
      </c>
      <c r="BM46" s="74">
        <v>0</v>
      </c>
      <c r="BN46" s="74">
        <v>0</v>
      </c>
      <c r="BO46" s="74">
        <v>0</v>
      </c>
      <c r="BP46" s="74">
        <v>0</v>
      </c>
      <c r="BQ46" s="74">
        <v>0</v>
      </c>
      <c r="BR46" s="74">
        <v>0</v>
      </c>
      <c r="BS46" s="74">
        <v>0</v>
      </c>
      <c r="BT46" s="74">
        <v>0</v>
      </c>
      <c r="BU46" s="74">
        <v>0</v>
      </c>
      <c r="BV46" s="74">
        <v>0</v>
      </c>
      <c r="BW46" s="74">
        <v>0</v>
      </c>
      <c r="BX46" s="74">
        <v>0</v>
      </c>
      <c r="BY46" s="74">
        <v>0</v>
      </c>
      <c r="BZ46" s="74">
        <v>0</v>
      </c>
      <c r="CA46" s="74">
        <v>0</v>
      </c>
      <c r="CB46" s="74">
        <v>0</v>
      </c>
      <c r="CC46" s="74">
        <v>0</v>
      </c>
      <c r="CD46" s="74">
        <v>0</v>
      </c>
      <c r="CE46" s="74">
        <v>0</v>
      </c>
      <c r="CF46" s="74">
        <v>0</v>
      </c>
      <c r="CG46" s="74">
        <v>0</v>
      </c>
      <c r="CH46" s="74">
        <v>0</v>
      </c>
      <c r="CI46" s="74">
        <v>0</v>
      </c>
      <c r="CJ46" s="74">
        <v>0</v>
      </c>
      <c r="CK46" s="74">
        <v>0</v>
      </c>
      <c r="CL46" s="74">
        <v>0</v>
      </c>
      <c r="CM46" s="74">
        <v>0</v>
      </c>
      <c r="CN46" s="74">
        <v>0</v>
      </c>
      <c r="CO46" s="74">
        <v>0</v>
      </c>
      <c r="CP46" s="74">
        <v>0</v>
      </c>
      <c r="CQ46" s="74">
        <v>0</v>
      </c>
      <c r="CR46" s="74">
        <v>0</v>
      </c>
      <c r="CS46" s="74">
        <v>0</v>
      </c>
      <c r="CT46" s="74">
        <v>0</v>
      </c>
      <c r="CU46" s="74">
        <v>0</v>
      </c>
      <c r="CV46" s="74">
        <v>0</v>
      </c>
      <c r="CW46" s="74">
        <v>0</v>
      </c>
      <c r="CX46" s="74">
        <v>0</v>
      </c>
      <c r="CY46" s="74">
        <v>0</v>
      </c>
      <c r="CZ46" s="74">
        <v>0</v>
      </c>
      <c r="DA46" s="74">
        <v>0</v>
      </c>
      <c r="DB46" s="74">
        <v>0</v>
      </c>
      <c r="DC46" s="74">
        <v>0</v>
      </c>
      <c r="DD46" s="74">
        <v>0</v>
      </c>
      <c r="DE46" s="74">
        <v>0</v>
      </c>
      <c r="DF46" s="74">
        <v>0</v>
      </c>
      <c r="DG46" s="74">
        <v>0</v>
      </c>
      <c r="DH46" s="74">
        <v>0</v>
      </c>
      <c r="DI46" s="74">
        <v>0</v>
      </c>
      <c r="DJ46" s="74">
        <v>0</v>
      </c>
      <c r="DK46" s="74">
        <v>0</v>
      </c>
      <c r="DL46" s="74">
        <v>0</v>
      </c>
      <c r="DM46" s="74">
        <v>0</v>
      </c>
      <c r="DN46" s="74">
        <v>0</v>
      </c>
      <c r="DO46" s="74">
        <v>0</v>
      </c>
      <c r="DP46" s="74">
        <v>0</v>
      </c>
      <c r="DQ46" s="74">
        <v>0</v>
      </c>
      <c r="DR46" s="74">
        <v>0</v>
      </c>
      <c r="DS46" s="74">
        <v>0</v>
      </c>
      <c r="DT46" s="74">
        <v>0</v>
      </c>
      <c r="DU46" s="74">
        <v>0</v>
      </c>
      <c r="DV46" s="74">
        <v>0</v>
      </c>
      <c r="DW46" s="74">
        <v>0</v>
      </c>
      <c r="DX46" s="74">
        <v>0</v>
      </c>
      <c r="DY46" s="74">
        <v>0</v>
      </c>
      <c r="DZ46" s="74">
        <v>0</v>
      </c>
      <c r="EA46" s="74">
        <v>0</v>
      </c>
      <c r="EB46" s="74">
        <v>0</v>
      </c>
      <c r="EC46" s="74">
        <v>0</v>
      </c>
      <c r="ED46" s="74">
        <v>0</v>
      </c>
      <c r="EE46" s="74">
        <v>0</v>
      </c>
      <c r="EF46" s="74">
        <v>0</v>
      </c>
      <c r="EG46" s="74">
        <v>0</v>
      </c>
      <c r="EH46" s="74">
        <v>0</v>
      </c>
      <c r="EI46" s="74">
        <v>0</v>
      </c>
      <c r="EJ46" s="74">
        <v>0</v>
      </c>
      <c r="EK46" s="74">
        <v>0</v>
      </c>
      <c r="EL46" s="74">
        <v>0</v>
      </c>
      <c r="EM46" s="74">
        <v>0</v>
      </c>
      <c r="EN46" s="74">
        <v>0</v>
      </c>
      <c r="EO46" s="74">
        <v>0</v>
      </c>
      <c r="EP46" s="74">
        <v>0</v>
      </c>
      <c r="EQ46" s="74">
        <v>0</v>
      </c>
      <c r="ER46" s="74">
        <v>0</v>
      </c>
      <c r="ES46" s="74">
        <v>0</v>
      </c>
      <c r="ET46" s="74">
        <v>0</v>
      </c>
      <c r="EU46" s="74">
        <v>0</v>
      </c>
      <c r="EV46" s="74">
        <v>0</v>
      </c>
      <c r="EW46" s="74">
        <v>0</v>
      </c>
      <c r="EX46" s="74">
        <v>0</v>
      </c>
      <c r="EY46" s="74">
        <v>0</v>
      </c>
      <c r="EZ46" s="74">
        <v>0</v>
      </c>
      <c r="FA46" s="74">
        <v>0</v>
      </c>
      <c r="FB46" s="74">
        <v>0</v>
      </c>
      <c r="FC46" s="74">
        <v>0</v>
      </c>
      <c r="FD46" s="74">
        <v>0</v>
      </c>
      <c r="FE46" s="74">
        <v>0</v>
      </c>
      <c r="FF46" s="74">
        <v>0.52349206246649982</v>
      </c>
      <c r="FG46" s="74">
        <v>0</v>
      </c>
      <c r="FH46" s="74">
        <v>0</v>
      </c>
      <c r="FI46" s="74">
        <v>0</v>
      </c>
      <c r="FJ46" s="74">
        <v>0</v>
      </c>
      <c r="FK46" s="74">
        <v>0</v>
      </c>
      <c r="FL46" s="74">
        <v>0</v>
      </c>
      <c r="FM46" s="74">
        <v>0</v>
      </c>
      <c r="FN46" s="74">
        <v>0</v>
      </c>
      <c r="FO46" s="74">
        <v>0</v>
      </c>
      <c r="FP46" s="74">
        <v>0</v>
      </c>
      <c r="FQ46" s="74">
        <v>0</v>
      </c>
      <c r="FR46" s="74">
        <v>0</v>
      </c>
      <c r="FS46" s="74">
        <v>0</v>
      </c>
      <c r="FT46" s="74">
        <v>0</v>
      </c>
      <c r="FU46" s="74">
        <v>0</v>
      </c>
      <c r="FV46" s="74">
        <v>0</v>
      </c>
      <c r="FW46" s="74">
        <v>0</v>
      </c>
      <c r="FX46" s="74">
        <v>0</v>
      </c>
      <c r="FY46" s="74">
        <v>0</v>
      </c>
      <c r="FZ46" s="74">
        <v>0</v>
      </c>
      <c r="GA46" s="74">
        <v>0</v>
      </c>
      <c r="GB46" s="74">
        <v>0</v>
      </c>
      <c r="GC46" s="74">
        <v>0</v>
      </c>
      <c r="GD46" s="74">
        <v>0</v>
      </c>
      <c r="GE46" s="74">
        <v>0</v>
      </c>
      <c r="GF46" s="74">
        <v>0</v>
      </c>
      <c r="GG46" s="74">
        <v>0</v>
      </c>
      <c r="GH46" s="74">
        <v>0</v>
      </c>
      <c r="GI46" s="74">
        <v>0</v>
      </c>
      <c r="GJ46" s="74">
        <v>0</v>
      </c>
      <c r="GK46" s="74">
        <v>0</v>
      </c>
      <c r="GL46" s="74">
        <v>0</v>
      </c>
      <c r="GM46" s="74">
        <v>0</v>
      </c>
      <c r="GN46" s="74">
        <v>0</v>
      </c>
      <c r="GO46" s="74">
        <v>0</v>
      </c>
      <c r="GP46" s="74">
        <v>0</v>
      </c>
      <c r="GQ46" s="74">
        <v>0</v>
      </c>
      <c r="GR46" s="74">
        <v>0</v>
      </c>
      <c r="GS46" s="74">
        <v>0</v>
      </c>
      <c r="GT46" s="74">
        <v>0</v>
      </c>
      <c r="GU46" s="74">
        <v>0</v>
      </c>
      <c r="GV46" s="74">
        <v>0</v>
      </c>
      <c r="GW46" s="74">
        <v>0</v>
      </c>
      <c r="GX46" s="74">
        <v>0</v>
      </c>
      <c r="GY46" s="74">
        <v>0</v>
      </c>
      <c r="GZ46" s="74">
        <v>0</v>
      </c>
      <c r="HA46" s="74">
        <v>0</v>
      </c>
      <c r="HB46" s="74">
        <v>0</v>
      </c>
      <c r="HC46" s="74">
        <v>0</v>
      </c>
      <c r="HD46" s="74">
        <v>0</v>
      </c>
      <c r="HE46" s="74">
        <v>0</v>
      </c>
      <c r="HF46" s="74">
        <v>0</v>
      </c>
      <c r="HG46" s="74">
        <v>0</v>
      </c>
      <c r="HH46" s="74">
        <v>0</v>
      </c>
      <c r="HI46" s="74">
        <v>0</v>
      </c>
      <c r="HJ46" s="74">
        <v>0</v>
      </c>
      <c r="HK46" s="74">
        <v>0</v>
      </c>
      <c r="HL46" s="74">
        <v>0</v>
      </c>
      <c r="HM46" s="74">
        <v>0</v>
      </c>
      <c r="HN46" s="74">
        <v>0</v>
      </c>
      <c r="HO46" s="74">
        <v>0</v>
      </c>
      <c r="HP46" s="74">
        <v>0</v>
      </c>
      <c r="HQ46" s="74">
        <v>0</v>
      </c>
      <c r="HR46" s="74">
        <v>0</v>
      </c>
      <c r="HS46" s="74">
        <v>0</v>
      </c>
      <c r="HT46" s="50"/>
      <c r="HU46" s="50"/>
      <c r="HV46" s="50"/>
      <c r="HW46" s="50"/>
      <c r="HX46" s="54"/>
      <c r="HY46" s="76"/>
      <c r="HZ46" s="77"/>
      <c r="IA46" s="77"/>
      <c r="IB46" s="77"/>
    </row>
    <row r="47" spans="1:236">
      <c r="A47" s="42"/>
      <c r="E47" s="43"/>
      <c r="F47" s="50"/>
      <c r="G47" s="50"/>
      <c r="H47" s="50"/>
      <c r="I47" s="50"/>
      <c r="J47" s="50"/>
      <c r="K47" s="70">
        <v>281</v>
      </c>
      <c r="L47" s="71" t="s">
        <v>683</v>
      </c>
      <c r="M47" s="79">
        <v>1.1005579836404047</v>
      </c>
      <c r="N47" s="80">
        <v>0.58071036609436055</v>
      </c>
      <c r="O47" s="79">
        <v>0.369013018771366</v>
      </c>
      <c r="P47" s="74">
        <v>0</v>
      </c>
      <c r="Q47" s="74">
        <v>0</v>
      </c>
      <c r="R47" s="74">
        <v>0</v>
      </c>
      <c r="S47" s="74">
        <v>0</v>
      </c>
      <c r="T47" s="74">
        <v>0</v>
      </c>
      <c r="U47" s="74">
        <v>0</v>
      </c>
      <c r="V47" s="74">
        <v>0</v>
      </c>
      <c r="W47" s="74">
        <v>0</v>
      </c>
      <c r="X47" s="74">
        <v>0</v>
      </c>
      <c r="Y47" s="74">
        <v>0</v>
      </c>
      <c r="Z47" s="74">
        <v>0</v>
      </c>
      <c r="AA47" s="74">
        <v>0</v>
      </c>
      <c r="AB47" s="74">
        <v>0</v>
      </c>
      <c r="AC47" s="74">
        <v>0</v>
      </c>
      <c r="AD47" s="74">
        <v>0</v>
      </c>
      <c r="AE47" s="74">
        <v>0</v>
      </c>
      <c r="AF47" s="74">
        <v>0</v>
      </c>
      <c r="AG47" s="74">
        <v>0</v>
      </c>
      <c r="AH47" s="74">
        <v>0</v>
      </c>
      <c r="AI47" s="74">
        <v>0</v>
      </c>
      <c r="AJ47" s="74">
        <v>0</v>
      </c>
      <c r="AK47" s="74">
        <v>0</v>
      </c>
      <c r="AL47" s="74">
        <v>0</v>
      </c>
      <c r="AM47" s="74">
        <v>0</v>
      </c>
      <c r="AN47" s="74">
        <v>0</v>
      </c>
      <c r="AO47" s="74">
        <v>0</v>
      </c>
      <c r="AP47" s="74">
        <v>0</v>
      </c>
      <c r="AQ47" s="74">
        <v>0</v>
      </c>
      <c r="AR47" s="74">
        <v>0</v>
      </c>
      <c r="AS47" s="74">
        <v>0</v>
      </c>
      <c r="AT47" s="74">
        <v>0</v>
      </c>
      <c r="AU47" s="74">
        <v>0</v>
      </c>
      <c r="AV47" s="74">
        <v>0</v>
      </c>
      <c r="AW47" s="74">
        <v>0</v>
      </c>
      <c r="AX47" s="74">
        <v>0</v>
      </c>
      <c r="AY47" s="74">
        <v>0</v>
      </c>
      <c r="AZ47" s="74">
        <v>0</v>
      </c>
      <c r="BA47" s="74">
        <v>0</v>
      </c>
      <c r="BB47" s="74">
        <v>0</v>
      </c>
      <c r="BC47" s="74">
        <v>0</v>
      </c>
      <c r="BD47" s="74">
        <v>0</v>
      </c>
      <c r="BE47" s="74">
        <v>0.48682891920242261</v>
      </c>
      <c r="BF47" s="74">
        <v>0</v>
      </c>
      <c r="BG47" s="74">
        <v>0</v>
      </c>
      <c r="BH47" s="74">
        <v>0</v>
      </c>
      <c r="BI47" s="74">
        <v>0</v>
      </c>
      <c r="BJ47" s="74">
        <v>0</v>
      </c>
      <c r="BK47" s="74">
        <v>0</v>
      </c>
      <c r="BL47" s="74">
        <v>0</v>
      </c>
      <c r="BM47" s="74">
        <v>0</v>
      </c>
      <c r="BN47" s="74">
        <v>0</v>
      </c>
      <c r="BO47" s="74">
        <v>0</v>
      </c>
      <c r="BP47" s="74">
        <v>0</v>
      </c>
      <c r="BQ47" s="74">
        <v>0</v>
      </c>
      <c r="BR47" s="74">
        <v>0</v>
      </c>
      <c r="BS47" s="74">
        <v>0</v>
      </c>
      <c r="BT47" s="74">
        <v>0</v>
      </c>
      <c r="BU47" s="74">
        <v>0</v>
      </c>
      <c r="BV47" s="74">
        <v>0</v>
      </c>
      <c r="BW47" s="74">
        <v>0</v>
      </c>
      <c r="BX47" s="74">
        <v>0</v>
      </c>
      <c r="BY47" s="74">
        <v>0</v>
      </c>
      <c r="BZ47" s="74">
        <v>0</v>
      </c>
      <c r="CA47" s="74">
        <v>0</v>
      </c>
      <c r="CB47" s="74">
        <v>0</v>
      </c>
      <c r="CC47" s="74">
        <v>0</v>
      </c>
      <c r="CD47" s="74">
        <v>0</v>
      </c>
      <c r="CE47" s="74">
        <v>0</v>
      </c>
      <c r="CF47" s="74">
        <v>0</v>
      </c>
      <c r="CG47" s="74">
        <v>0</v>
      </c>
      <c r="CH47" s="74">
        <v>0</v>
      </c>
      <c r="CI47" s="74">
        <v>0</v>
      </c>
      <c r="CJ47" s="74">
        <v>0</v>
      </c>
      <c r="CK47" s="74">
        <v>0</v>
      </c>
      <c r="CL47" s="74">
        <v>0</v>
      </c>
      <c r="CM47" s="74">
        <v>0</v>
      </c>
      <c r="CN47" s="74">
        <v>0</v>
      </c>
      <c r="CO47" s="74">
        <v>0</v>
      </c>
      <c r="CP47" s="74">
        <v>0</v>
      </c>
      <c r="CQ47" s="74">
        <v>0</v>
      </c>
      <c r="CR47" s="74">
        <v>0</v>
      </c>
      <c r="CS47" s="74">
        <v>0</v>
      </c>
      <c r="CT47" s="74">
        <v>0</v>
      </c>
      <c r="CU47" s="74">
        <v>0</v>
      </c>
      <c r="CV47" s="74">
        <v>0</v>
      </c>
      <c r="CW47" s="74">
        <v>0</v>
      </c>
      <c r="CX47" s="74">
        <v>0</v>
      </c>
      <c r="CY47" s="74">
        <v>0</v>
      </c>
      <c r="CZ47" s="74">
        <v>0</v>
      </c>
      <c r="DA47" s="74">
        <v>0</v>
      </c>
      <c r="DB47" s="74">
        <v>0</v>
      </c>
      <c r="DC47" s="74">
        <v>0</v>
      </c>
      <c r="DD47" s="74">
        <v>0</v>
      </c>
      <c r="DE47" s="74">
        <v>0</v>
      </c>
      <c r="DF47" s="74">
        <v>0</v>
      </c>
      <c r="DG47" s="74">
        <v>0</v>
      </c>
      <c r="DH47" s="74">
        <v>0</v>
      </c>
      <c r="DI47" s="74">
        <v>0</v>
      </c>
      <c r="DJ47" s="74">
        <v>0</v>
      </c>
      <c r="DK47" s="74">
        <v>0</v>
      </c>
      <c r="DL47" s="74">
        <v>0</v>
      </c>
      <c r="DM47" s="74">
        <v>0</v>
      </c>
      <c r="DN47" s="74">
        <v>0</v>
      </c>
      <c r="DO47" s="74">
        <v>0</v>
      </c>
      <c r="DP47" s="74">
        <v>0</v>
      </c>
      <c r="DQ47" s="74">
        <v>0</v>
      </c>
      <c r="DR47" s="74">
        <v>0</v>
      </c>
      <c r="DS47" s="74">
        <v>0</v>
      </c>
      <c r="DT47" s="74">
        <v>0</v>
      </c>
      <c r="DU47" s="74">
        <v>0</v>
      </c>
      <c r="DV47" s="74">
        <v>0</v>
      </c>
      <c r="DW47" s="74">
        <v>0</v>
      </c>
      <c r="DX47" s="74">
        <v>0</v>
      </c>
      <c r="DY47" s="74">
        <v>0</v>
      </c>
      <c r="DZ47" s="74">
        <v>0</v>
      </c>
      <c r="EA47" s="74">
        <v>0</v>
      </c>
      <c r="EB47" s="74">
        <v>0</v>
      </c>
      <c r="EC47" s="74">
        <v>0</v>
      </c>
      <c r="ED47" s="74">
        <v>0</v>
      </c>
      <c r="EE47" s="74">
        <v>0</v>
      </c>
      <c r="EF47" s="74">
        <v>0</v>
      </c>
      <c r="EG47" s="74">
        <v>0</v>
      </c>
      <c r="EH47" s="74">
        <v>0</v>
      </c>
      <c r="EI47" s="74">
        <v>0</v>
      </c>
      <c r="EJ47" s="74">
        <v>0</v>
      </c>
      <c r="EK47" s="74">
        <v>0</v>
      </c>
      <c r="EL47" s="74">
        <v>0</v>
      </c>
      <c r="EM47" s="74">
        <v>0</v>
      </c>
      <c r="EN47" s="74">
        <v>0</v>
      </c>
      <c r="EO47" s="74">
        <v>0</v>
      </c>
      <c r="EP47" s="74">
        <v>0</v>
      </c>
      <c r="EQ47" s="74">
        <v>0</v>
      </c>
      <c r="ER47" s="74">
        <v>0</v>
      </c>
      <c r="ES47" s="74">
        <v>0</v>
      </c>
      <c r="ET47" s="74">
        <v>0</v>
      </c>
      <c r="EU47" s="74">
        <v>0</v>
      </c>
      <c r="EV47" s="74">
        <v>0</v>
      </c>
      <c r="EW47" s="74">
        <v>0</v>
      </c>
      <c r="EX47" s="74">
        <v>0</v>
      </c>
      <c r="EY47" s="74">
        <v>0</v>
      </c>
      <c r="EZ47" s="74">
        <v>0</v>
      </c>
      <c r="FA47" s="74">
        <v>0</v>
      </c>
      <c r="FB47" s="74">
        <v>0</v>
      </c>
      <c r="FC47" s="74">
        <v>0</v>
      </c>
      <c r="FD47" s="74">
        <v>0</v>
      </c>
      <c r="FE47" s="74">
        <v>0</v>
      </c>
      <c r="FF47" s="74">
        <v>0</v>
      </c>
      <c r="FG47" s="74">
        <v>0.48670518775530713</v>
      </c>
      <c r="FH47" s="74">
        <v>0</v>
      </c>
      <c r="FI47" s="74">
        <v>0</v>
      </c>
      <c r="FJ47" s="74">
        <v>0</v>
      </c>
      <c r="FK47" s="74">
        <v>0</v>
      </c>
      <c r="FL47" s="74">
        <v>0</v>
      </c>
      <c r="FM47" s="74">
        <v>0</v>
      </c>
      <c r="FN47" s="74">
        <v>0</v>
      </c>
      <c r="FO47" s="74">
        <v>0</v>
      </c>
      <c r="FP47" s="74">
        <v>0</v>
      </c>
      <c r="FQ47" s="74">
        <v>0</v>
      </c>
      <c r="FR47" s="74">
        <v>0</v>
      </c>
      <c r="FS47" s="74">
        <v>0</v>
      </c>
      <c r="FT47" s="74">
        <v>0</v>
      </c>
      <c r="FU47" s="74">
        <v>0</v>
      </c>
      <c r="FV47" s="74">
        <v>0</v>
      </c>
      <c r="FW47" s="74">
        <v>0</v>
      </c>
      <c r="FX47" s="74">
        <v>0</v>
      </c>
      <c r="FY47" s="74">
        <v>0</v>
      </c>
      <c r="FZ47" s="74">
        <v>0</v>
      </c>
      <c r="GA47" s="74">
        <v>0</v>
      </c>
      <c r="GB47" s="74">
        <v>0</v>
      </c>
      <c r="GC47" s="74">
        <v>0</v>
      </c>
      <c r="GD47" s="74">
        <v>0</v>
      </c>
      <c r="GE47" s="74">
        <v>0</v>
      </c>
      <c r="GF47" s="74">
        <v>0</v>
      </c>
      <c r="GG47" s="74">
        <v>0</v>
      </c>
      <c r="GH47" s="74">
        <v>0</v>
      </c>
      <c r="GI47" s="74">
        <v>0</v>
      </c>
      <c r="GJ47" s="74">
        <v>0</v>
      </c>
      <c r="GK47" s="74">
        <v>0</v>
      </c>
      <c r="GL47" s="74">
        <v>0</v>
      </c>
      <c r="GM47" s="74">
        <v>0</v>
      </c>
      <c r="GN47" s="74">
        <v>0</v>
      </c>
      <c r="GO47" s="74">
        <v>0</v>
      </c>
      <c r="GP47" s="74">
        <v>0</v>
      </c>
      <c r="GQ47" s="74">
        <v>0</v>
      </c>
      <c r="GR47" s="74">
        <v>0</v>
      </c>
      <c r="GS47" s="74">
        <v>0</v>
      </c>
      <c r="GT47" s="74">
        <v>0</v>
      </c>
      <c r="GU47" s="74">
        <v>0</v>
      </c>
      <c r="GV47" s="74">
        <v>0</v>
      </c>
      <c r="GW47" s="74">
        <v>0</v>
      </c>
      <c r="GX47" s="74">
        <v>0</v>
      </c>
      <c r="GY47" s="74">
        <v>0</v>
      </c>
      <c r="GZ47" s="74">
        <v>0</v>
      </c>
      <c r="HA47" s="74">
        <v>0</v>
      </c>
      <c r="HB47" s="74">
        <v>0</v>
      </c>
      <c r="HC47" s="74">
        <v>0</v>
      </c>
      <c r="HD47" s="74">
        <v>0</v>
      </c>
      <c r="HE47" s="74">
        <v>0</v>
      </c>
      <c r="HF47" s="74">
        <v>0</v>
      </c>
      <c r="HG47" s="74">
        <v>0</v>
      </c>
      <c r="HH47" s="74">
        <v>0</v>
      </c>
      <c r="HI47" s="74">
        <v>0</v>
      </c>
      <c r="HJ47" s="74">
        <v>0</v>
      </c>
      <c r="HK47" s="74">
        <v>0</v>
      </c>
      <c r="HL47" s="74">
        <v>0</v>
      </c>
      <c r="HM47" s="74">
        <v>0</v>
      </c>
      <c r="HN47" s="74">
        <v>0</v>
      </c>
      <c r="HO47" s="74">
        <v>0</v>
      </c>
      <c r="HP47" s="74">
        <v>0</v>
      </c>
      <c r="HQ47" s="74">
        <v>0</v>
      </c>
      <c r="HR47" s="74">
        <v>0</v>
      </c>
      <c r="HS47" s="74">
        <v>0</v>
      </c>
      <c r="HT47" s="50"/>
      <c r="HU47" s="50"/>
      <c r="HV47" s="50"/>
      <c r="HW47" s="50"/>
      <c r="HX47" s="54"/>
      <c r="HY47" s="76"/>
      <c r="HZ47" s="77"/>
      <c r="IA47" s="77"/>
      <c r="IB47" s="77"/>
    </row>
    <row r="48" spans="1:236">
      <c r="A48" s="42"/>
      <c r="E48" s="43"/>
      <c r="F48" s="50"/>
      <c r="G48" s="50"/>
      <c r="H48" s="50"/>
      <c r="I48" s="50"/>
      <c r="J48" s="50"/>
      <c r="K48" s="70">
        <v>289</v>
      </c>
      <c r="L48" s="71" t="s">
        <v>23</v>
      </c>
      <c r="M48" s="79">
        <v>1.0559632692240182</v>
      </c>
      <c r="N48" s="80">
        <v>0.51754499762816264</v>
      </c>
      <c r="O48" s="79">
        <v>0.27698638018921851</v>
      </c>
      <c r="P48" s="74">
        <v>0</v>
      </c>
      <c r="Q48" s="74">
        <v>0</v>
      </c>
      <c r="R48" s="74">
        <v>0</v>
      </c>
      <c r="S48" s="74">
        <v>0</v>
      </c>
      <c r="T48" s="74">
        <v>0</v>
      </c>
      <c r="U48" s="74">
        <v>0</v>
      </c>
      <c r="V48" s="74">
        <v>0</v>
      </c>
      <c r="W48" s="74">
        <v>0</v>
      </c>
      <c r="X48" s="74">
        <v>0</v>
      </c>
      <c r="Y48" s="74">
        <v>0</v>
      </c>
      <c r="Z48" s="74">
        <v>0</v>
      </c>
      <c r="AA48" s="74">
        <v>0</v>
      </c>
      <c r="AB48" s="74">
        <v>0</v>
      </c>
      <c r="AC48" s="74">
        <v>0</v>
      </c>
      <c r="AD48" s="74">
        <v>0</v>
      </c>
      <c r="AE48" s="74">
        <v>0</v>
      </c>
      <c r="AF48" s="74">
        <v>0</v>
      </c>
      <c r="AG48" s="74">
        <v>0</v>
      </c>
      <c r="AH48" s="74">
        <v>0</v>
      </c>
      <c r="AI48" s="74">
        <v>0</v>
      </c>
      <c r="AJ48" s="74">
        <v>0</v>
      </c>
      <c r="AK48" s="74">
        <v>0</v>
      </c>
      <c r="AL48" s="74">
        <v>0</v>
      </c>
      <c r="AM48" s="74">
        <v>0</v>
      </c>
      <c r="AN48" s="74">
        <v>0</v>
      </c>
      <c r="AO48" s="74">
        <v>0</v>
      </c>
      <c r="AP48" s="74">
        <v>0</v>
      </c>
      <c r="AQ48" s="74">
        <v>0</v>
      </c>
      <c r="AR48" s="74">
        <v>0</v>
      </c>
      <c r="AS48" s="74">
        <v>0</v>
      </c>
      <c r="AT48" s="74">
        <v>0</v>
      </c>
      <c r="AU48" s="74">
        <v>0</v>
      </c>
      <c r="AV48" s="74">
        <v>0</v>
      </c>
      <c r="AW48" s="74">
        <v>0</v>
      </c>
      <c r="AX48" s="74">
        <v>0</v>
      </c>
      <c r="AY48" s="74">
        <v>0</v>
      </c>
      <c r="AZ48" s="74">
        <v>0</v>
      </c>
      <c r="BA48" s="74">
        <v>0</v>
      </c>
      <c r="BB48" s="74">
        <v>0</v>
      </c>
      <c r="BC48" s="74">
        <v>0</v>
      </c>
      <c r="BD48" s="74">
        <v>0</v>
      </c>
      <c r="BE48" s="74">
        <v>0</v>
      </c>
      <c r="BF48" s="74">
        <v>0.47396860097618593</v>
      </c>
      <c r="BG48" s="74">
        <v>0</v>
      </c>
      <c r="BH48" s="74">
        <v>0</v>
      </c>
      <c r="BI48" s="74">
        <v>0</v>
      </c>
      <c r="BJ48" s="74">
        <v>0</v>
      </c>
      <c r="BK48" s="74">
        <v>0</v>
      </c>
      <c r="BL48" s="74">
        <v>0</v>
      </c>
      <c r="BM48" s="74">
        <v>0</v>
      </c>
      <c r="BN48" s="74">
        <v>0</v>
      </c>
      <c r="BO48" s="74">
        <v>0</v>
      </c>
      <c r="BP48" s="74">
        <v>0</v>
      </c>
      <c r="BQ48" s="74">
        <v>0</v>
      </c>
      <c r="BR48" s="74">
        <v>0</v>
      </c>
      <c r="BS48" s="74">
        <v>0</v>
      </c>
      <c r="BT48" s="74">
        <v>0</v>
      </c>
      <c r="BU48" s="74">
        <v>0</v>
      </c>
      <c r="BV48" s="74">
        <v>0</v>
      </c>
      <c r="BW48" s="74">
        <v>0</v>
      </c>
      <c r="BX48" s="74">
        <v>0</v>
      </c>
      <c r="BY48" s="74">
        <v>0</v>
      </c>
      <c r="BZ48" s="74">
        <v>0</v>
      </c>
      <c r="CA48" s="74">
        <v>0</v>
      </c>
      <c r="CB48" s="74">
        <v>0</v>
      </c>
      <c r="CC48" s="74">
        <v>0</v>
      </c>
      <c r="CD48" s="74">
        <v>0</v>
      </c>
      <c r="CE48" s="74">
        <v>0</v>
      </c>
      <c r="CF48" s="74">
        <v>0</v>
      </c>
      <c r="CG48" s="74">
        <v>0</v>
      </c>
      <c r="CH48" s="74">
        <v>0</v>
      </c>
      <c r="CI48" s="74">
        <v>0</v>
      </c>
      <c r="CJ48" s="74">
        <v>0</v>
      </c>
      <c r="CK48" s="74">
        <v>0</v>
      </c>
      <c r="CL48" s="74">
        <v>0</v>
      </c>
      <c r="CM48" s="74">
        <v>0</v>
      </c>
      <c r="CN48" s="74">
        <v>0</v>
      </c>
      <c r="CO48" s="74">
        <v>0</v>
      </c>
      <c r="CP48" s="74">
        <v>0</v>
      </c>
      <c r="CQ48" s="74">
        <v>0</v>
      </c>
      <c r="CR48" s="74">
        <v>0</v>
      </c>
      <c r="CS48" s="74">
        <v>0</v>
      </c>
      <c r="CT48" s="74">
        <v>0</v>
      </c>
      <c r="CU48" s="74">
        <v>0</v>
      </c>
      <c r="CV48" s="74">
        <v>0</v>
      </c>
      <c r="CW48" s="74">
        <v>0</v>
      </c>
      <c r="CX48" s="74">
        <v>0</v>
      </c>
      <c r="CY48" s="74">
        <v>0</v>
      </c>
      <c r="CZ48" s="74">
        <v>0</v>
      </c>
      <c r="DA48" s="74">
        <v>0</v>
      </c>
      <c r="DB48" s="74">
        <v>0</v>
      </c>
      <c r="DC48" s="74">
        <v>0</v>
      </c>
      <c r="DD48" s="74">
        <v>0</v>
      </c>
      <c r="DE48" s="74">
        <v>0</v>
      </c>
      <c r="DF48" s="74">
        <v>0</v>
      </c>
      <c r="DG48" s="74">
        <v>0</v>
      </c>
      <c r="DH48" s="74">
        <v>0</v>
      </c>
      <c r="DI48" s="74">
        <v>0</v>
      </c>
      <c r="DJ48" s="74">
        <v>0</v>
      </c>
      <c r="DK48" s="74">
        <v>0</v>
      </c>
      <c r="DL48" s="74">
        <v>0</v>
      </c>
      <c r="DM48" s="74">
        <v>0</v>
      </c>
      <c r="DN48" s="74">
        <v>0</v>
      </c>
      <c r="DO48" s="74">
        <v>0</v>
      </c>
      <c r="DP48" s="74">
        <v>0</v>
      </c>
      <c r="DQ48" s="74">
        <v>0</v>
      </c>
      <c r="DR48" s="74">
        <v>0</v>
      </c>
      <c r="DS48" s="74">
        <v>0</v>
      </c>
      <c r="DT48" s="74">
        <v>0</v>
      </c>
      <c r="DU48" s="74">
        <v>0</v>
      </c>
      <c r="DV48" s="74">
        <v>0</v>
      </c>
      <c r="DW48" s="74">
        <v>0</v>
      </c>
      <c r="DX48" s="74">
        <v>0</v>
      </c>
      <c r="DY48" s="74">
        <v>0</v>
      </c>
      <c r="DZ48" s="74">
        <v>0</v>
      </c>
      <c r="EA48" s="74">
        <v>0</v>
      </c>
      <c r="EB48" s="74">
        <v>0</v>
      </c>
      <c r="EC48" s="74">
        <v>0</v>
      </c>
      <c r="ED48" s="74">
        <v>0</v>
      </c>
      <c r="EE48" s="74">
        <v>0</v>
      </c>
      <c r="EF48" s="74">
        <v>0</v>
      </c>
      <c r="EG48" s="74">
        <v>0</v>
      </c>
      <c r="EH48" s="74">
        <v>0</v>
      </c>
      <c r="EI48" s="74">
        <v>0</v>
      </c>
      <c r="EJ48" s="74">
        <v>0</v>
      </c>
      <c r="EK48" s="74">
        <v>0</v>
      </c>
      <c r="EL48" s="74">
        <v>0</v>
      </c>
      <c r="EM48" s="74">
        <v>0</v>
      </c>
      <c r="EN48" s="74">
        <v>0</v>
      </c>
      <c r="EO48" s="74">
        <v>0</v>
      </c>
      <c r="EP48" s="74">
        <v>0</v>
      </c>
      <c r="EQ48" s="74">
        <v>0</v>
      </c>
      <c r="ER48" s="74">
        <v>0</v>
      </c>
      <c r="ES48" s="74">
        <v>0</v>
      </c>
      <c r="ET48" s="74">
        <v>0</v>
      </c>
      <c r="EU48" s="74">
        <v>0</v>
      </c>
      <c r="EV48" s="74">
        <v>0</v>
      </c>
      <c r="EW48" s="74">
        <v>0</v>
      </c>
      <c r="EX48" s="74">
        <v>0</v>
      </c>
      <c r="EY48" s="74">
        <v>0</v>
      </c>
      <c r="EZ48" s="74">
        <v>0</v>
      </c>
      <c r="FA48" s="74">
        <v>0</v>
      </c>
      <c r="FB48" s="74">
        <v>0</v>
      </c>
      <c r="FC48" s="74">
        <v>0</v>
      </c>
      <c r="FD48" s="74">
        <v>0</v>
      </c>
      <c r="FE48" s="74">
        <v>0</v>
      </c>
      <c r="FF48" s="74">
        <v>0</v>
      </c>
      <c r="FG48" s="74">
        <v>0</v>
      </c>
      <c r="FH48" s="74">
        <v>0.47810367729750319</v>
      </c>
      <c r="FI48" s="74">
        <v>0</v>
      </c>
      <c r="FJ48" s="74">
        <v>0</v>
      </c>
      <c r="FK48" s="74">
        <v>0</v>
      </c>
      <c r="FL48" s="74">
        <v>0</v>
      </c>
      <c r="FM48" s="74">
        <v>0</v>
      </c>
      <c r="FN48" s="74">
        <v>0</v>
      </c>
      <c r="FO48" s="74">
        <v>0</v>
      </c>
      <c r="FP48" s="74">
        <v>0</v>
      </c>
      <c r="FQ48" s="74">
        <v>0</v>
      </c>
      <c r="FR48" s="74">
        <v>0</v>
      </c>
      <c r="FS48" s="74">
        <v>0</v>
      </c>
      <c r="FT48" s="74">
        <v>0</v>
      </c>
      <c r="FU48" s="74">
        <v>0</v>
      </c>
      <c r="FV48" s="74">
        <v>0</v>
      </c>
      <c r="FW48" s="74">
        <v>0</v>
      </c>
      <c r="FX48" s="74">
        <v>0</v>
      </c>
      <c r="FY48" s="74">
        <v>0</v>
      </c>
      <c r="FZ48" s="74">
        <v>0</v>
      </c>
      <c r="GA48" s="74">
        <v>0</v>
      </c>
      <c r="GB48" s="74">
        <v>0</v>
      </c>
      <c r="GC48" s="74">
        <v>0</v>
      </c>
      <c r="GD48" s="74">
        <v>0</v>
      </c>
      <c r="GE48" s="74">
        <v>0</v>
      </c>
      <c r="GF48" s="74">
        <v>0</v>
      </c>
      <c r="GG48" s="74">
        <v>0</v>
      </c>
      <c r="GH48" s="74">
        <v>0</v>
      </c>
      <c r="GI48" s="74">
        <v>0</v>
      </c>
      <c r="GJ48" s="74">
        <v>0</v>
      </c>
      <c r="GK48" s="74">
        <v>0</v>
      </c>
      <c r="GL48" s="74">
        <v>0</v>
      </c>
      <c r="GM48" s="74">
        <v>0</v>
      </c>
      <c r="GN48" s="74">
        <v>0</v>
      </c>
      <c r="GO48" s="74">
        <v>0</v>
      </c>
      <c r="GP48" s="74">
        <v>0</v>
      </c>
      <c r="GQ48" s="74">
        <v>0</v>
      </c>
      <c r="GR48" s="74">
        <v>0</v>
      </c>
      <c r="GS48" s="74">
        <v>0</v>
      </c>
      <c r="GT48" s="74">
        <v>0</v>
      </c>
      <c r="GU48" s="74">
        <v>0</v>
      </c>
      <c r="GV48" s="74">
        <v>0</v>
      </c>
      <c r="GW48" s="74">
        <v>0</v>
      </c>
      <c r="GX48" s="74">
        <v>0</v>
      </c>
      <c r="GY48" s="74">
        <v>0</v>
      </c>
      <c r="GZ48" s="74">
        <v>0</v>
      </c>
      <c r="HA48" s="74">
        <v>0</v>
      </c>
      <c r="HB48" s="74">
        <v>0</v>
      </c>
      <c r="HC48" s="74">
        <v>0</v>
      </c>
      <c r="HD48" s="74">
        <v>0</v>
      </c>
      <c r="HE48" s="74">
        <v>0</v>
      </c>
      <c r="HF48" s="74">
        <v>0</v>
      </c>
      <c r="HG48" s="74">
        <v>0</v>
      </c>
      <c r="HH48" s="74">
        <v>0</v>
      </c>
      <c r="HI48" s="74">
        <v>0</v>
      </c>
      <c r="HJ48" s="74">
        <v>0</v>
      </c>
      <c r="HK48" s="74">
        <v>0</v>
      </c>
      <c r="HL48" s="74">
        <v>0</v>
      </c>
      <c r="HM48" s="74">
        <v>0</v>
      </c>
      <c r="HN48" s="74">
        <v>0</v>
      </c>
      <c r="HO48" s="74">
        <v>0</v>
      </c>
      <c r="HP48" s="74">
        <v>0</v>
      </c>
      <c r="HQ48" s="74">
        <v>0</v>
      </c>
      <c r="HR48" s="74">
        <v>0</v>
      </c>
      <c r="HS48" s="74">
        <v>0</v>
      </c>
      <c r="HT48" s="50"/>
      <c r="HU48" s="50"/>
      <c r="HV48" s="50"/>
      <c r="HW48" s="50"/>
      <c r="HX48" s="54"/>
      <c r="HY48" s="76"/>
      <c r="HZ48" s="77"/>
      <c r="IA48" s="77"/>
      <c r="IB48" s="77"/>
    </row>
    <row r="49" spans="1:236">
      <c r="A49" s="42"/>
      <c r="E49" s="43"/>
      <c r="F49" s="50"/>
      <c r="G49" s="50"/>
      <c r="H49" s="50"/>
      <c r="I49" s="50"/>
      <c r="J49" s="50"/>
      <c r="K49" s="70">
        <v>291</v>
      </c>
      <c r="L49" s="71" t="s">
        <v>684</v>
      </c>
      <c r="M49" s="79">
        <v>1.0044786368614667</v>
      </c>
      <c r="N49" s="80">
        <v>0.585609093771853</v>
      </c>
      <c r="O49" s="79">
        <v>0.10216926152071104</v>
      </c>
      <c r="P49" s="74">
        <v>0</v>
      </c>
      <c r="Q49" s="74">
        <v>0</v>
      </c>
      <c r="R49" s="74">
        <v>0</v>
      </c>
      <c r="S49" s="74">
        <v>0</v>
      </c>
      <c r="T49" s="74">
        <v>0</v>
      </c>
      <c r="U49" s="74">
        <v>0</v>
      </c>
      <c r="V49" s="74">
        <v>0</v>
      </c>
      <c r="W49" s="74">
        <v>0</v>
      </c>
      <c r="X49" s="74">
        <v>0</v>
      </c>
      <c r="Y49" s="74">
        <v>0</v>
      </c>
      <c r="Z49" s="74">
        <v>0</v>
      </c>
      <c r="AA49" s="74">
        <v>0</v>
      </c>
      <c r="AB49" s="74">
        <v>0</v>
      </c>
      <c r="AC49" s="74">
        <v>0</v>
      </c>
      <c r="AD49" s="74">
        <v>0</v>
      </c>
      <c r="AE49" s="74">
        <v>0</v>
      </c>
      <c r="AF49" s="74">
        <v>0</v>
      </c>
      <c r="AG49" s="74">
        <v>0</v>
      </c>
      <c r="AH49" s="74">
        <v>0</v>
      </c>
      <c r="AI49" s="74">
        <v>0</v>
      </c>
      <c r="AJ49" s="74">
        <v>0</v>
      </c>
      <c r="AK49" s="74">
        <v>0</v>
      </c>
      <c r="AL49" s="74">
        <v>0</v>
      </c>
      <c r="AM49" s="74">
        <v>0</v>
      </c>
      <c r="AN49" s="74">
        <v>0</v>
      </c>
      <c r="AO49" s="74">
        <v>0</v>
      </c>
      <c r="AP49" s="74">
        <v>0</v>
      </c>
      <c r="AQ49" s="74">
        <v>0</v>
      </c>
      <c r="AR49" s="74">
        <v>0</v>
      </c>
      <c r="AS49" s="74">
        <v>0</v>
      </c>
      <c r="AT49" s="74">
        <v>0</v>
      </c>
      <c r="AU49" s="74">
        <v>0</v>
      </c>
      <c r="AV49" s="74">
        <v>0</v>
      </c>
      <c r="AW49" s="74">
        <v>0</v>
      </c>
      <c r="AX49" s="74">
        <v>0</v>
      </c>
      <c r="AY49" s="74">
        <v>0</v>
      </c>
      <c r="AZ49" s="74">
        <v>0</v>
      </c>
      <c r="BA49" s="74">
        <v>0</v>
      </c>
      <c r="BB49" s="74">
        <v>0</v>
      </c>
      <c r="BC49" s="74">
        <v>0</v>
      </c>
      <c r="BD49" s="74">
        <v>0</v>
      </c>
      <c r="BE49" s="74">
        <v>0</v>
      </c>
      <c r="BF49" s="74">
        <v>0</v>
      </c>
      <c r="BG49" s="74">
        <v>0.50835969444334927</v>
      </c>
      <c r="BH49" s="74">
        <v>0</v>
      </c>
      <c r="BI49" s="74">
        <v>0</v>
      </c>
      <c r="BJ49" s="74">
        <v>0</v>
      </c>
      <c r="BK49" s="74">
        <v>0</v>
      </c>
      <c r="BL49" s="74">
        <v>0</v>
      </c>
      <c r="BM49" s="74">
        <v>0</v>
      </c>
      <c r="BN49" s="74">
        <v>0</v>
      </c>
      <c r="BO49" s="74">
        <v>0</v>
      </c>
      <c r="BP49" s="74">
        <v>0</v>
      </c>
      <c r="BQ49" s="74">
        <v>0</v>
      </c>
      <c r="BR49" s="74">
        <v>0</v>
      </c>
      <c r="BS49" s="74">
        <v>0</v>
      </c>
      <c r="BT49" s="74">
        <v>0</v>
      </c>
      <c r="BU49" s="74">
        <v>0</v>
      </c>
      <c r="BV49" s="74">
        <v>0</v>
      </c>
      <c r="BW49" s="74">
        <v>0</v>
      </c>
      <c r="BX49" s="74">
        <v>0</v>
      </c>
      <c r="BY49" s="74">
        <v>0</v>
      </c>
      <c r="BZ49" s="74">
        <v>0</v>
      </c>
      <c r="CA49" s="74">
        <v>0</v>
      </c>
      <c r="CB49" s="74">
        <v>0</v>
      </c>
      <c r="CC49" s="74">
        <v>0</v>
      </c>
      <c r="CD49" s="74">
        <v>0</v>
      </c>
      <c r="CE49" s="74">
        <v>0</v>
      </c>
      <c r="CF49" s="74">
        <v>0</v>
      </c>
      <c r="CG49" s="74">
        <v>0</v>
      </c>
      <c r="CH49" s="74">
        <v>0</v>
      </c>
      <c r="CI49" s="74">
        <v>0</v>
      </c>
      <c r="CJ49" s="74">
        <v>0</v>
      </c>
      <c r="CK49" s="74">
        <v>0</v>
      </c>
      <c r="CL49" s="74">
        <v>0</v>
      </c>
      <c r="CM49" s="74">
        <v>0</v>
      </c>
      <c r="CN49" s="74">
        <v>0</v>
      </c>
      <c r="CO49" s="74">
        <v>0</v>
      </c>
      <c r="CP49" s="74">
        <v>0</v>
      </c>
      <c r="CQ49" s="74">
        <v>0</v>
      </c>
      <c r="CR49" s="74">
        <v>0</v>
      </c>
      <c r="CS49" s="74">
        <v>0</v>
      </c>
      <c r="CT49" s="74">
        <v>0</v>
      </c>
      <c r="CU49" s="74">
        <v>0</v>
      </c>
      <c r="CV49" s="74">
        <v>0</v>
      </c>
      <c r="CW49" s="74">
        <v>0</v>
      </c>
      <c r="CX49" s="74">
        <v>0</v>
      </c>
      <c r="CY49" s="74">
        <v>0</v>
      </c>
      <c r="CZ49" s="74">
        <v>0</v>
      </c>
      <c r="DA49" s="74">
        <v>0</v>
      </c>
      <c r="DB49" s="74">
        <v>0</v>
      </c>
      <c r="DC49" s="74">
        <v>0</v>
      </c>
      <c r="DD49" s="74">
        <v>0</v>
      </c>
      <c r="DE49" s="74">
        <v>0</v>
      </c>
      <c r="DF49" s="74">
        <v>0</v>
      </c>
      <c r="DG49" s="74">
        <v>0</v>
      </c>
      <c r="DH49" s="74">
        <v>0</v>
      </c>
      <c r="DI49" s="74">
        <v>0</v>
      </c>
      <c r="DJ49" s="74">
        <v>0</v>
      </c>
      <c r="DK49" s="74">
        <v>0</v>
      </c>
      <c r="DL49" s="74">
        <v>0</v>
      </c>
      <c r="DM49" s="74">
        <v>0</v>
      </c>
      <c r="DN49" s="74">
        <v>0</v>
      </c>
      <c r="DO49" s="74">
        <v>0</v>
      </c>
      <c r="DP49" s="74">
        <v>0</v>
      </c>
      <c r="DQ49" s="74">
        <v>0</v>
      </c>
      <c r="DR49" s="74">
        <v>0</v>
      </c>
      <c r="DS49" s="74">
        <v>0</v>
      </c>
      <c r="DT49" s="74">
        <v>0</v>
      </c>
      <c r="DU49" s="74">
        <v>0</v>
      </c>
      <c r="DV49" s="74">
        <v>0</v>
      </c>
      <c r="DW49" s="74">
        <v>0</v>
      </c>
      <c r="DX49" s="74">
        <v>0</v>
      </c>
      <c r="DY49" s="74">
        <v>0</v>
      </c>
      <c r="DZ49" s="74">
        <v>0</v>
      </c>
      <c r="EA49" s="74">
        <v>0</v>
      </c>
      <c r="EB49" s="74">
        <v>0</v>
      </c>
      <c r="EC49" s="74">
        <v>0</v>
      </c>
      <c r="ED49" s="74">
        <v>0</v>
      </c>
      <c r="EE49" s="74">
        <v>0</v>
      </c>
      <c r="EF49" s="74">
        <v>0</v>
      </c>
      <c r="EG49" s="74">
        <v>0</v>
      </c>
      <c r="EH49" s="74">
        <v>0</v>
      </c>
      <c r="EI49" s="74">
        <v>0</v>
      </c>
      <c r="EJ49" s="74">
        <v>0</v>
      </c>
      <c r="EK49" s="74">
        <v>0</v>
      </c>
      <c r="EL49" s="74">
        <v>0</v>
      </c>
      <c r="EM49" s="74">
        <v>0</v>
      </c>
      <c r="EN49" s="74">
        <v>0</v>
      </c>
      <c r="EO49" s="74">
        <v>0</v>
      </c>
      <c r="EP49" s="74">
        <v>0</v>
      </c>
      <c r="EQ49" s="74">
        <v>0</v>
      </c>
      <c r="ER49" s="74">
        <v>0</v>
      </c>
      <c r="ES49" s="74">
        <v>0</v>
      </c>
      <c r="ET49" s="74">
        <v>0</v>
      </c>
      <c r="EU49" s="74">
        <v>0</v>
      </c>
      <c r="EV49" s="74">
        <v>0</v>
      </c>
      <c r="EW49" s="74">
        <v>0</v>
      </c>
      <c r="EX49" s="74">
        <v>0</v>
      </c>
      <c r="EY49" s="74">
        <v>0</v>
      </c>
      <c r="EZ49" s="74">
        <v>0</v>
      </c>
      <c r="FA49" s="74">
        <v>0</v>
      </c>
      <c r="FB49" s="74">
        <v>0</v>
      </c>
      <c r="FC49" s="74">
        <v>0</v>
      </c>
      <c r="FD49" s="74">
        <v>0</v>
      </c>
      <c r="FE49" s="74">
        <v>0</v>
      </c>
      <c r="FF49" s="74">
        <v>0</v>
      </c>
      <c r="FG49" s="74">
        <v>0</v>
      </c>
      <c r="FH49" s="74">
        <v>0</v>
      </c>
      <c r="FI49" s="74">
        <v>0.50831154221181518</v>
      </c>
      <c r="FJ49" s="74">
        <v>0</v>
      </c>
      <c r="FK49" s="74">
        <v>0</v>
      </c>
      <c r="FL49" s="74">
        <v>0</v>
      </c>
      <c r="FM49" s="74">
        <v>0</v>
      </c>
      <c r="FN49" s="74">
        <v>0</v>
      </c>
      <c r="FO49" s="74">
        <v>0</v>
      </c>
      <c r="FP49" s="74">
        <v>0</v>
      </c>
      <c r="FQ49" s="74">
        <v>0</v>
      </c>
      <c r="FR49" s="74">
        <v>0</v>
      </c>
      <c r="FS49" s="74">
        <v>0</v>
      </c>
      <c r="FT49" s="74">
        <v>0</v>
      </c>
      <c r="FU49" s="74">
        <v>0</v>
      </c>
      <c r="FV49" s="74">
        <v>0</v>
      </c>
      <c r="FW49" s="74">
        <v>0</v>
      </c>
      <c r="FX49" s="74">
        <v>0</v>
      </c>
      <c r="FY49" s="74">
        <v>0</v>
      </c>
      <c r="FZ49" s="74">
        <v>0</v>
      </c>
      <c r="GA49" s="74">
        <v>0</v>
      </c>
      <c r="GB49" s="74">
        <v>0</v>
      </c>
      <c r="GC49" s="74">
        <v>0</v>
      </c>
      <c r="GD49" s="74">
        <v>0</v>
      </c>
      <c r="GE49" s="74">
        <v>0</v>
      </c>
      <c r="GF49" s="74">
        <v>0</v>
      </c>
      <c r="GG49" s="74">
        <v>0</v>
      </c>
      <c r="GH49" s="74">
        <v>0</v>
      </c>
      <c r="GI49" s="74">
        <v>0</v>
      </c>
      <c r="GJ49" s="74">
        <v>0</v>
      </c>
      <c r="GK49" s="74">
        <v>0</v>
      </c>
      <c r="GL49" s="74">
        <v>0</v>
      </c>
      <c r="GM49" s="74">
        <v>0</v>
      </c>
      <c r="GN49" s="74">
        <v>0</v>
      </c>
      <c r="GO49" s="74">
        <v>0</v>
      </c>
      <c r="GP49" s="74">
        <v>0</v>
      </c>
      <c r="GQ49" s="74">
        <v>0</v>
      </c>
      <c r="GR49" s="74">
        <v>0</v>
      </c>
      <c r="GS49" s="74">
        <v>0</v>
      </c>
      <c r="GT49" s="74">
        <v>0</v>
      </c>
      <c r="GU49" s="74">
        <v>0</v>
      </c>
      <c r="GV49" s="74">
        <v>0</v>
      </c>
      <c r="GW49" s="74">
        <v>0</v>
      </c>
      <c r="GX49" s="74">
        <v>0</v>
      </c>
      <c r="GY49" s="74">
        <v>0</v>
      </c>
      <c r="GZ49" s="74">
        <v>0</v>
      </c>
      <c r="HA49" s="74">
        <v>0</v>
      </c>
      <c r="HB49" s="74">
        <v>0</v>
      </c>
      <c r="HC49" s="74">
        <v>0</v>
      </c>
      <c r="HD49" s="74">
        <v>0</v>
      </c>
      <c r="HE49" s="74">
        <v>0</v>
      </c>
      <c r="HF49" s="74">
        <v>0</v>
      </c>
      <c r="HG49" s="74">
        <v>0</v>
      </c>
      <c r="HH49" s="74">
        <v>0</v>
      </c>
      <c r="HI49" s="74">
        <v>0</v>
      </c>
      <c r="HJ49" s="74">
        <v>0</v>
      </c>
      <c r="HK49" s="74">
        <v>0</v>
      </c>
      <c r="HL49" s="74">
        <v>0</v>
      </c>
      <c r="HM49" s="74">
        <v>0</v>
      </c>
      <c r="HN49" s="74">
        <v>0</v>
      </c>
      <c r="HO49" s="74">
        <v>0</v>
      </c>
      <c r="HP49" s="74">
        <v>0</v>
      </c>
      <c r="HQ49" s="74">
        <v>0</v>
      </c>
      <c r="HR49" s="74">
        <v>0</v>
      </c>
      <c r="HS49" s="74">
        <v>0</v>
      </c>
      <c r="HT49" s="50"/>
      <c r="HU49" s="50"/>
      <c r="HV49" s="50"/>
      <c r="HW49" s="50"/>
      <c r="HX49" s="54"/>
      <c r="HY49" s="76"/>
      <c r="HZ49" s="77"/>
      <c r="IA49" s="77"/>
      <c r="IB49" s="77"/>
    </row>
    <row r="50" spans="1:236">
      <c r="A50" s="42"/>
      <c r="E50" s="43"/>
      <c r="F50" s="50"/>
      <c r="G50" s="50"/>
      <c r="H50" s="50"/>
      <c r="I50" s="50"/>
      <c r="J50" s="50"/>
      <c r="K50" s="70">
        <v>301</v>
      </c>
      <c r="L50" s="71" t="s">
        <v>685</v>
      </c>
      <c r="M50" s="79">
        <v>0.9943853258415033</v>
      </c>
      <c r="N50" s="80">
        <v>0.56963871337941629</v>
      </c>
      <c r="O50" s="79">
        <v>0.16980299561400847</v>
      </c>
      <c r="P50" s="74">
        <v>0</v>
      </c>
      <c r="Q50" s="74">
        <v>0</v>
      </c>
      <c r="R50" s="74">
        <v>0</v>
      </c>
      <c r="S50" s="74">
        <v>0</v>
      </c>
      <c r="T50" s="74">
        <v>0</v>
      </c>
      <c r="U50" s="74">
        <v>0</v>
      </c>
      <c r="V50" s="74">
        <v>0</v>
      </c>
      <c r="W50" s="74">
        <v>0</v>
      </c>
      <c r="X50" s="74">
        <v>0</v>
      </c>
      <c r="Y50" s="74">
        <v>0</v>
      </c>
      <c r="Z50" s="74">
        <v>0</v>
      </c>
      <c r="AA50" s="74">
        <v>0</v>
      </c>
      <c r="AB50" s="74">
        <v>0</v>
      </c>
      <c r="AC50" s="74">
        <v>0</v>
      </c>
      <c r="AD50" s="74">
        <v>0</v>
      </c>
      <c r="AE50" s="74">
        <v>0</v>
      </c>
      <c r="AF50" s="74">
        <v>0</v>
      </c>
      <c r="AG50" s="74">
        <v>0</v>
      </c>
      <c r="AH50" s="74">
        <v>0</v>
      </c>
      <c r="AI50" s="74">
        <v>0</v>
      </c>
      <c r="AJ50" s="74">
        <v>0</v>
      </c>
      <c r="AK50" s="74">
        <v>0</v>
      </c>
      <c r="AL50" s="74">
        <v>0</v>
      </c>
      <c r="AM50" s="74">
        <v>0</v>
      </c>
      <c r="AN50" s="74">
        <v>0</v>
      </c>
      <c r="AO50" s="74">
        <v>0</v>
      </c>
      <c r="AP50" s="74">
        <v>0</v>
      </c>
      <c r="AQ50" s="74">
        <v>0</v>
      </c>
      <c r="AR50" s="74">
        <v>0</v>
      </c>
      <c r="AS50" s="74">
        <v>0</v>
      </c>
      <c r="AT50" s="74">
        <v>0</v>
      </c>
      <c r="AU50" s="74">
        <v>0</v>
      </c>
      <c r="AV50" s="74">
        <v>0</v>
      </c>
      <c r="AW50" s="74">
        <v>0</v>
      </c>
      <c r="AX50" s="74">
        <v>0</v>
      </c>
      <c r="AY50" s="74">
        <v>0</v>
      </c>
      <c r="AZ50" s="74">
        <v>0</v>
      </c>
      <c r="BA50" s="74">
        <v>0</v>
      </c>
      <c r="BB50" s="74">
        <v>0</v>
      </c>
      <c r="BC50" s="74">
        <v>0</v>
      </c>
      <c r="BD50" s="74">
        <v>0</v>
      </c>
      <c r="BE50" s="74">
        <v>0</v>
      </c>
      <c r="BF50" s="74">
        <v>0</v>
      </c>
      <c r="BG50" s="74">
        <v>0</v>
      </c>
      <c r="BH50" s="74">
        <v>0.27367378426253453</v>
      </c>
      <c r="BI50" s="74">
        <v>0</v>
      </c>
      <c r="BJ50" s="74">
        <v>0</v>
      </c>
      <c r="BK50" s="74">
        <v>0</v>
      </c>
      <c r="BL50" s="74">
        <v>0</v>
      </c>
      <c r="BM50" s="74">
        <v>0</v>
      </c>
      <c r="BN50" s="74">
        <v>0</v>
      </c>
      <c r="BO50" s="74">
        <v>0</v>
      </c>
      <c r="BP50" s="74">
        <v>0</v>
      </c>
      <c r="BQ50" s="74">
        <v>0</v>
      </c>
      <c r="BR50" s="74">
        <v>0</v>
      </c>
      <c r="BS50" s="74">
        <v>0</v>
      </c>
      <c r="BT50" s="74">
        <v>0</v>
      </c>
      <c r="BU50" s="74">
        <v>0</v>
      </c>
      <c r="BV50" s="74">
        <v>0</v>
      </c>
      <c r="BW50" s="74">
        <v>0</v>
      </c>
      <c r="BX50" s="74">
        <v>0</v>
      </c>
      <c r="BY50" s="74">
        <v>0</v>
      </c>
      <c r="BZ50" s="74">
        <v>0</v>
      </c>
      <c r="CA50" s="74">
        <v>0</v>
      </c>
      <c r="CB50" s="74">
        <v>0</v>
      </c>
      <c r="CC50" s="74">
        <v>0</v>
      </c>
      <c r="CD50" s="74">
        <v>0</v>
      </c>
      <c r="CE50" s="74">
        <v>0</v>
      </c>
      <c r="CF50" s="74">
        <v>0</v>
      </c>
      <c r="CG50" s="74">
        <v>0</v>
      </c>
      <c r="CH50" s="74">
        <v>0</v>
      </c>
      <c r="CI50" s="74">
        <v>0</v>
      </c>
      <c r="CJ50" s="74">
        <v>0</v>
      </c>
      <c r="CK50" s="74">
        <v>0</v>
      </c>
      <c r="CL50" s="74">
        <v>0</v>
      </c>
      <c r="CM50" s="74">
        <v>0</v>
      </c>
      <c r="CN50" s="74">
        <v>0</v>
      </c>
      <c r="CO50" s="74">
        <v>0</v>
      </c>
      <c r="CP50" s="74">
        <v>0</v>
      </c>
      <c r="CQ50" s="74">
        <v>0</v>
      </c>
      <c r="CR50" s="74">
        <v>0</v>
      </c>
      <c r="CS50" s="74">
        <v>0</v>
      </c>
      <c r="CT50" s="74">
        <v>0</v>
      </c>
      <c r="CU50" s="74">
        <v>0</v>
      </c>
      <c r="CV50" s="74">
        <v>0</v>
      </c>
      <c r="CW50" s="74">
        <v>0</v>
      </c>
      <c r="CX50" s="74">
        <v>0</v>
      </c>
      <c r="CY50" s="74">
        <v>0</v>
      </c>
      <c r="CZ50" s="74">
        <v>0</v>
      </c>
      <c r="DA50" s="74">
        <v>0</v>
      </c>
      <c r="DB50" s="74">
        <v>0</v>
      </c>
      <c r="DC50" s="74">
        <v>0</v>
      </c>
      <c r="DD50" s="74">
        <v>0</v>
      </c>
      <c r="DE50" s="74">
        <v>0</v>
      </c>
      <c r="DF50" s="74">
        <v>0</v>
      </c>
      <c r="DG50" s="74">
        <v>0</v>
      </c>
      <c r="DH50" s="74">
        <v>0</v>
      </c>
      <c r="DI50" s="74">
        <v>0</v>
      </c>
      <c r="DJ50" s="74">
        <v>0</v>
      </c>
      <c r="DK50" s="74">
        <v>0</v>
      </c>
      <c r="DL50" s="74">
        <v>0</v>
      </c>
      <c r="DM50" s="74">
        <v>0</v>
      </c>
      <c r="DN50" s="74">
        <v>0</v>
      </c>
      <c r="DO50" s="74">
        <v>0</v>
      </c>
      <c r="DP50" s="74">
        <v>0</v>
      </c>
      <c r="DQ50" s="74">
        <v>0</v>
      </c>
      <c r="DR50" s="74">
        <v>0</v>
      </c>
      <c r="DS50" s="74">
        <v>0</v>
      </c>
      <c r="DT50" s="74">
        <v>0</v>
      </c>
      <c r="DU50" s="74">
        <v>0</v>
      </c>
      <c r="DV50" s="74">
        <v>0</v>
      </c>
      <c r="DW50" s="74">
        <v>0</v>
      </c>
      <c r="DX50" s="74">
        <v>0</v>
      </c>
      <c r="DY50" s="74">
        <v>0</v>
      </c>
      <c r="DZ50" s="74">
        <v>0</v>
      </c>
      <c r="EA50" s="74">
        <v>0</v>
      </c>
      <c r="EB50" s="74">
        <v>0</v>
      </c>
      <c r="EC50" s="74">
        <v>0</v>
      </c>
      <c r="ED50" s="74">
        <v>0</v>
      </c>
      <c r="EE50" s="74">
        <v>0</v>
      </c>
      <c r="EF50" s="74">
        <v>0</v>
      </c>
      <c r="EG50" s="74">
        <v>0</v>
      </c>
      <c r="EH50" s="74">
        <v>0</v>
      </c>
      <c r="EI50" s="74">
        <v>0</v>
      </c>
      <c r="EJ50" s="74">
        <v>0</v>
      </c>
      <c r="EK50" s="74">
        <v>0</v>
      </c>
      <c r="EL50" s="74">
        <v>0</v>
      </c>
      <c r="EM50" s="74">
        <v>0</v>
      </c>
      <c r="EN50" s="74">
        <v>0</v>
      </c>
      <c r="EO50" s="74">
        <v>0</v>
      </c>
      <c r="EP50" s="74">
        <v>0</v>
      </c>
      <c r="EQ50" s="74">
        <v>0</v>
      </c>
      <c r="ER50" s="74">
        <v>0</v>
      </c>
      <c r="ES50" s="74">
        <v>0</v>
      </c>
      <c r="ET50" s="74">
        <v>0</v>
      </c>
      <c r="EU50" s="74">
        <v>0</v>
      </c>
      <c r="EV50" s="74">
        <v>0</v>
      </c>
      <c r="EW50" s="74">
        <v>0</v>
      </c>
      <c r="EX50" s="74">
        <v>0</v>
      </c>
      <c r="EY50" s="74">
        <v>0</v>
      </c>
      <c r="EZ50" s="74">
        <v>0</v>
      </c>
      <c r="FA50" s="74">
        <v>0</v>
      </c>
      <c r="FB50" s="74">
        <v>0</v>
      </c>
      <c r="FC50" s="74">
        <v>0</v>
      </c>
      <c r="FD50" s="74">
        <v>0</v>
      </c>
      <c r="FE50" s="74">
        <v>0</v>
      </c>
      <c r="FF50" s="74">
        <v>0</v>
      </c>
      <c r="FG50" s="74">
        <v>0</v>
      </c>
      <c r="FH50" s="74">
        <v>0</v>
      </c>
      <c r="FI50" s="74">
        <v>0</v>
      </c>
      <c r="FJ50" s="74">
        <v>0.27072914459406577</v>
      </c>
      <c r="FK50" s="74">
        <v>0</v>
      </c>
      <c r="FL50" s="74">
        <v>0</v>
      </c>
      <c r="FM50" s="74">
        <v>0</v>
      </c>
      <c r="FN50" s="74">
        <v>0</v>
      </c>
      <c r="FO50" s="74">
        <v>0</v>
      </c>
      <c r="FP50" s="74">
        <v>0</v>
      </c>
      <c r="FQ50" s="74">
        <v>0</v>
      </c>
      <c r="FR50" s="74">
        <v>0</v>
      </c>
      <c r="FS50" s="74">
        <v>0</v>
      </c>
      <c r="FT50" s="74">
        <v>0</v>
      </c>
      <c r="FU50" s="74">
        <v>0</v>
      </c>
      <c r="FV50" s="74">
        <v>0</v>
      </c>
      <c r="FW50" s="74">
        <v>0</v>
      </c>
      <c r="FX50" s="74">
        <v>0</v>
      </c>
      <c r="FY50" s="74">
        <v>0</v>
      </c>
      <c r="FZ50" s="74">
        <v>0</v>
      </c>
      <c r="GA50" s="74">
        <v>0</v>
      </c>
      <c r="GB50" s="74">
        <v>0</v>
      </c>
      <c r="GC50" s="74">
        <v>0</v>
      </c>
      <c r="GD50" s="74">
        <v>0</v>
      </c>
      <c r="GE50" s="74">
        <v>0</v>
      </c>
      <c r="GF50" s="74">
        <v>0</v>
      </c>
      <c r="GG50" s="74">
        <v>0</v>
      </c>
      <c r="GH50" s="74">
        <v>0</v>
      </c>
      <c r="GI50" s="74">
        <v>0</v>
      </c>
      <c r="GJ50" s="74">
        <v>0</v>
      </c>
      <c r="GK50" s="74">
        <v>0</v>
      </c>
      <c r="GL50" s="74">
        <v>0</v>
      </c>
      <c r="GM50" s="74">
        <v>0</v>
      </c>
      <c r="GN50" s="74">
        <v>0</v>
      </c>
      <c r="GO50" s="74">
        <v>0</v>
      </c>
      <c r="GP50" s="74">
        <v>0</v>
      </c>
      <c r="GQ50" s="74">
        <v>0</v>
      </c>
      <c r="GR50" s="74">
        <v>0</v>
      </c>
      <c r="GS50" s="74">
        <v>0</v>
      </c>
      <c r="GT50" s="74">
        <v>0</v>
      </c>
      <c r="GU50" s="74">
        <v>0</v>
      </c>
      <c r="GV50" s="74">
        <v>0</v>
      </c>
      <c r="GW50" s="74">
        <v>0</v>
      </c>
      <c r="GX50" s="74">
        <v>0</v>
      </c>
      <c r="GY50" s="74">
        <v>0</v>
      </c>
      <c r="GZ50" s="74">
        <v>0</v>
      </c>
      <c r="HA50" s="74">
        <v>0</v>
      </c>
      <c r="HB50" s="74">
        <v>0</v>
      </c>
      <c r="HC50" s="74">
        <v>0</v>
      </c>
      <c r="HD50" s="74">
        <v>0</v>
      </c>
      <c r="HE50" s="74">
        <v>0</v>
      </c>
      <c r="HF50" s="74">
        <v>0</v>
      </c>
      <c r="HG50" s="74">
        <v>0</v>
      </c>
      <c r="HH50" s="74">
        <v>0</v>
      </c>
      <c r="HI50" s="74">
        <v>0</v>
      </c>
      <c r="HJ50" s="74">
        <v>0</v>
      </c>
      <c r="HK50" s="74">
        <v>0</v>
      </c>
      <c r="HL50" s="74">
        <v>0</v>
      </c>
      <c r="HM50" s="74">
        <v>0</v>
      </c>
      <c r="HN50" s="74">
        <v>0</v>
      </c>
      <c r="HO50" s="74">
        <v>0</v>
      </c>
      <c r="HP50" s="74">
        <v>0</v>
      </c>
      <c r="HQ50" s="74">
        <v>0</v>
      </c>
      <c r="HR50" s="74">
        <v>0</v>
      </c>
      <c r="HS50" s="74">
        <v>0</v>
      </c>
      <c r="HT50" s="50"/>
      <c r="HU50" s="50"/>
      <c r="HV50" s="50"/>
      <c r="HW50" s="50"/>
      <c r="HX50" s="54"/>
      <c r="HY50" s="76"/>
      <c r="HZ50" s="77"/>
      <c r="IA50" s="77"/>
      <c r="IB50" s="77"/>
    </row>
    <row r="51" spans="1:236">
      <c r="A51" s="42"/>
      <c r="E51" s="43"/>
      <c r="F51" s="50"/>
      <c r="G51" s="50"/>
      <c r="H51" s="50"/>
      <c r="I51" s="50"/>
      <c r="J51" s="50"/>
      <c r="K51" s="70">
        <v>311</v>
      </c>
      <c r="L51" s="71" t="s">
        <v>686</v>
      </c>
      <c r="M51" s="79">
        <v>1.0569447285333951</v>
      </c>
      <c r="N51" s="80">
        <v>0.59163264895712309</v>
      </c>
      <c r="O51" s="79">
        <v>0.10480911252704606</v>
      </c>
      <c r="P51" s="74">
        <v>0</v>
      </c>
      <c r="Q51" s="74">
        <v>0</v>
      </c>
      <c r="R51" s="74">
        <v>0</v>
      </c>
      <c r="S51" s="74">
        <v>0</v>
      </c>
      <c r="T51" s="74">
        <v>0</v>
      </c>
      <c r="U51" s="74">
        <v>0</v>
      </c>
      <c r="V51" s="74">
        <v>0</v>
      </c>
      <c r="W51" s="74">
        <v>0</v>
      </c>
      <c r="X51" s="74">
        <v>0</v>
      </c>
      <c r="Y51" s="74">
        <v>0</v>
      </c>
      <c r="Z51" s="74">
        <v>0</v>
      </c>
      <c r="AA51" s="74">
        <v>0</v>
      </c>
      <c r="AB51" s="74">
        <v>0</v>
      </c>
      <c r="AC51" s="74">
        <v>0</v>
      </c>
      <c r="AD51" s="74">
        <v>0</v>
      </c>
      <c r="AE51" s="74">
        <v>0</v>
      </c>
      <c r="AF51" s="74">
        <v>0</v>
      </c>
      <c r="AG51" s="74">
        <v>0</v>
      </c>
      <c r="AH51" s="74">
        <v>0</v>
      </c>
      <c r="AI51" s="74">
        <v>0</v>
      </c>
      <c r="AJ51" s="74">
        <v>0</v>
      </c>
      <c r="AK51" s="74">
        <v>0</v>
      </c>
      <c r="AL51" s="74">
        <v>0</v>
      </c>
      <c r="AM51" s="74">
        <v>0</v>
      </c>
      <c r="AN51" s="74">
        <v>0</v>
      </c>
      <c r="AO51" s="74">
        <v>0</v>
      </c>
      <c r="AP51" s="74">
        <v>0</v>
      </c>
      <c r="AQ51" s="74">
        <v>0</v>
      </c>
      <c r="AR51" s="74">
        <v>0</v>
      </c>
      <c r="AS51" s="74">
        <v>0</v>
      </c>
      <c r="AT51" s="74">
        <v>0</v>
      </c>
      <c r="AU51" s="74">
        <v>0</v>
      </c>
      <c r="AV51" s="74">
        <v>0</v>
      </c>
      <c r="AW51" s="74">
        <v>0</v>
      </c>
      <c r="AX51" s="74">
        <v>0</v>
      </c>
      <c r="AY51" s="74">
        <v>0</v>
      </c>
      <c r="AZ51" s="74">
        <v>0</v>
      </c>
      <c r="BA51" s="74">
        <v>0</v>
      </c>
      <c r="BB51" s="74">
        <v>0</v>
      </c>
      <c r="BC51" s="74">
        <v>0</v>
      </c>
      <c r="BD51" s="74">
        <v>0</v>
      </c>
      <c r="BE51" s="74">
        <v>0</v>
      </c>
      <c r="BF51" s="74">
        <v>0</v>
      </c>
      <c r="BG51" s="74">
        <v>0</v>
      </c>
      <c r="BH51" s="74">
        <v>0</v>
      </c>
      <c r="BI51" s="74">
        <v>0.29582612725774132</v>
      </c>
      <c r="BJ51" s="74">
        <v>0</v>
      </c>
      <c r="BK51" s="74">
        <v>0</v>
      </c>
      <c r="BL51" s="74">
        <v>0</v>
      </c>
      <c r="BM51" s="74">
        <v>0</v>
      </c>
      <c r="BN51" s="74">
        <v>0</v>
      </c>
      <c r="BO51" s="74">
        <v>0</v>
      </c>
      <c r="BP51" s="74">
        <v>0</v>
      </c>
      <c r="BQ51" s="74">
        <v>0</v>
      </c>
      <c r="BR51" s="74">
        <v>0</v>
      </c>
      <c r="BS51" s="74">
        <v>0</v>
      </c>
      <c r="BT51" s="74">
        <v>0</v>
      </c>
      <c r="BU51" s="74">
        <v>0</v>
      </c>
      <c r="BV51" s="74">
        <v>0</v>
      </c>
      <c r="BW51" s="74">
        <v>0</v>
      </c>
      <c r="BX51" s="74">
        <v>0</v>
      </c>
      <c r="BY51" s="74">
        <v>0</v>
      </c>
      <c r="BZ51" s="74">
        <v>0</v>
      </c>
      <c r="CA51" s="74">
        <v>0</v>
      </c>
      <c r="CB51" s="74">
        <v>0</v>
      </c>
      <c r="CC51" s="74">
        <v>0</v>
      </c>
      <c r="CD51" s="74">
        <v>0</v>
      </c>
      <c r="CE51" s="74">
        <v>0</v>
      </c>
      <c r="CF51" s="74">
        <v>0</v>
      </c>
      <c r="CG51" s="74">
        <v>0</v>
      </c>
      <c r="CH51" s="74">
        <v>0</v>
      </c>
      <c r="CI51" s="74">
        <v>0</v>
      </c>
      <c r="CJ51" s="74">
        <v>0</v>
      </c>
      <c r="CK51" s="74">
        <v>0</v>
      </c>
      <c r="CL51" s="74">
        <v>0</v>
      </c>
      <c r="CM51" s="74">
        <v>0</v>
      </c>
      <c r="CN51" s="74">
        <v>0</v>
      </c>
      <c r="CO51" s="74">
        <v>0</v>
      </c>
      <c r="CP51" s="74">
        <v>0</v>
      </c>
      <c r="CQ51" s="74">
        <v>0</v>
      </c>
      <c r="CR51" s="74">
        <v>0</v>
      </c>
      <c r="CS51" s="74">
        <v>0</v>
      </c>
      <c r="CT51" s="74">
        <v>0</v>
      </c>
      <c r="CU51" s="74">
        <v>0</v>
      </c>
      <c r="CV51" s="74">
        <v>0</v>
      </c>
      <c r="CW51" s="74">
        <v>0</v>
      </c>
      <c r="CX51" s="74">
        <v>0</v>
      </c>
      <c r="CY51" s="74">
        <v>0</v>
      </c>
      <c r="CZ51" s="74">
        <v>0</v>
      </c>
      <c r="DA51" s="74">
        <v>0</v>
      </c>
      <c r="DB51" s="74">
        <v>0</v>
      </c>
      <c r="DC51" s="74">
        <v>0</v>
      </c>
      <c r="DD51" s="74">
        <v>0</v>
      </c>
      <c r="DE51" s="74">
        <v>0</v>
      </c>
      <c r="DF51" s="74">
        <v>0</v>
      </c>
      <c r="DG51" s="74">
        <v>0</v>
      </c>
      <c r="DH51" s="74">
        <v>0</v>
      </c>
      <c r="DI51" s="74">
        <v>0</v>
      </c>
      <c r="DJ51" s="74">
        <v>0</v>
      </c>
      <c r="DK51" s="74">
        <v>0</v>
      </c>
      <c r="DL51" s="74">
        <v>0</v>
      </c>
      <c r="DM51" s="74">
        <v>0</v>
      </c>
      <c r="DN51" s="74">
        <v>0</v>
      </c>
      <c r="DO51" s="74">
        <v>0</v>
      </c>
      <c r="DP51" s="74">
        <v>0</v>
      </c>
      <c r="DQ51" s="74">
        <v>0</v>
      </c>
      <c r="DR51" s="74">
        <v>0</v>
      </c>
      <c r="DS51" s="74">
        <v>0</v>
      </c>
      <c r="DT51" s="74">
        <v>0</v>
      </c>
      <c r="DU51" s="74">
        <v>0</v>
      </c>
      <c r="DV51" s="74">
        <v>0</v>
      </c>
      <c r="DW51" s="74">
        <v>0</v>
      </c>
      <c r="DX51" s="74">
        <v>0</v>
      </c>
      <c r="DY51" s="74">
        <v>0</v>
      </c>
      <c r="DZ51" s="74">
        <v>0</v>
      </c>
      <c r="EA51" s="74">
        <v>0</v>
      </c>
      <c r="EB51" s="74">
        <v>0</v>
      </c>
      <c r="EC51" s="74">
        <v>0</v>
      </c>
      <c r="ED51" s="74">
        <v>0</v>
      </c>
      <c r="EE51" s="74">
        <v>0</v>
      </c>
      <c r="EF51" s="74">
        <v>0</v>
      </c>
      <c r="EG51" s="74">
        <v>0</v>
      </c>
      <c r="EH51" s="74">
        <v>0</v>
      </c>
      <c r="EI51" s="74">
        <v>0</v>
      </c>
      <c r="EJ51" s="74">
        <v>0</v>
      </c>
      <c r="EK51" s="74">
        <v>0</v>
      </c>
      <c r="EL51" s="74">
        <v>0</v>
      </c>
      <c r="EM51" s="74">
        <v>0</v>
      </c>
      <c r="EN51" s="74">
        <v>0</v>
      </c>
      <c r="EO51" s="74">
        <v>0</v>
      </c>
      <c r="EP51" s="74">
        <v>0</v>
      </c>
      <c r="EQ51" s="74">
        <v>0</v>
      </c>
      <c r="ER51" s="74">
        <v>0</v>
      </c>
      <c r="ES51" s="74">
        <v>0</v>
      </c>
      <c r="ET51" s="74">
        <v>0</v>
      </c>
      <c r="EU51" s="74">
        <v>0</v>
      </c>
      <c r="EV51" s="74">
        <v>0</v>
      </c>
      <c r="EW51" s="74">
        <v>0</v>
      </c>
      <c r="EX51" s="74">
        <v>0</v>
      </c>
      <c r="EY51" s="74">
        <v>0</v>
      </c>
      <c r="EZ51" s="74">
        <v>0</v>
      </c>
      <c r="FA51" s="74">
        <v>0</v>
      </c>
      <c r="FB51" s="74">
        <v>0</v>
      </c>
      <c r="FC51" s="74">
        <v>0</v>
      </c>
      <c r="FD51" s="74">
        <v>0</v>
      </c>
      <c r="FE51" s="74">
        <v>0</v>
      </c>
      <c r="FF51" s="74">
        <v>0</v>
      </c>
      <c r="FG51" s="74">
        <v>0</v>
      </c>
      <c r="FH51" s="74">
        <v>0</v>
      </c>
      <c r="FI51" s="74">
        <v>0</v>
      </c>
      <c r="FJ51" s="74">
        <v>0</v>
      </c>
      <c r="FK51" s="74">
        <v>0.28789286168481582</v>
      </c>
      <c r="FL51" s="74">
        <v>0</v>
      </c>
      <c r="FM51" s="74">
        <v>0</v>
      </c>
      <c r="FN51" s="74">
        <v>0</v>
      </c>
      <c r="FO51" s="74">
        <v>0</v>
      </c>
      <c r="FP51" s="74">
        <v>0</v>
      </c>
      <c r="FQ51" s="74">
        <v>0</v>
      </c>
      <c r="FR51" s="74">
        <v>0</v>
      </c>
      <c r="FS51" s="74">
        <v>0</v>
      </c>
      <c r="FT51" s="74">
        <v>0</v>
      </c>
      <c r="FU51" s="74">
        <v>0</v>
      </c>
      <c r="FV51" s="74">
        <v>0</v>
      </c>
      <c r="FW51" s="74">
        <v>0</v>
      </c>
      <c r="FX51" s="74">
        <v>0</v>
      </c>
      <c r="FY51" s="74">
        <v>0</v>
      </c>
      <c r="FZ51" s="74">
        <v>0</v>
      </c>
      <c r="GA51" s="74">
        <v>0</v>
      </c>
      <c r="GB51" s="74">
        <v>0</v>
      </c>
      <c r="GC51" s="74">
        <v>0</v>
      </c>
      <c r="GD51" s="74">
        <v>0</v>
      </c>
      <c r="GE51" s="74">
        <v>0</v>
      </c>
      <c r="GF51" s="74">
        <v>0</v>
      </c>
      <c r="GG51" s="74">
        <v>0</v>
      </c>
      <c r="GH51" s="74">
        <v>0</v>
      </c>
      <c r="GI51" s="74">
        <v>0</v>
      </c>
      <c r="GJ51" s="74">
        <v>0</v>
      </c>
      <c r="GK51" s="74">
        <v>0</v>
      </c>
      <c r="GL51" s="74">
        <v>0</v>
      </c>
      <c r="GM51" s="74">
        <v>0</v>
      </c>
      <c r="GN51" s="74">
        <v>0</v>
      </c>
      <c r="GO51" s="74">
        <v>0</v>
      </c>
      <c r="GP51" s="74">
        <v>0</v>
      </c>
      <c r="GQ51" s="74">
        <v>0</v>
      </c>
      <c r="GR51" s="74">
        <v>0</v>
      </c>
      <c r="GS51" s="74">
        <v>0</v>
      </c>
      <c r="GT51" s="74">
        <v>0</v>
      </c>
      <c r="GU51" s="74">
        <v>0</v>
      </c>
      <c r="GV51" s="74">
        <v>0</v>
      </c>
      <c r="GW51" s="74">
        <v>0</v>
      </c>
      <c r="GX51" s="74">
        <v>0</v>
      </c>
      <c r="GY51" s="74">
        <v>0</v>
      </c>
      <c r="GZ51" s="74">
        <v>0</v>
      </c>
      <c r="HA51" s="74">
        <v>0</v>
      </c>
      <c r="HB51" s="74">
        <v>0</v>
      </c>
      <c r="HC51" s="74">
        <v>0</v>
      </c>
      <c r="HD51" s="74">
        <v>0</v>
      </c>
      <c r="HE51" s="74">
        <v>0</v>
      </c>
      <c r="HF51" s="74">
        <v>0</v>
      </c>
      <c r="HG51" s="74">
        <v>0</v>
      </c>
      <c r="HH51" s="74">
        <v>0</v>
      </c>
      <c r="HI51" s="74">
        <v>0</v>
      </c>
      <c r="HJ51" s="74">
        <v>0</v>
      </c>
      <c r="HK51" s="74">
        <v>0</v>
      </c>
      <c r="HL51" s="74">
        <v>0</v>
      </c>
      <c r="HM51" s="74">
        <v>0</v>
      </c>
      <c r="HN51" s="74">
        <v>0</v>
      </c>
      <c r="HO51" s="74">
        <v>0</v>
      </c>
      <c r="HP51" s="74">
        <v>0</v>
      </c>
      <c r="HQ51" s="74">
        <v>0</v>
      </c>
      <c r="HR51" s="74">
        <v>0</v>
      </c>
      <c r="HS51" s="74">
        <v>0</v>
      </c>
      <c r="HT51" s="50"/>
      <c r="HU51" s="50"/>
      <c r="HV51" s="50"/>
      <c r="HW51" s="50"/>
      <c r="HX51" s="54"/>
      <c r="HY51" s="76"/>
      <c r="HZ51" s="77"/>
      <c r="IA51" s="77"/>
      <c r="IB51" s="77"/>
    </row>
    <row r="52" spans="1:236">
      <c r="A52" s="42"/>
      <c r="E52" s="43"/>
      <c r="F52" s="50"/>
      <c r="G52" s="50"/>
      <c r="H52" s="50"/>
      <c r="I52" s="50"/>
      <c r="J52" s="50"/>
      <c r="K52" s="70">
        <v>321</v>
      </c>
      <c r="L52" s="71" t="s">
        <v>687</v>
      </c>
      <c r="M52" s="79">
        <v>1.0841150467906144</v>
      </c>
      <c r="N52" s="80">
        <v>0.65582042743323188</v>
      </c>
      <c r="O52" s="79">
        <v>6.8194839121475448E-2</v>
      </c>
      <c r="P52" s="74">
        <v>0</v>
      </c>
      <c r="Q52" s="74">
        <v>0</v>
      </c>
      <c r="R52" s="74">
        <v>0</v>
      </c>
      <c r="S52" s="74">
        <v>0</v>
      </c>
      <c r="T52" s="74">
        <v>0</v>
      </c>
      <c r="U52" s="74">
        <v>0</v>
      </c>
      <c r="V52" s="74">
        <v>0</v>
      </c>
      <c r="W52" s="74">
        <v>0</v>
      </c>
      <c r="X52" s="74">
        <v>0</v>
      </c>
      <c r="Y52" s="74">
        <v>0</v>
      </c>
      <c r="Z52" s="74">
        <v>0</v>
      </c>
      <c r="AA52" s="74">
        <v>0</v>
      </c>
      <c r="AB52" s="74">
        <v>0</v>
      </c>
      <c r="AC52" s="74">
        <v>0</v>
      </c>
      <c r="AD52" s="74">
        <v>0</v>
      </c>
      <c r="AE52" s="74">
        <v>0</v>
      </c>
      <c r="AF52" s="74">
        <v>0</v>
      </c>
      <c r="AG52" s="74">
        <v>0</v>
      </c>
      <c r="AH52" s="74">
        <v>0</v>
      </c>
      <c r="AI52" s="74">
        <v>0</v>
      </c>
      <c r="AJ52" s="74">
        <v>0</v>
      </c>
      <c r="AK52" s="74">
        <v>0</v>
      </c>
      <c r="AL52" s="74">
        <v>0</v>
      </c>
      <c r="AM52" s="74">
        <v>0</v>
      </c>
      <c r="AN52" s="74">
        <v>0</v>
      </c>
      <c r="AO52" s="74">
        <v>0</v>
      </c>
      <c r="AP52" s="74">
        <v>0</v>
      </c>
      <c r="AQ52" s="74">
        <v>0</v>
      </c>
      <c r="AR52" s="74">
        <v>0</v>
      </c>
      <c r="AS52" s="74">
        <v>0</v>
      </c>
      <c r="AT52" s="74">
        <v>0</v>
      </c>
      <c r="AU52" s="74">
        <v>0</v>
      </c>
      <c r="AV52" s="74">
        <v>0</v>
      </c>
      <c r="AW52" s="74">
        <v>0</v>
      </c>
      <c r="AX52" s="74">
        <v>0</v>
      </c>
      <c r="AY52" s="74">
        <v>0</v>
      </c>
      <c r="AZ52" s="74">
        <v>0</v>
      </c>
      <c r="BA52" s="74">
        <v>0</v>
      </c>
      <c r="BB52" s="74">
        <v>0</v>
      </c>
      <c r="BC52" s="74">
        <v>0</v>
      </c>
      <c r="BD52" s="74">
        <v>0</v>
      </c>
      <c r="BE52" s="74">
        <v>0</v>
      </c>
      <c r="BF52" s="74">
        <v>0</v>
      </c>
      <c r="BG52" s="74">
        <v>0</v>
      </c>
      <c r="BH52" s="74">
        <v>0</v>
      </c>
      <c r="BI52" s="74">
        <v>0</v>
      </c>
      <c r="BJ52" s="74">
        <v>0.7479567355539859</v>
      </c>
      <c r="BK52" s="74">
        <v>0</v>
      </c>
      <c r="BL52" s="74">
        <v>0</v>
      </c>
      <c r="BM52" s="74">
        <v>0</v>
      </c>
      <c r="BN52" s="74">
        <v>0</v>
      </c>
      <c r="BO52" s="74">
        <v>0</v>
      </c>
      <c r="BP52" s="74">
        <v>0</v>
      </c>
      <c r="BQ52" s="74">
        <v>0</v>
      </c>
      <c r="BR52" s="74">
        <v>0</v>
      </c>
      <c r="BS52" s="74">
        <v>0</v>
      </c>
      <c r="BT52" s="74">
        <v>0</v>
      </c>
      <c r="BU52" s="74">
        <v>0</v>
      </c>
      <c r="BV52" s="74">
        <v>0</v>
      </c>
      <c r="BW52" s="74">
        <v>0</v>
      </c>
      <c r="BX52" s="74">
        <v>0</v>
      </c>
      <c r="BY52" s="74">
        <v>0</v>
      </c>
      <c r="BZ52" s="74">
        <v>0</v>
      </c>
      <c r="CA52" s="74">
        <v>0</v>
      </c>
      <c r="CB52" s="74">
        <v>0</v>
      </c>
      <c r="CC52" s="74">
        <v>0</v>
      </c>
      <c r="CD52" s="74">
        <v>0</v>
      </c>
      <c r="CE52" s="74">
        <v>0</v>
      </c>
      <c r="CF52" s="74">
        <v>0</v>
      </c>
      <c r="CG52" s="74">
        <v>0</v>
      </c>
      <c r="CH52" s="74">
        <v>0</v>
      </c>
      <c r="CI52" s="74">
        <v>0</v>
      </c>
      <c r="CJ52" s="74">
        <v>0</v>
      </c>
      <c r="CK52" s="74">
        <v>0</v>
      </c>
      <c r="CL52" s="74">
        <v>0</v>
      </c>
      <c r="CM52" s="74">
        <v>0</v>
      </c>
      <c r="CN52" s="74">
        <v>0</v>
      </c>
      <c r="CO52" s="74">
        <v>0</v>
      </c>
      <c r="CP52" s="74">
        <v>0</v>
      </c>
      <c r="CQ52" s="74">
        <v>0</v>
      </c>
      <c r="CR52" s="74">
        <v>0</v>
      </c>
      <c r="CS52" s="74">
        <v>0</v>
      </c>
      <c r="CT52" s="74">
        <v>0</v>
      </c>
      <c r="CU52" s="74">
        <v>0</v>
      </c>
      <c r="CV52" s="74">
        <v>0</v>
      </c>
      <c r="CW52" s="74">
        <v>0</v>
      </c>
      <c r="CX52" s="74">
        <v>0</v>
      </c>
      <c r="CY52" s="74">
        <v>0</v>
      </c>
      <c r="CZ52" s="74">
        <v>0</v>
      </c>
      <c r="DA52" s="74">
        <v>0</v>
      </c>
      <c r="DB52" s="74">
        <v>0</v>
      </c>
      <c r="DC52" s="74">
        <v>0</v>
      </c>
      <c r="DD52" s="74">
        <v>0</v>
      </c>
      <c r="DE52" s="74">
        <v>0</v>
      </c>
      <c r="DF52" s="74">
        <v>0</v>
      </c>
      <c r="DG52" s="74">
        <v>0</v>
      </c>
      <c r="DH52" s="74">
        <v>0</v>
      </c>
      <c r="DI52" s="74">
        <v>0</v>
      </c>
      <c r="DJ52" s="74">
        <v>0</v>
      </c>
      <c r="DK52" s="74">
        <v>0</v>
      </c>
      <c r="DL52" s="74">
        <v>0</v>
      </c>
      <c r="DM52" s="74">
        <v>0</v>
      </c>
      <c r="DN52" s="74">
        <v>0</v>
      </c>
      <c r="DO52" s="74">
        <v>0</v>
      </c>
      <c r="DP52" s="74">
        <v>0</v>
      </c>
      <c r="DQ52" s="74">
        <v>0</v>
      </c>
      <c r="DR52" s="74">
        <v>0</v>
      </c>
      <c r="DS52" s="74">
        <v>0</v>
      </c>
      <c r="DT52" s="74">
        <v>0</v>
      </c>
      <c r="DU52" s="74">
        <v>0</v>
      </c>
      <c r="DV52" s="74">
        <v>0</v>
      </c>
      <c r="DW52" s="74">
        <v>0</v>
      </c>
      <c r="DX52" s="74">
        <v>0</v>
      </c>
      <c r="DY52" s="74">
        <v>0</v>
      </c>
      <c r="DZ52" s="74">
        <v>0</v>
      </c>
      <c r="EA52" s="74">
        <v>0</v>
      </c>
      <c r="EB52" s="74">
        <v>0</v>
      </c>
      <c r="EC52" s="74">
        <v>0</v>
      </c>
      <c r="ED52" s="74">
        <v>0</v>
      </c>
      <c r="EE52" s="74">
        <v>0</v>
      </c>
      <c r="EF52" s="74">
        <v>0</v>
      </c>
      <c r="EG52" s="74">
        <v>0</v>
      </c>
      <c r="EH52" s="74">
        <v>0</v>
      </c>
      <c r="EI52" s="74">
        <v>0</v>
      </c>
      <c r="EJ52" s="74">
        <v>0</v>
      </c>
      <c r="EK52" s="74">
        <v>0</v>
      </c>
      <c r="EL52" s="74">
        <v>0</v>
      </c>
      <c r="EM52" s="74">
        <v>0</v>
      </c>
      <c r="EN52" s="74">
        <v>0</v>
      </c>
      <c r="EO52" s="74">
        <v>0</v>
      </c>
      <c r="EP52" s="74">
        <v>0</v>
      </c>
      <c r="EQ52" s="74">
        <v>0</v>
      </c>
      <c r="ER52" s="74">
        <v>0</v>
      </c>
      <c r="ES52" s="74">
        <v>0</v>
      </c>
      <c r="ET52" s="74">
        <v>0</v>
      </c>
      <c r="EU52" s="74">
        <v>0</v>
      </c>
      <c r="EV52" s="74">
        <v>0</v>
      </c>
      <c r="EW52" s="74">
        <v>0</v>
      </c>
      <c r="EX52" s="74">
        <v>0</v>
      </c>
      <c r="EY52" s="74">
        <v>0</v>
      </c>
      <c r="EZ52" s="74">
        <v>0</v>
      </c>
      <c r="FA52" s="74">
        <v>0</v>
      </c>
      <c r="FB52" s="74">
        <v>0</v>
      </c>
      <c r="FC52" s="74">
        <v>0</v>
      </c>
      <c r="FD52" s="74">
        <v>0</v>
      </c>
      <c r="FE52" s="74">
        <v>0</v>
      </c>
      <c r="FF52" s="74">
        <v>0</v>
      </c>
      <c r="FG52" s="74">
        <v>0</v>
      </c>
      <c r="FH52" s="74">
        <v>0</v>
      </c>
      <c r="FI52" s="74">
        <v>0</v>
      </c>
      <c r="FJ52" s="74">
        <v>0</v>
      </c>
      <c r="FK52" s="74">
        <v>0</v>
      </c>
      <c r="FL52" s="74">
        <v>0.74536688397530793</v>
      </c>
      <c r="FM52" s="74">
        <v>0</v>
      </c>
      <c r="FN52" s="74">
        <v>0</v>
      </c>
      <c r="FO52" s="74">
        <v>0</v>
      </c>
      <c r="FP52" s="74">
        <v>0</v>
      </c>
      <c r="FQ52" s="74">
        <v>0</v>
      </c>
      <c r="FR52" s="74">
        <v>0</v>
      </c>
      <c r="FS52" s="74">
        <v>0</v>
      </c>
      <c r="FT52" s="74">
        <v>0</v>
      </c>
      <c r="FU52" s="74">
        <v>0</v>
      </c>
      <c r="FV52" s="74">
        <v>0</v>
      </c>
      <c r="FW52" s="74">
        <v>0</v>
      </c>
      <c r="FX52" s="74">
        <v>0</v>
      </c>
      <c r="FY52" s="74">
        <v>0</v>
      </c>
      <c r="FZ52" s="74">
        <v>0</v>
      </c>
      <c r="GA52" s="74">
        <v>0</v>
      </c>
      <c r="GB52" s="74">
        <v>0</v>
      </c>
      <c r="GC52" s="74">
        <v>0</v>
      </c>
      <c r="GD52" s="74">
        <v>0</v>
      </c>
      <c r="GE52" s="74">
        <v>0</v>
      </c>
      <c r="GF52" s="74">
        <v>0</v>
      </c>
      <c r="GG52" s="74">
        <v>0</v>
      </c>
      <c r="GH52" s="74">
        <v>0</v>
      </c>
      <c r="GI52" s="74">
        <v>0</v>
      </c>
      <c r="GJ52" s="74">
        <v>0</v>
      </c>
      <c r="GK52" s="74">
        <v>0</v>
      </c>
      <c r="GL52" s="74">
        <v>0</v>
      </c>
      <c r="GM52" s="74">
        <v>0</v>
      </c>
      <c r="GN52" s="74">
        <v>0</v>
      </c>
      <c r="GO52" s="74">
        <v>0</v>
      </c>
      <c r="GP52" s="74">
        <v>0</v>
      </c>
      <c r="GQ52" s="74">
        <v>0</v>
      </c>
      <c r="GR52" s="74">
        <v>0</v>
      </c>
      <c r="GS52" s="74">
        <v>0</v>
      </c>
      <c r="GT52" s="74">
        <v>0</v>
      </c>
      <c r="GU52" s="74">
        <v>0</v>
      </c>
      <c r="GV52" s="74">
        <v>0</v>
      </c>
      <c r="GW52" s="74">
        <v>0</v>
      </c>
      <c r="GX52" s="74">
        <v>0</v>
      </c>
      <c r="GY52" s="74">
        <v>0</v>
      </c>
      <c r="GZ52" s="74">
        <v>0</v>
      </c>
      <c r="HA52" s="74">
        <v>0</v>
      </c>
      <c r="HB52" s="74">
        <v>0</v>
      </c>
      <c r="HC52" s="74">
        <v>0</v>
      </c>
      <c r="HD52" s="74">
        <v>0</v>
      </c>
      <c r="HE52" s="74">
        <v>0</v>
      </c>
      <c r="HF52" s="74">
        <v>0</v>
      </c>
      <c r="HG52" s="74">
        <v>0</v>
      </c>
      <c r="HH52" s="74">
        <v>0</v>
      </c>
      <c r="HI52" s="74">
        <v>0</v>
      </c>
      <c r="HJ52" s="74">
        <v>0</v>
      </c>
      <c r="HK52" s="74">
        <v>0</v>
      </c>
      <c r="HL52" s="74">
        <v>0</v>
      </c>
      <c r="HM52" s="74">
        <v>0</v>
      </c>
      <c r="HN52" s="74">
        <v>0</v>
      </c>
      <c r="HO52" s="74">
        <v>0</v>
      </c>
      <c r="HP52" s="74">
        <v>0</v>
      </c>
      <c r="HQ52" s="74">
        <v>0</v>
      </c>
      <c r="HR52" s="74">
        <v>0</v>
      </c>
      <c r="HS52" s="74">
        <v>0</v>
      </c>
      <c r="HT52" s="50"/>
      <c r="HU52" s="50"/>
      <c r="HV52" s="50"/>
      <c r="HW52" s="50"/>
      <c r="HX52" s="54"/>
      <c r="HY52" s="76"/>
      <c r="HZ52" s="77"/>
      <c r="IA52" s="77"/>
      <c r="IB52" s="77"/>
    </row>
    <row r="53" spans="1:236">
      <c r="A53" s="42"/>
      <c r="E53" s="43"/>
      <c r="F53" s="50"/>
      <c r="G53" s="50"/>
      <c r="H53" s="50"/>
      <c r="I53" s="50"/>
      <c r="J53" s="50"/>
      <c r="K53" s="87">
        <v>329</v>
      </c>
      <c r="L53" s="88" t="s">
        <v>688</v>
      </c>
      <c r="M53" s="79">
        <v>1.022695983755098</v>
      </c>
      <c r="N53" s="80">
        <v>0.55397647842498898</v>
      </c>
      <c r="O53" s="79">
        <v>0.10192868348415769</v>
      </c>
      <c r="P53" s="74">
        <v>0</v>
      </c>
      <c r="Q53" s="74">
        <v>0</v>
      </c>
      <c r="R53" s="74">
        <v>0</v>
      </c>
      <c r="S53" s="74">
        <v>0</v>
      </c>
      <c r="T53" s="74">
        <v>0</v>
      </c>
      <c r="U53" s="74">
        <v>0</v>
      </c>
      <c r="V53" s="74">
        <v>0</v>
      </c>
      <c r="W53" s="74">
        <v>0</v>
      </c>
      <c r="X53" s="74">
        <v>0</v>
      </c>
      <c r="Y53" s="74">
        <v>0</v>
      </c>
      <c r="Z53" s="74">
        <v>0</v>
      </c>
      <c r="AA53" s="74">
        <v>0</v>
      </c>
      <c r="AB53" s="74">
        <v>0</v>
      </c>
      <c r="AC53" s="74">
        <v>0</v>
      </c>
      <c r="AD53" s="74">
        <v>0</v>
      </c>
      <c r="AE53" s="74">
        <v>0</v>
      </c>
      <c r="AF53" s="74">
        <v>0</v>
      </c>
      <c r="AG53" s="74">
        <v>0</v>
      </c>
      <c r="AH53" s="74">
        <v>0</v>
      </c>
      <c r="AI53" s="74">
        <v>0</v>
      </c>
      <c r="AJ53" s="74">
        <v>0</v>
      </c>
      <c r="AK53" s="74">
        <v>0</v>
      </c>
      <c r="AL53" s="74">
        <v>0</v>
      </c>
      <c r="AM53" s="74">
        <v>0</v>
      </c>
      <c r="AN53" s="74">
        <v>0</v>
      </c>
      <c r="AO53" s="74">
        <v>0</v>
      </c>
      <c r="AP53" s="74">
        <v>0</v>
      </c>
      <c r="AQ53" s="74">
        <v>0</v>
      </c>
      <c r="AR53" s="74">
        <v>0</v>
      </c>
      <c r="AS53" s="74">
        <v>0</v>
      </c>
      <c r="AT53" s="74">
        <v>0</v>
      </c>
      <c r="AU53" s="74">
        <v>0</v>
      </c>
      <c r="AV53" s="74">
        <v>0</v>
      </c>
      <c r="AW53" s="74">
        <v>0</v>
      </c>
      <c r="AX53" s="74">
        <v>0</v>
      </c>
      <c r="AY53" s="74">
        <v>0</v>
      </c>
      <c r="AZ53" s="74">
        <v>0</v>
      </c>
      <c r="BA53" s="74">
        <v>0</v>
      </c>
      <c r="BB53" s="74">
        <v>0</v>
      </c>
      <c r="BC53" s="74">
        <v>0</v>
      </c>
      <c r="BD53" s="74">
        <v>0</v>
      </c>
      <c r="BE53" s="74">
        <v>0</v>
      </c>
      <c r="BF53" s="74">
        <v>0</v>
      </c>
      <c r="BG53" s="74">
        <v>0</v>
      </c>
      <c r="BH53" s="74">
        <v>0</v>
      </c>
      <c r="BI53" s="74">
        <v>0</v>
      </c>
      <c r="BJ53" s="74">
        <v>0</v>
      </c>
      <c r="BK53" s="74">
        <v>0.48855745195186051</v>
      </c>
      <c r="BL53" s="74">
        <v>0</v>
      </c>
      <c r="BM53" s="74">
        <v>0</v>
      </c>
      <c r="BN53" s="74">
        <v>0</v>
      </c>
      <c r="BO53" s="74">
        <v>0</v>
      </c>
      <c r="BP53" s="74">
        <v>0</v>
      </c>
      <c r="BQ53" s="74">
        <v>0</v>
      </c>
      <c r="BR53" s="74">
        <v>0</v>
      </c>
      <c r="BS53" s="74">
        <v>0</v>
      </c>
      <c r="BT53" s="74">
        <v>0</v>
      </c>
      <c r="BU53" s="74">
        <v>0</v>
      </c>
      <c r="BV53" s="74">
        <v>0</v>
      </c>
      <c r="BW53" s="74">
        <v>0</v>
      </c>
      <c r="BX53" s="74">
        <v>0</v>
      </c>
      <c r="BY53" s="74">
        <v>0</v>
      </c>
      <c r="BZ53" s="74">
        <v>0</v>
      </c>
      <c r="CA53" s="74">
        <v>0</v>
      </c>
      <c r="CB53" s="74">
        <v>0</v>
      </c>
      <c r="CC53" s="74">
        <v>0</v>
      </c>
      <c r="CD53" s="74">
        <v>0</v>
      </c>
      <c r="CE53" s="74">
        <v>0</v>
      </c>
      <c r="CF53" s="74">
        <v>0</v>
      </c>
      <c r="CG53" s="74">
        <v>0</v>
      </c>
      <c r="CH53" s="74">
        <v>0</v>
      </c>
      <c r="CI53" s="74">
        <v>0</v>
      </c>
      <c r="CJ53" s="74">
        <v>0</v>
      </c>
      <c r="CK53" s="74">
        <v>0</v>
      </c>
      <c r="CL53" s="74">
        <v>0</v>
      </c>
      <c r="CM53" s="74">
        <v>0</v>
      </c>
      <c r="CN53" s="74">
        <v>0</v>
      </c>
      <c r="CO53" s="74">
        <v>0</v>
      </c>
      <c r="CP53" s="74">
        <v>0</v>
      </c>
      <c r="CQ53" s="74">
        <v>0</v>
      </c>
      <c r="CR53" s="74">
        <v>0</v>
      </c>
      <c r="CS53" s="74">
        <v>0</v>
      </c>
      <c r="CT53" s="74">
        <v>0</v>
      </c>
      <c r="CU53" s="74">
        <v>0</v>
      </c>
      <c r="CV53" s="74">
        <v>0</v>
      </c>
      <c r="CW53" s="74">
        <v>0</v>
      </c>
      <c r="CX53" s="74">
        <v>0</v>
      </c>
      <c r="CY53" s="74">
        <v>0</v>
      </c>
      <c r="CZ53" s="74">
        <v>0</v>
      </c>
      <c r="DA53" s="74">
        <v>0</v>
      </c>
      <c r="DB53" s="74">
        <v>0</v>
      </c>
      <c r="DC53" s="74">
        <v>0</v>
      </c>
      <c r="DD53" s="74">
        <v>0</v>
      </c>
      <c r="DE53" s="74">
        <v>0</v>
      </c>
      <c r="DF53" s="74">
        <v>0</v>
      </c>
      <c r="DG53" s="74">
        <v>0</v>
      </c>
      <c r="DH53" s="74">
        <v>0</v>
      </c>
      <c r="DI53" s="74">
        <v>0</v>
      </c>
      <c r="DJ53" s="74">
        <v>0</v>
      </c>
      <c r="DK53" s="74">
        <v>0</v>
      </c>
      <c r="DL53" s="74">
        <v>0</v>
      </c>
      <c r="DM53" s="74">
        <v>0</v>
      </c>
      <c r="DN53" s="74">
        <v>0</v>
      </c>
      <c r="DO53" s="74">
        <v>0</v>
      </c>
      <c r="DP53" s="74">
        <v>0</v>
      </c>
      <c r="DQ53" s="74">
        <v>0</v>
      </c>
      <c r="DR53" s="74">
        <v>0</v>
      </c>
      <c r="DS53" s="74">
        <v>0</v>
      </c>
      <c r="DT53" s="74">
        <v>0</v>
      </c>
      <c r="DU53" s="74">
        <v>0</v>
      </c>
      <c r="DV53" s="74">
        <v>0</v>
      </c>
      <c r="DW53" s="74">
        <v>0</v>
      </c>
      <c r="DX53" s="74">
        <v>0</v>
      </c>
      <c r="DY53" s="74">
        <v>0</v>
      </c>
      <c r="DZ53" s="74">
        <v>0</v>
      </c>
      <c r="EA53" s="74">
        <v>0</v>
      </c>
      <c r="EB53" s="74">
        <v>0</v>
      </c>
      <c r="EC53" s="74">
        <v>0</v>
      </c>
      <c r="ED53" s="74">
        <v>0</v>
      </c>
      <c r="EE53" s="74">
        <v>0</v>
      </c>
      <c r="EF53" s="74">
        <v>0</v>
      </c>
      <c r="EG53" s="74">
        <v>0</v>
      </c>
      <c r="EH53" s="74">
        <v>0</v>
      </c>
      <c r="EI53" s="74">
        <v>0</v>
      </c>
      <c r="EJ53" s="74">
        <v>0</v>
      </c>
      <c r="EK53" s="74">
        <v>0</v>
      </c>
      <c r="EL53" s="74">
        <v>0</v>
      </c>
      <c r="EM53" s="74">
        <v>0</v>
      </c>
      <c r="EN53" s="74">
        <v>0</v>
      </c>
      <c r="EO53" s="74">
        <v>0</v>
      </c>
      <c r="EP53" s="74">
        <v>0</v>
      </c>
      <c r="EQ53" s="74">
        <v>0</v>
      </c>
      <c r="ER53" s="74">
        <v>0</v>
      </c>
      <c r="ES53" s="74">
        <v>0</v>
      </c>
      <c r="ET53" s="74">
        <v>0</v>
      </c>
      <c r="EU53" s="74">
        <v>0</v>
      </c>
      <c r="EV53" s="74">
        <v>0</v>
      </c>
      <c r="EW53" s="74">
        <v>0</v>
      </c>
      <c r="EX53" s="74">
        <v>0</v>
      </c>
      <c r="EY53" s="74">
        <v>0</v>
      </c>
      <c r="EZ53" s="74">
        <v>0</v>
      </c>
      <c r="FA53" s="74">
        <v>0</v>
      </c>
      <c r="FB53" s="74">
        <v>0</v>
      </c>
      <c r="FC53" s="74">
        <v>0</v>
      </c>
      <c r="FD53" s="74">
        <v>0</v>
      </c>
      <c r="FE53" s="74">
        <v>0</v>
      </c>
      <c r="FF53" s="74">
        <v>0</v>
      </c>
      <c r="FG53" s="74">
        <v>0</v>
      </c>
      <c r="FH53" s="74">
        <v>0</v>
      </c>
      <c r="FI53" s="74">
        <v>0</v>
      </c>
      <c r="FJ53" s="74">
        <v>0</v>
      </c>
      <c r="FK53" s="74">
        <v>0</v>
      </c>
      <c r="FL53" s="74">
        <v>0</v>
      </c>
      <c r="FM53" s="74">
        <v>0.49746311803737425</v>
      </c>
      <c r="FN53" s="74">
        <v>0</v>
      </c>
      <c r="FO53" s="74">
        <v>0</v>
      </c>
      <c r="FP53" s="74">
        <v>0</v>
      </c>
      <c r="FQ53" s="74">
        <v>0</v>
      </c>
      <c r="FR53" s="74">
        <v>0</v>
      </c>
      <c r="FS53" s="74">
        <v>0</v>
      </c>
      <c r="FT53" s="74">
        <v>0</v>
      </c>
      <c r="FU53" s="74">
        <v>0</v>
      </c>
      <c r="FV53" s="74">
        <v>0</v>
      </c>
      <c r="FW53" s="74">
        <v>0</v>
      </c>
      <c r="FX53" s="74">
        <v>0</v>
      </c>
      <c r="FY53" s="74">
        <v>0</v>
      </c>
      <c r="FZ53" s="74">
        <v>0</v>
      </c>
      <c r="GA53" s="74">
        <v>0</v>
      </c>
      <c r="GB53" s="74">
        <v>0</v>
      </c>
      <c r="GC53" s="74">
        <v>0</v>
      </c>
      <c r="GD53" s="74">
        <v>0</v>
      </c>
      <c r="GE53" s="74">
        <v>0</v>
      </c>
      <c r="GF53" s="74">
        <v>0</v>
      </c>
      <c r="GG53" s="74">
        <v>0</v>
      </c>
      <c r="GH53" s="74">
        <v>0</v>
      </c>
      <c r="GI53" s="74">
        <v>0</v>
      </c>
      <c r="GJ53" s="74">
        <v>0</v>
      </c>
      <c r="GK53" s="74">
        <v>0</v>
      </c>
      <c r="GL53" s="74">
        <v>0</v>
      </c>
      <c r="GM53" s="74">
        <v>0</v>
      </c>
      <c r="GN53" s="74">
        <v>0</v>
      </c>
      <c r="GO53" s="74">
        <v>0</v>
      </c>
      <c r="GP53" s="74">
        <v>0</v>
      </c>
      <c r="GQ53" s="74">
        <v>0</v>
      </c>
      <c r="GR53" s="74">
        <v>0</v>
      </c>
      <c r="GS53" s="74">
        <v>0</v>
      </c>
      <c r="GT53" s="74">
        <v>0</v>
      </c>
      <c r="GU53" s="74">
        <v>0</v>
      </c>
      <c r="GV53" s="74">
        <v>0</v>
      </c>
      <c r="GW53" s="74">
        <v>0</v>
      </c>
      <c r="GX53" s="74">
        <v>0</v>
      </c>
      <c r="GY53" s="74">
        <v>0</v>
      </c>
      <c r="GZ53" s="74">
        <v>0</v>
      </c>
      <c r="HA53" s="74">
        <v>0</v>
      </c>
      <c r="HB53" s="74">
        <v>0</v>
      </c>
      <c r="HC53" s="74">
        <v>0</v>
      </c>
      <c r="HD53" s="74">
        <v>0</v>
      </c>
      <c r="HE53" s="74">
        <v>0</v>
      </c>
      <c r="HF53" s="74">
        <v>0</v>
      </c>
      <c r="HG53" s="74">
        <v>0</v>
      </c>
      <c r="HH53" s="74">
        <v>0</v>
      </c>
      <c r="HI53" s="74">
        <v>0</v>
      </c>
      <c r="HJ53" s="74">
        <v>0</v>
      </c>
      <c r="HK53" s="74">
        <v>0</v>
      </c>
      <c r="HL53" s="74">
        <v>0</v>
      </c>
      <c r="HM53" s="74">
        <v>0</v>
      </c>
      <c r="HN53" s="74">
        <v>0</v>
      </c>
      <c r="HO53" s="74">
        <v>0</v>
      </c>
      <c r="HP53" s="74">
        <v>0</v>
      </c>
      <c r="HQ53" s="74">
        <v>0</v>
      </c>
      <c r="HR53" s="74">
        <v>0</v>
      </c>
      <c r="HS53" s="74">
        <v>0</v>
      </c>
      <c r="HT53" s="50"/>
      <c r="HU53" s="50"/>
      <c r="HV53" s="50"/>
      <c r="HW53" s="50"/>
      <c r="HX53" s="54"/>
      <c r="HY53" s="76"/>
      <c r="HZ53" s="77"/>
      <c r="IA53" s="77"/>
      <c r="IB53" s="77"/>
    </row>
    <row r="54" spans="1:236">
      <c r="A54" s="42"/>
      <c r="E54" s="43"/>
      <c r="F54" s="50"/>
      <c r="G54" s="50"/>
      <c r="H54" s="50"/>
      <c r="I54" s="50"/>
      <c r="J54" s="50"/>
      <c r="K54" s="87">
        <v>331</v>
      </c>
      <c r="L54" s="89" t="s">
        <v>689</v>
      </c>
      <c r="M54" s="79">
        <v>1.0450543784094435</v>
      </c>
      <c r="N54" s="80">
        <v>0.67493966507266367</v>
      </c>
      <c r="O54" s="79">
        <v>0.163185959456183</v>
      </c>
      <c r="P54" s="74">
        <v>0</v>
      </c>
      <c r="Q54" s="74">
        <v>0</v>
      </c>
      <c r="R54" s="74">
        <v>0</v>
      </c>
      <c r="S54" s="74">
        <v>0</v>
      </c>
      <c r="T54" s="74">
        <v>0</v>
      </c>
      <c r="U54" s="74">
        <v>0</v>
      </c>
      <c r="V54" s="74">
        <v>0</v>
      </c>
      <c r="W54" s="74">
        <v>0</v>
      </c>
      <c r="X54" s="74">
        <v>0</v>
      </c>
      <c r="Y54" s="74">
        <v>0</v>
      </c>
      <c r="Z54" s="74">
        <v>0</v>
      </c>
      <c r="AA54" s="74">
        <v>0</v>
      </c>
      <c r="AB54" s="74">
        <v>0</v>
      </c>
      <c r="AC54" s="74">
        <v>0</v>
      </c>
      <c r="AD54" s="74">
        <v>0</v>
      </c>
      <c r="AE54" s="74">
        <v>0</v>
      </c>
      <c r="AF54" s="74">
        <v>0</v>
      </c>
      <c r="AG54" s="74">
        <v>0</v>
      </c>
      <c r="AH54" s="74">
        <v>0</v>
      </c>
      <c r="AI54" s="74">
        <v>0</v>
      </c>
      <c r="AJ54" s="74">
        <v>0</v>
      </c>
      <c r="AK54" s="74">
        <v>0</v>
      </c>
      <c r="AL54" s="74">
        <v>0</v>
      </c>
      <c r="AM54" s="74">
        <v>0</v>
      </c>
      <c r="AN54" s="74">
        <v>0</v>
      </c>
      <c r="AO54" s="74">
        <v>0</v>
      </c>
      <c r="AP54" s="74">
        <v>0</v>
      </c>
      <c r="AQ54" s="74">
        <v>0</v>
      </c>
      <c r="AR54" s="74">
        <v>0</v>
      </c>
      <c r="AS54" s="74">
        <v>0</v>
      </c>
      <c r="AT54" s="74">
        <v>0</v>
      </c>
      <c r="AU54" s="74">
        <v>0</v>
      </c>
      <c r="AV54" s="74">
        <v>0</v>
      </c>
      <c r="AW54" s="74">
        <v>0</v>
      </c>
      <c r="AX54" s="74">
        <v>0</v>
      </c>
      <c r="AY54" s="74">
        <v>0</v>
      </c>
      <c r="AZ54" s="74">
        <v>0</v>
      </c>
      <c r="BA54" s="74">
        <v>0</v>
      </c>
      <c r="BB54" s="74">
        <v>0</v>
      </c>
      <c r="BC54" s="74">
        <v>0</v>
      </c>
      <c r="BD54" s="74">
        <v>0</v>
      </c>
      <c r="BE54" s="74">
        <v>0</v>
      </c>
      <c r="BF54" s="74">
        <v>0</v>
      </c>
      <c r="BG54" s="74">
        <v>0</v>
      </c>
      <c r="BH54" s="74">
        <v>0</v>
      </c>
      <c r="BI54" s="74">
        <v>0</v>
      </c>
      <c r="BJ54" s="74">
        <v>0</v>
      </c>
      <c r="BK54" s="74">
        <v>0</v>
      </c>
      <c r="BL54" s="74">
        <v>0.54412904120214123</v>
      </c>
      <c r="BM54" s="74">
        <v>0</v>
      </c>
      <c r="BN54" s="74">
        <v>0</v>
      </c>
      <c r="BO54" s="74">
        <v>0</v>
      </c>
      <c r="BP54" s="74">
        <v>0</v>
      </c>
      <c r="BQ54" s="74">
        <v>0</v>
      </c>
      <c r="BR54" s="74">
        <v>0</v>
      </c>
      <c r="BS54" s="74">
        <v>0</v>
      </c>
      <c r="BT54" s="74">
        <v>0</v>
      </c>
      <c r="BU54" s="74">
        <v>0</v>
      </c>
      <c r="BV54" s="74">
        <v>0</v>
      </c>
      <c r="BW54" s="74">
        <v>0</v>
      </c>
      <c r="BX54" s="74">
        <v>0</v>
      </c>
      <c r="BY54" s="74">
        <v>0</v>
      </c>
      <c r="BZ54" s="74">
        <v>0</v>
      </c>
      <c r="CA54" s="74">
        <v>0</v>
      </c>
      <c r="CB54" s="74">
        <v>0</v>
      </c>
      <c r="CC54" s="74">
        <v>0</v>
      </c>
      <c r="CD54" s="74">
        <v>0</v>
      </c>
      <c r="CE54" s="74">
        <v>0</v>
      </c>
      <c r="CF54" s="74">
        <v>0</v>
      </c>
      <c r="CG54" s="74">
        <v>0</v>
      </c>
      <c r="CH54" s="74">
        <v>0</v>
      </c>
      <c r="CI54" s="74">
        <v>0</v>
      </c>
      <c r="CJ54" s="74">
        <v>0</v>
      </c>
      <c r="CK54" s="74">
        <v>0</v>
      </c>
      <c r="CL54" s="74">
        <v>0</v>
      </c>
      <c r="CM54" s="74">
        <v>0</v>
      </c>
      <c r="CN54" s="74">
        <v>0</v>
      </c>
      <c r="CO54" s="74">
        <v>0</v>
      </c>
      <c r="CP54" s="74">
        <v>0</v>
      </c>
      <c r="CQ54" s="74">
        <v>0</v>
      </c>
      <c r="CR54" s="74">
        <v>0</v>
      </c>
      <c r="CS54" s="74">
        <v>0</v>
      </c>
      <c r="CT54" s="74">
        <v>0</v>
      </c>
      <c r="CU54" s="74">
        <v>0</v>
      </c>
      <c r="CV54" s="74">
        <v>0</v>
      </c>
      <c r="CW54" s="74">
        <v>0</v>
      </c>
      <c r="CX54" s="74">
        <v>0</v>
      </c>
      <c r="CY54" s="74">
        <v>0</v>
      </c>
      <c r="CZ54" s="74">
        <v>0</v>
      </c>
      <c r="DA54" s="74">
        <v>0</v>
      </c>
      <c r="DB54" s="74">
        <v>0</v>
      </c>
      <c r="DC54" s="74">
        <v>0</v>
      </c>
      <c r="DD54" s="74">
        <v>0</v>
      </c>
      <c r="DE54" s="74">
        <v>0</v>
      </c>
      <c r="DF54" s="74">
        <v>0</v>
      </c>
      <c r="DG54" s="74">
        <v>0</v>
      </c>
      <c r="DH54" s="74">
        <v>0</v>
      </c>
      <c r="DI54" s="74">
        <v>0</v>
      </c>
      <c r="DJ54" s="74">
        <v>0</v>
      </c>
      <c r="DK54" s="74">
        <v>0</v>
      </c>
      <c r="DL54" s="74">
        <v>0</v>
      </c>
      <c r="DM54" s="74">
        <v>0</v>
      </c>
      <c r="DN54" s="74">
        <v>0</v>
      </c>
      <c r="DO54" s="74">
        <v>0</v>
      </c>
      <c r="DP54" s="74">
        <v>0</v>
      </c>
      <c r="DQ54" s="74">
        <v>0</v>
      </c>
      <c r="DR54" s="74">
        <v>0</v>
      </c>
      <c r="DS54" s="74">
        <v>0</v>
      </c>
      <c r="DT54" s="74">
        <v>0</v>
      </c>
      <c r="DU54" s="74">
        <v>0</v>
      </c>
      <c r="DV54" s="74">
        <v>0</v>
      </c>
      <c r="DW54" s="74">
        <v>0</v>
      </c>
      <c r="DX54" s="74">
        <v>0</v>
      </c>
      <c r="DY54" s="74">
        <v>0</v>
      </c>
      <c r="DZ54" s="74">
        <v>0</v>
      </c>
      <c r="EA54" s="74">
        <v>0</v>
      </c>
      <c r="EB54" s="74">
        <v>0</v>
      </c>
      <c r="EC54" s="74">
        <v>0</v>
      </c>
      <c r="ED54" s="74">
        <v>0</v>
      </c>
      <c r="EE54" s="74">
        <v>0</v>
      </c>
      <c r="EF54" s="74">
        <v>0</v>
      </c>
      <c r="EG54" s="74">
        <v>0</v>
      </c>
      <c r="EH54" s="74">
        <v>0</v>
      </c>
      <c r="EI54" s="74">
        <v>0</v>
      </c>
      <c r="EJ54" s="74">
        <v>0</v>
      </c>
      <c r="EK54" s="74">
        <v>0</v>
      </c>
      <c r="EL54" s="74">
        <v>0</v>
      </c>
      <c r="EM54" s="74">
        <v>0</v>
      </c>
      <c r="EN54" s="74">
        <v>0</v>
      </c>
      <c r="EO54" s="74">
        <v>0</v>
      </c>
      <c r="EP54" s="74">
        <v>0</v>
      </c>
      <c r="EQ54" s="74">
        <v>0</v>
      </c>
      <c r="ER54" s="74">
        <v>0</v>
      </c>
      <c r="ES54" s="74">
        <v>0</v>
      </c>
      <c r="ET54" s="74">
        <v>0</v>
      </c>
      <c r="EU54" s="74">
        <v>0</v>
      </c>
      <c r="EV54" s="74">
        <v>0</v>
      </c>
      <c r="EW54" s="74">
        <v>0</v>
      </c>
      <c r="EX54" s="74">
        <v>0</v>
      </c>
      <c r="EY54" s="74">
        <v>0</v>
      </c>
      <c r="EZ54" s="74">
        <v>0</v>
      </c>
      <c r="FA54" s="74">
        <v>0</v>
      </c>
      <c r="FB54" s="74">
        <v>0</v>
      </c>
      <c r="FC54" s="74">
        <v>0</v>
      </c>
      <c r="FD54" s="74">
        <v>0</v>
      </c>
      <c r="FE54" s="74">
        <v>0</v>
      </c>
      <c r="FF54" s="74">
        <v>0</v>
      </c>
      <c r="FG54" s="74">
        <v>0</v>
      </c>
      <c r="FH54" s="74">
        <v>0</v>
      </c>
      <c r="FI54" s="74">
        <v>0</v>
      </c>
      <c r="FJ54" s="74">
        <v>0</v>
      </c>
      <c r="FK54" s="74">
        <v>0</v>
      </c>
      <c r="FL54" s="74">
        <v>0</v>
      </c>
      <c r="FM54" s="74">
        <v>0</v>
      </c>
      <c r="FN54" s="74">
        <v>0.52851489883053526</v>
      </c>
      <c r="FO54" s="74">
        <v>0</v>
      </c>
      <c r="FP54" s="74">
        <v>0</v>
      </c>
      <c r="FQ54" s="74">
        <v>0</v>
      </c>
      <c r="FR54" s="74">
        <v>0</v>
      </c>
      <c r="FS54" s="74">
        <v>0</v>
      </c>
      <c r="FT54" s="74">
        <v>0</v>
      </c>
      <c r="FU54" s="74">
        <v>0</v>
      </c>
      <c r="FV54" s="74">
        <v>0</v>
      </c>
      <c r="FW54" s="74">
        <v>0</v>
      </c>
      <c r="FX54" s="74">
        <v>0</v>
      </c>
      <c r="FY54" s="74">
        <v>0</v>
      </c>
      <c r="FZ54" s="74">
        <v>0</v>
      </c>
      <c r="GA54" s="74">
        <v>0</v>
      </c>
      <c r="GB54" s="74">
        <v>0</v>
      </c>
      <c r="GC54" s="74">
        <v>0</v>
      </c>
      <c r="GD54" s="74">
        <v>0</v>
      </c>
      <c r="GE54" s="74">
        <v>0</v>
      </c>
      <c r="GF54" s="74">
        <v>0</v>
      </c>
      <c r="GG54" s="74">
        <v>0</v>
      </c>
      <c r="GH54" s="74">
        <v>0</v>
      </c>
      <c r="GI54" s="74">
        <v>0</v>
      </c>
      <c r="GJ54" s="74">
        <v>0</v>
      </c>
      <c r="GK54" s="74">
        <v>0</v>
      </c>
      <c r="GL54" s="74">
        <v>0</v>
      </c>
      <c r="GM54" s="74">
        <v>0</v>
      </c>
      <c r="GN54" s="74">
        <v>0</v>
      </c>
      <c r="GO54" s="74">
        <v>0</v>
      </c>
      <c r="GP54" s="74">
        <v>0</v>
      </c>
      <c r="GQ54" s="74">
        <v>0</v>
      </c>
      <c r="GR54" s="74">
        <v>0</v>
      </c>
      <c r="GS54" s="74">
        <v>0</v>
      </c>
      <c r="GT54" s="74">
        <v>0</v>
      </c>
      <c r="GU54" s="74">
        <v>0</v>
      </c>
      <c r="GV54" s="74">
        <v>0</v>
      </c>
      <c r="GW54" s="74">
        <v>0</v>
      </c>
      <c r="GX54" s="74">
        <v>0</v>
      </c>
      <c r="GY54" s="74">
        <v>0</v>
      </c>
      <c r="GZ54" s="74">
        <v>0</v>
      </c>
      <c r="HA54" s="74">
        <v>0</v>
      </c>
      <c r="HB54" s="74">
        <v>0</v>
      </c>
      <c r="HC54" s="74">
        <v>0</v>
      </c>
      <c r="HD54" s="74">
        <v>0</v>
      </c>
      <c r="HE54" s="74">
        <v>0</v>
      </c>
      <c r="HF54" s="74">
        <v>0</v>
      </c>
      <c r="HG54" s="74">
        <v>0</v>
      </c>
      <c r="HH54" s="74">
        <v>0</v>
      </c>
      <c r="HI54" s="74">
        <v>0</v>
      </c>
      <c r="HJ54" s="74">
        <v>0</v>
      </c>
      <c r="HK54" s="74">
        <v>0</v>
      </c>
      <c r="HL54" s="74">
        <v>0</v>
      </c>
      <c r="HM54" s="74">
        <v>0</v>
      </c>
      <c r="HN54" s="74">
        <v>0</v>
      </c>
      <c r="HO54" s="74">
        <v>0</v>
      </c>
      <c r="HP54" s="74">
        <v>0</v>
      </c>
      <c r="HQ54" s="74">
        <v>0</v>
      </c>
      <c r="HR54" s="74">
        <v>0</v>
      </c>
      <c r="HS54" s="74">
        <v>0</v>
      </c>
      <c r="HT54" s="50"/>
      <c r="HU54" s="50"/>
      <c r="HV54" s="50"/>
      <c r="HW54" s="50"/>
      <c r="HX54" s="54"/>
      <c r="HY54" s="76"/>
      <c r="HZ54" s="77"/>
      <c r="IA54" s="77"/>
      <c r="IB54" s="77"/>
    </row>
    <row r="55" spans="1:236">
      <c r="A55" s="42"/>
      <c r="E55" s="43"/>
      <c r="F55" s="50"/>
      <c r="G55" s="50"/>
      <c r="H55" s="50"/>
      <c r="I55" s="50"/>
      <c r="J55" s="50"/>
      <c r="K55" s="87">
        <v>332</v>
      </c>
      <c r="L55" s="88" t="s">
        <v>690</v>
      </c>
      <c r="M55" s="79">
        <v>1.0430777796424384</v>
      </c>
      <c r="N55" s="80">
        <v>0.70063801875788634</v>
      </c>
      <c r="O55" s="79">
        <v>4.9840924149140625E-2</v>
      </c>
      <c r="P55" s="74">
        <v>0</v>
      </c>
      <c r="Q55" s="74">
        <v>0</v>
      </c>
      <c r="R55" s="74">
        <v>0</v>
      </c>
      <c r="S55" s="74">
        <v>0</v>
      </c>
      <c r="T55" s="74">
        <v>0</v>
      </c>
      <c r="U55" s="74">
        <v>0</v>
      </c>
      <c r="V55" s="74">
        <v>0</v>
      </c>
      <c r="W55" s="74">
        <v>0</v>
      </c>
      <c r="X55" s="74">
        <v>0</v>
      </c>
      <c r="Y55" s="74">
        <v>0</v>
      </c>
      <c r="Z55" s="74">
        <v>0</v>
      </c>
      <c r="AA55" s="74">
        <v>0</v>
      </c>
      <c r="AB55" s="74">
        <v>0</v>
      </c>
      <c r="AC55" s="74">
        <v>0</v>
      </c>
      <c r="AD55" s="74">
        <v>0</v>
      </c>
      <c r="AE55" s="74">
        <v>0</v>
      </c>
      <c r="AF55" s="74">
        <v>0</v>
      </c>
      <c r="AG55" s="74">
        <v>0</v>
      </c>
      <c r="AH55" s="74">
        <v>0</v>
      </c>
      <c r="AI55" s="74">
        <v>0</v>
      </c>
      <c r="AJ55" s="74">
        <v>0</v>
      </c>
      <c r="AK55" s="74">
        <v>0</v>
      </c>
      <c r="AL55" s="74">
        <v>0</v>
      </c>
      <c r="AM55" s="74">
        <v>0</v>
      </c>
      <c r="AN55" s="74">
        <v>0</v>
      </c>
      <c r="AO55" s="74">
        <v>0</v>
      </c>
      <c r="AP55" s="74">
        <v>0</v>
      </c>
      <c r="AQ55" s="74">
        <v>0</v>
      </c>
      <c r="AR55" s="74">
        <v>0</v>
      </c>
      <c r="AS55" s="74">
        <v>0</v>
      </c>
      <c r="AT55" s="74">
        <v>0</v>
      </c>
      <c r="AU55" s="74">
        <v>0</v>
      </c>
      <c r="AV55" s="74">
        <v>0</v>
      </c>
      <c r="AW55" s="74">
        <v>0</v>
      </c>
      <c r="AX55" s="74">
        <v>0</v>
      </c>
      <c r="AY55" s="74">
        <v>0</v>
      </c>
      <c r="AZ55" s="74">
        <v>0</v>
      </c>
      <c r="BA55" s="74">
        <v>0</v>
      </c>
      <c r="BB55" s="74">
        <v>0</v>
      </c>
      <c r="BC55" s="74">
        <v>0</v>
      </c>
      <c r="BD55" s="74">
        <v>0</v>
      </c>
      <c r="BE55" s="74">
        <v>0</v>
      </c>
      <c r="BF55" s="74">
        <v>0</v>
      </c>
      <c r="BG55" s="74">
        <v>0</v>
      </c>
      <c r="BH55" s="74">
        <v>0</v>
      </c>
      <c r="BI55" s="74">
        <v>0</v>
      </c>
      <c r="BJ55" s="74">
        <v>0</v>
      </c>
      <c r="BK55" s="74">
        <v>0</v>
      </c>
      <c r="BL55" s="74">
        <v>0</v>
      </c>
      <c r="BM55" s="74">
        <v>0.58246679894930742</v>
      </c>
      <c r="BN55" s="74">
        <v>0</v>
      </c>
      <c r="BO55" s="74">
        <v>0</v>
      </c>
      <c r="BP55" s="74">
        <v>0</v>
      </c>
      <c r="BQ55" s="74">
        <v>0</v>
      </c>
      <c r="BR55" s="74">
        <v>0</v>
      </c>
      <c r="BS55" s="74">
        <v>0</v>
      </c>
      <c r="BT55" s="74">
        <v>0</v>
      </c>
      <c r="BU55" s="74">
        <v>0</v>
      </c>
      <c r="BV55" s="74">
        <v>0</v>
      </c>
      <c r="BW55" s="74">
        <v>0</v>
      </c>
      <c r="BX55" s="74">
        <v>0</v>
      </c>
      <c r="BY55" s="74">
        <v>0</v>
      </c>
      <c r="BZ55" s="74">
        <v>0</v>
      </c>
      <c r="CA55" s="74">
        <v>0</v>
      </c>
      <c r="CB55" s="74">
        <v>0</v>
      </c>
      <c r="CC55" s="74">
        <v>0</v>
      </c>
      <c r="CD55" s="74">
        <v>0</v>
      </c>
      <c r="CE55" s="74">
        <v>0</v>
      </c>
      <c r="CF55" s="74">
        <v>0</v>
      </c>
      <c r="CG55" s="74">
        <v>0</v>
      </c>
      <c r="CH55" s="74">
        <v>0</v>
      </c>
      <c r="CI55" s="74">
        <v>0</v>
      </c>
      <c r="CJ55" s="74">
        <v>0</v>
      </c>
      <c r="CK55" s="74">
        <v>0</v>
      </c>
      <c r="CL55" s="74">
        <v>0</v>
      </c>
      <c r="CM55" s="74">
        <v>0</v>
      </c>
      <c r="CN55" s="74">
        <v>0</v>
      </c>
      <c r="CO55" s="74">
        <v>0</v>
      </c>
      <c r="CP55" s="74">
        <v>0</v>
      </c>
      <c r="CQ55" s="74">
        <v>0</v>
      </c>
      <c r="CR55" s="74">
        <v>0</v>
      </c>
      <c r="CS55" s="74">
        <v>0</v>
      </c>
      <c r="CT55" s="74">
        <v>0</v>
      </c>
      <c r="CU55" s="74">
        <v>0</v>
      </c>
      <c r="CV55" s="74">
        <v>0</v>
      </c>
      <c r="CW55" s="74">
        <v>0</v>
      </c>
      <c r="CX55" s="74">
        <v>0</v>
      </c>
      <c r="CY55" s="74">
        <v>0</v>
      </c>
      <c r="CZ55" s="74">
        <v>0</v>
      </c>
      <c r="DA55" s="74">
        <v>0</v>
      </c>
      <c r="DB55" s="74">
        <v>0</v>
      </c>
      <c r="DC55" s="74">
        <v>0</v>
      </c>
      <c r="DD55" s="74">
        <v>0</v>
      </c>
      <c r="DE55" s="74">
        <v>0</v>
      </c>
      <c r="DF55" s="74">
        <v>0</v>
      </c>
      <c r="DG55" s="74">
        <v>0</v>
      </c>
      <c r="DH55" s="74">
        <v>0</v>
      </c>
      <c r="DI55" s="74">
        <v>0</v>
      </c>
      <c r="DJ55" s="74">
        <v>0</v>
      </c>
      <c r="DK55" s="74">
        <v>0</v>
      </c>
      <c r="DL55" s="74">
        <v>0</v>
      </c>
      <c r="DM55" s="74">
        <v>0</v>
      </c>
      <c r="DN55" s="74">
        <v>0</v>
      </c>
      <c r="DO55" s="74">
        <v>0</v>
      </c>
      <c r="DP55" s="74">
        <v>0</v>
      </c>
      <c r="DQ55" s="74">
        <v>0</v>
      </c>
      <c r="DR55" s="74">
        <v>0</v>
      </c>
      <c r="DS55" s="74">
        <v>0</v>
      </c>
      <c r="DT55" s="74">
        <v>0</v>
      </c>
      <c r="DU55" s="74">
        <v>0</v>
      </c>
      <c r="DV55" s="74">
        <v>0</v>
      </c>
      <c r="DW55" s="74">
        <v>0</v>
      </c>
      <c r="DX55" s="74">
        <v>0</v>
      </c>
      <c r="DY55" s="74">
        <v>0</v>
      </c>
      <c r="DZ55" s="74">
        <v>0</v>
      </c>
      <c r="EA55" s="74">
        <v>0</v>
      </c>
      <c r="EB55" s="74">
        <v>0</v>
      </c>
      <c r="EC55" s="74">
        <v>0</v>
      </c>
      <c r="ED55" s="74">
        <v>0</v>
      </c>
      <c r="EE55" s="74">
        <v>0</v>
      </c>
      <c r="EF55" s="74">
        <v>0</v>
      </c>
      <c r="EG55" s="74">
        <v>0</v>
      </c>
      <c r="EH55" s="74">
        <v>0</v>
      </c>
      <c r="EI55" s="74">
        <v>0</v>
      </c>
      <c r="EJ55" s="74">
        <v>0</v>
      </c>
      <c r="EK55" s="74">
        <v>0</v>
      </c>
      <c r="EL55" s="74">
        <v>0</v>
      </c>
      <c r="EM55" s="74">
        <v>0</v>
      </c>
      <c r="EN55" s="74">
        <v>0</v>
      </c>
      <c r="EO55" s="74">
        <v>0</v>
      </c>
      <c r="EP55" s="74">
        <v>0</v>
      </c>
      <c r="EQ55" s="74">
        <v>0</v>
      </c>
      <c r="ER55" s="74">
        <v>0</v>
      </c>
      <c r="ES55" s="74">
        <v>0</v>
      </c>
      <c r="ET55" s="74">
        <v>0</v>
      </c>
      <c r="EU55" s="74">
        <v>0</v>
      </c>
      <c r="EV55" s="74">
        <v>0</v>
      </c>
      <c r="EW55" s="74">
        <v>0</v>
      </c>
      <c r="EX55" s="74">
        <v>0</v>
      </c>
      <c r="EY55" s="74">
        <v>0</v>
      </c>
      <c r="EZ55" s="74">
        <v>0</v>
      </c>
      <c r="FA55" s="74">
        <v>0</v>
      </c>
      <c r="FB55" s="74">
        <v>0</v>
      </c>
      <c r="FC55" s="74">
        <v>0</v>
      </c>
      <c r="FD55" s="74">
        <v>0</v>
      </c>
      <c r="FE55" s="74">
        <v>0</v>
      </c>
      <c r="FF55" s="74">
        <v>0</v>
      </c>
      <c r="FG55" s="74">
        <v>0</v>
      </c>
      <c r="FH55" s="74">
        <v>0</v>
      </c>
      <c r="FI55" s="74">
        <v>0</v>
      </c>
      <c r="FJ55" s="74">
        <v>0</v>
      </c>
      <c r="FK55" s="74">
        <v>0</v>
      </c>
      <c r="FL55" s="74">
        <v>0</v>
      </c>
      <c r="FM55" s="74">
        <v>0</v>
      </c>
      <c r="FN55" s="74">
        <v>0</v>
      </c>
      <c r="FO55" s="74">
        <v>0.5834756356014531</v>
      </c>
      <c r="FP55" s="74">
        <v>0</v>
      </c>
      <c r="FQ55" s="74">
        <v>0</v>
      </c>
      <c r="FR55" s="74">
        <v>0</v>
      </c>
      <c r="FS55" s="74">
        <v>0</v>
      </c>
      <c r="FT55" s="74">
        <v>0</v>
      </c>
      <c r="FU55" s="74">
        <v>0</v>
      </c>
      <c r="FV55" s="74">
        <v>0</v>
      </c>
      <c r="FW55" s="74">
        <v>0</v>
      </c>
      <c r="FX55" s="74">
        <v>0</v>
      </c>
      <c r="FY55" s="74">
        <v>0</v>
      </c>
      <c r="FZ55" s="74">
        <v>0</v>
      </c>
      <c r="GA55" s="74">
        <v>0</v>
      </c>
      <c r="GB55" s="74">
        <v>0</v>
      </c>
      <c r="GC55" s="74">
        <v>0</v>
      </c>
      <c r="GD55" s="74">
        <v>0</v>
      </c>
      <c r="GE55" s="74">
        <v>0</v>
      </c>
      <c r="GF55" s="74">
        <v>0</v>
      </c>
      <c r="GG55" s="74">
        <v>0</v>
      </c>
      <c r="GH55" s="74">
        <v>0</v>
      </c>
      <c r="GI55" s="74">
        <v>0</v>
      </c>
      <c r="GJ55" s="74">
        <v>0</v>
      </c>
      <c r="GK55" s="74">
        <v>0</v>
      </c>
      <c r="GL55" s="74">
        <v>0</v>
      </c>
      <c r="GM55" s="74">
        <v>0</v>
      </c>
      <c r="GN55" s="74">
        <v>0</v>
      </c>
      <c r="GO55" s="74">
        <v>0</v>
      </c>
      <c r="GP55" s="74">
        <v>0</v>
      </c>
      <c r="GQ55" s="74">
        <v>0</v>
      </c>
      <c r="GR55" s="74">
        <v>0</v>
      </c>
      <c r="GS55" s="74">
        <v>0</v>
      </c>
      <c r="GT55" s="74">
        <v>0</v>
      </c>
      <c r="GU55" s="74">
        <v>0</v>
      </c>
      <c r="GV55" s="74">
        <v>0</v>
      </c>
      <c r="GW55" s="74">
        <v>0</v>
      </c>
      <c r="GX55" s="74">
        <v>0</v>
      </c>
      <c r="GY55" s="74">
        <v>0</v>
      </c>
      <c r="GZ55" s="74">
        <v>0</v>
      </c>
      <c r="HA55" s="74">
        <v>0</v>
      </c>
      <c r="HB55" s="74">
        <v>0</v>
      </c>
      <c r="HC55" s="74">
        <v>0</v>
      </c>
      <c r="HD55" s="74">
        <v>0</v>
      </c>
      <c r="HE55" s="74">
        <v>0</v>
      </c>
      <c r="HF55" s="74">
        <v>0</v>
      </c>
      <c r="HG55" s="74">
        <v>0</v>
      </c>
      <c r="HH55" s="74">
        <v>0</v>
      </c>
      <c r="HI55" s="74">
        <v>0</v>
      </c>
      <c r="HJ55" s="74">
        <v>0</v>
      </c>
      <c r="HK55" s="74">
        <v>0</v>
      </c>
      <c r="HL55" s="74">
        <v>0</v>
      </c>
      <c r="HM55" s="74">
        <v>0</v>
      </c>
      <c r="HN55" s="74">
        <v>0</v>
      </c>
      <c r="HO55" s="74">
        <v>0</v>
      </c>
      <c r="HP55" s="74">
        <v>0</v>
      </c>
      <c r="HQ55" s="74">
        <v>0</v>
      </c>
      <c r="HR55" s="74">
        <v>0</v>
      </c>
      <c r="HS55" s="74">
        <v>0</v>
      </c>
      <c r="HT55" s="50"/>
      <c r="HU55" s="50"/>
      <c r="HV55" s="50"/>
      <c r="HW55" s="50"/>
      <c r="HX55" s="54"/>
      <c r="HY55" s="76"/>
      <c r="HZ55" s="77"/>
      <c r="IA55" s="77"/>
      <c r="IB55" s="77"/>
    </row>
    <row r="56" spans="1:236">
      <c r="A56" s="42"/>
      <c r="E56" s="43"/>
      <c r="F56" s="50"/>
      <c r="G56" s="50"/>
      <c r="H56" s="50"/>
      <c r="I56" s="50"/>
      <c r="J56" s="50"/>
      <c r="K56" s="87">
        <v>333</v>
      </c>
      <c r="L56" s="88" t="s">
        <v>691</v>
      </c>
      <c r="M56" s="79">
        <v>0.98376165917374647</v>
      </c>
      <c r="N56" s="80">
        <v>0.72036584499486322</v>
      </c>
      <c r="O56" s="79">
        <v>4.4860746263797192E-2</v>
      </c>
      <c r="P56" s="74">
        <v>0</v>
      </c>
      <c r="Q56" s="74">
        <v>0</v>
      </c>
      <c r="R56" s="74">
        <v>0</v>
      </c>
      <c r="S56" s="74">
        <v>0</v>
      </c>
      <c r="T56" s="74">
        <v>0</v>
      </c>
      <c r="U56" s="74">
        <v>0</v>
      </c>
      <c r="V56" s="74">
        <v>0</v>
      </c>
      <c r="W56" s="74">
        <v>0</v>
      </c>
      <c r="X56" s="74">
        <v>0</v>
      </c>
      <c r="Y56" s="74">
        <v>0</v>
      </c>
      <c r="Z56" s="74">
        <v>0</v>
      </c>
      <c r="AA56" s="74">
        <v>0</v>
      </c>
      <c r="AB56" s="74">
        <v>0</v>
      </c>
      <c r="AC56" s="74">
        <v>0</v>
      </c>
      <c r="AD56" s="74">
        <v>0</v>
      </c>
      <c r="AE56" s="74">
        <v>0</v>
      </c>
      <c r="AF56" s="74">
        <v>0</v>
      </c>
      <c r="AG56" s="74">
        <v>0</v>
      </c>
      <c r="AH56" s="74">
        <v>0</v>
      </c>
      <c r="AI56" s="74">
        <v>0</v>
      </c>
      <c r="AJ56" s="74">
        <v>0</v>
      </c>
      <c r="AK56" s="74">
        <v>0</v>
      </c>
      <c r="AL56" s="74">
        <v>0</v>
      </c>
      <c r="AM56" s="74">
        <v>0</v>
      </c>
      <c r="AN56" s="74">
        <v>0</v>
      </c>
      <c r="AO56" s="74">
        <v>0</v>
      </c>
      <c r="AP56" s="74">
        <v>0</v>
      </c>
      <c r="AQ56" s="74">
        <v>0</v>
      </c>
      <c r="AR56" s="74">
        <v>0</v>
      </c>
      <c r="AS56" s="74">
        <v>0</v>
      </c>
      <c r="AT56" s="74">
        <v>0</v>
      </c>
      <c r="AU56" s="74">
        <v>0</v>
      </c>
      <c r="AV56" s="74">
        <v>0</v>
      </c>
      <c r="AW56" s="74">
        <v>0</v>
      </c>
      <c r="AX56" s="74">
        <v>0</v>
      </c>
      <c r="AY56" s="74">
        <v>0</v>
      </c>
      <c r="AZ56" s="74">
        <v>0</v>
      </c>
      <c r="BA56" s="74">
        <v>0</v>
      </c>
      <c r="BB56" s="74">
        <v>0</v>
      </c>
      <c r="BC56" s="74">
        <v>0</v>
      </c>
      <c r="BD56" s="74">
        <v>0</v>
      </c>
      <c r="BE56" s="74">
        <v>0</v>
      </c>
      <c r="BF56" s="74">
        <v>0</v>
      </c>
      <c r="BG56" s="74">
        <v>0</v>
      </c>
      <c r="BH56" s="74">
        <v>0</v>
      </c>
      <c r="BI56" s="74">
        <v>0</v>
      </c>
      <c r="BJ56" s="74">
        <v>0</v>
      </c>
      <c r="BK56" s="74">
        <v>0</v>
      </c>
      <c r="BL56" s="74">
        <v>0</v>
      </c>
      <c r="BM56" s="74">
        <v>0</v>
      </c>
      <c r="BN56" s="74">
        <v>0.59912882165836079</v>
      </c>
      <c r="BO56" s="74">
        <v>0</v>
      </c>
      <c r="BP56" s="74">
        <v>0</v>
      </c>
      <c r="BQ56" s="74">
        <v>0</v>
      </c>
      <c r="BR56" s="74">
        <v>0</v>
      </c>
      <c r="BS56" s="74">
        <v>0</v>
      </c>
      <c r="BT56" s="74">
        <v>0</v>
      </c>
      <c r="BU56" s="74">
        <v>0</v>
      </c>
      <c r="BV56" s="74">
        <v>0</v>
      </c>
      <c r="BW56" s="74">
        <v>0</v>
      </c>
      <c r="BX56" s="74">
        <v>0</v>
      </c>
      <c r="BY56" s="74">
        <v>0</v>
      </c>
      <c r="BZ56" s="74">
        <v>0</v>
      </c>
      <c r="CA56" s="74">
        <v>0</v>
      </c>
      <c r="CB56" s="74">
        <v>0</v>
      </c>
      <c r="CC56" s="74">
        <v>0</v>
      </c>
      <c r="CD56" s="74">
        <v>0</v>
      </c>
      <c r="CE56" s="74">
        <v>0</v>
      </c>
      <c r="CF56" s="74">
        <v>0</v>
      </c>
      <c r="CG56" s="74">
        <v>0</v>
      </c>
      <c r="CH56" s="74">
        <v>0</v>
      </c>
      <c r="CI56" s="74">
        <v>0</v>
      </c>
      <c r="CJ56" s="74">
        <v>0</v>
      </c>
      <c r="CK56" s="74">
        <v>0</v>
      </c>
      <c r="CL56" s="74">
        <v>0</v>
      </c>
      <c r="CM56" s="74">
        <v>0</v>
      </c>
      <c r="CN56" s="74">
        <v>0</v>
      </c>
      <c r="CO56" s="74">
        <v>0</v>
      </c>
      <c r="CP56" s="74">
        <v>0</v>
      </c>
      <c r="CQ56" s="74">
        <v>0</v>
      </c>
      <c r="CR56" s="74">
        <v>0</v>
      </c>
      <c r="CS56" s="74">
        <v>0</v>
      </c>
      <c r="CT56" s="74">
        <v>0</v>
      </c>
      <c r="CU56" s="74">
        <v>0</v>
      </c>
      <c r="CV56" s="74">
        <v>0</v>
      </c>
      <c r="CW56" s="74">
        <v>0</v>
      </c>
      <c r="CX56" s="74">
        <v>0</v>
      </c>
      <c r="CY56" s="74">
        <v>0</v>
      </c>
      <c r="CZ56" s="74">
        <v>0</v>
      </c>
      <c r="DA56" s="74">
        <v>0</v>
      </c>
      <c r="DB56" s="74">
        <v>0</v>
      </c>
      <c r="DC56" s="74">
        <v>0</v>
      </c>
      <c r="DD56" s="74">
        <v>0</v>
      </c>
      <c r="DE56" s="74">
        <v>0</v>
      </c>
      <c r="DF56" s="74">
        <v>0</v>
      </c>
      <c r="DG56" s="74">
        <v>0</v>
      </c>
      <c r="DH56" s="74">
        <v>0</v>
      </c>
      <c r="DI56" s="74">
        <v>0</v>
      </c>
      <c r="DJ56" s="74">
        <v>0</v>
      </c>
      <c r="DK56" s="74">
        <v>0</v>
      </c>
      <c r="DL56" s="74">
        <v>0</v>
      </c>
      <c r="DM56" s="74">
        <v>0</v>
      </c>
      <c r="DN56" s="74">
        <v>0</v>
      </c>
      <c r="DO56" s="74">
        <v>0</v>
      </c>
      <c r="DP56" s="74">
        <v>0</v>
      </c>
      <c r="DQ56" s="74">
        <v>0</v>
      </c>
      <c r="DR56" s="74">
        <v>0</v>
      </c>
      <c r="DS56" s="74">
        <v>0</v>
      </c>
      <c r="DT56" s="74">
        <v>0</v>
      </c>
      <c r="DU56" s="74">
        <v>0</v>
      </c>
      <c r="DV56" s="74">
        <v>0</v>
      </c>
      <c r="DW56" s="74">
        <v>0</v>
      </c>
      <c r="DX56" s="74">
        <v>0</v>
      </c>
      <c r="DY56" s="74">
        <v>0</v>
      </c>
      <c r="DZ56" s="74">
        <v>0</v>
      </c>
      <c r="EA56" s="74">
        <v>0</v>
      </c>
      <c r="EB56" s="74">
        <v>0</v>
      </c>
      <c r="EC56" s="74">
        <v>0</v>
      </c>
      <c r="ED56" s="74">
        <v>0</v>
      </c>
      <c r="EE56" s="74">
        <v>0</v>
      </c>
      <c r="EF56" s="74">
        <v>0</v>
      </c>
      <c r="EG56" s="74">
        <v>0</v>
      </c>
      <c r="EH56" s="74">
        <v>0</v>
      </c>
      <c r="EI56" s="74">
        <v>0</v>
      </c>
      <c r="EJ56" s="74">
        <v>0</v>
      </c>
      <c r="EK56" s="74">
        <v>0</v>
      </c>
      <c r="EL56" s="74">
        <v>0</v>
      </c>
      <c r="EM56" s="74">
        <v>0</v>
      </c>
      <c r="EN56" s="74">
        <v>0</v>
      </c>
      <c r="EO56" s="74">
        <v>0</v>
      </c>
      <c r="EP56" s="74">
        <v>0</v>
      </c>
      <c r="EQ56" s="74">
        <v>0</v>
      </c>
      <c r="ER56" s="74">
        <v>0</v>
      </c>
      <c r="ES56" s="74">
        <v>0</v>
      </c>
      <c r="ET56" s="74">
        <v>0</v>
      </c>
      <c r="EU56" s="74">
        <v>0</v>
      </c>
      <c r="EV56" s="74">
        <v>0</v>
      </c>
      <c r="EW56" s="74">
        <v>0</v>
      </c>
      <c r="EX56" s="74">
        <v>0</v>
      </c>
      <c r="EY56" s="74">
        <v>0</v>
      </c>
      <c r="EZ56" s="74">
        <v>0</v>
      </c>
      <c r="FA56" s="74">
        <v>0</v>
      </c>
      <c r="FB56" s="74">
        <v>0</v>
      </c>
      <c r="FC56" s="74">
        <v>0</v>
      </c>
      <c r="FD56" s="74">
        <v>0</v>
      </c>
      <c r="FE56" s="74">
        <v>0</v>
      </c>
      <c r="FF56" s="74">
        <v>0</v>
      </c>
      <c r="FG56" s="74">
        <v>0</v>
      </c>
      <c r="FH56" s="74">
        <v>0</v>
      </c>
      <c r="FI56" s="74">
        <v>0</v>
      </c>
      <c r="FJ56" s="74">
        <v>0</v>
      </c>
      <c r="FK56" s="74">
        <v>0</v>
      </c>
      <c r="FL56" s="74">
        <v>0</v>
      </c>
      <c r="FM56" s="74">
        <v>0</v>
      </c>
      <c r="FN56" s="74">
        <v>0</v>
      </c>
      <c r="FO56" s="74">
        <v>0</v>
      </c>
      <c r="FP56" s="74">
        <v>0.59912882165836068</v>
      </c>
      <c r="FQ56" s="74">
        <v>0</v>
      </c>
      <c r="FR56" s="74">
        <v>0</v>
      </c>
      <c r="FS56" s="74">
        <v>0</v>
      </c>
      <c r="FT56" s="74">
        <v>0</v>
      </c>
      <c r="FU56" s="74">
        <v>0</v>
      </c>
      <c r="FV56" s="74">
        <v>0</v>
      </c>
      <c r="FW56" s="74">
        <v>0</v>
      </c>
      <c r="FX56" s="74">
        <v>0</v>
      </c>
      <c r="FY56" s="74">
        <v>0</v>
      </c>
      <c r="FZ56" s="74">
        <v>0</v>
      </c>
      <c r="GA56" s="74">
        <v>0</v>
      </c>
      <c r="GB56" s="74">
        <v>0</v>
      </c>
      <c r="GC56" s="74">
        <v>0</v>
      </c>
      <c r="GD56" s="74">
        <v>0</v>
      </c>
      <c r="GE56" s="74">
        <v>0</v>
      </c>
      <c r="GF56" s="74">
        <v>0</v>
      </c>
      <c r="GG56" s="74">
        <v>0</v>
      </c>
      <c r="GH56" s="74">
        <v>0</v>
      </c>
      <c r="GI56" s="74">
        <v>0</v>
      </c>
      <c r="GJ56" s="74">
        <v>0</v>
      </c>
      <c r="GK56" s="74">
        <v>0</v>
      </c>
      <c r="GL56" s="74">
        <v>0</v>
      </c>
      <c r="GM56" s="74">
        <v>0</v>
      </c>
      <c r="GN56" s="74">
        <v>0</v>
      </c>
      <c r="GO56" s="74">
        <v>0</v>
      </c>
      <c r="GP56" s="74">
        <v>0</v>
      </c>
      <c r="GQ56" s="74">
        <v>0</v>
      </c>
      <c r="GR56" s="74">
        <v>0</v>
      </c>
      <c r="GS56" s="74">
        <v>0</v>
      </c>
      <c r="GT56" s="74">
        <v>0</v>
      </c>
      <c r="GU56" s="74">
        <v>0</v>
      </c>
      <c r="GV56" s="74">
        <v>0</v>
      </c>
      <c r="GW56" s="74">
        <v>0</v>
      </c>
      <c r="GX56" s="74">
        <v>0</v>
      </c>
      <c r="GY56" s="74">
        <v>0</v>
      </c>
      <c r="GZ56" s="74">
        <v>0</v>
      </c>
      <c r="HA56" s="74">
        <v>0</v>
      </c>
      <c r="HB56" s="74">
        <v>0</v>
      </c>
      <c r="HC56" s="74">
        <v>0</v>
      </c>
      <c r="HD56" s="74">
        <v>0</v>
      </c>
      <c r="HE56" s="74">
        <v>0</v>
      </c>
      <c r="HF56" s="74">
        <v>0</v>
      </c>
      <c r="HG56" s="74">
        <v>0</v>
      </c>
      <c r="HH56" s="74">
        <v>0</v>
      </c>
      <c r="HI56" s="74">
        <v>0</v>
      </c>
      <c r="HJ56" s="74">
        <v>0</v>
      </c>
      <c r="HK56" s="74">
        <v>0</v>
      </c>
      <c r="HL56" s="74">
        <v>0</v>
      </c>
      <c r="HM56" s="74">
        <v>0</v>
      </c>
      <c r="HN56" s="74">
        <v>0</v>
      </c>
      <c r="HO56" s="74">
        <v>0</v>
      </c>
      <c r="HP56" s="74">
        <v>0</v>
      </c>
      <c r="HQ56" s="74">
        <v>0</v>
      </c>
      <c r="HR56" s="74">
        <v>0</v>
      </c>
      <c r="HS56" s="74">
        <v>0</v>
      </c>
      <c r="HT56" s="50"/>
      <c r="HU56" s="50"/>
      <c r="HV56" s="50"/>
      <c r="HW56" s="50"/>
      <c r="HX56" s="54"/>
      <c r="HY56" s="76"/>
      <c r="HZ56" s="77"/>
      <c r="IA56" s="77"/>
      <c r="IB56" s="77"/>
    </row>
    <row r="57" spans="1:236">
      <c r="A57" s="42"/>
      <c r="E57" s="43"/>
      <c r="F57" s="50"/>
      <c r="G57" s="50"/>
      <c r="H57" s="50"/>
      <c r="I57" s="50"/>
      <c r="J57" s="50"/>
      <c r="K57" s="87">
        <v>339</v>
      </c>
      <c r="L57" s="88" t="s">
        <v>692</v>
      </c>
      <c r="M57" s="79">
        <v>1.0757700158773329</v>
      </c>
      <c r="N57" s="80">
        <v>0.59520142848772772</v>
      </c>
      <c r="O57" s="79">
        <v>3.3037350718773346E-2</v>
      </c>
      <c r="P57" s="74">
        <v>0</v>
      </c>
      <c r="Q57" s="74">
        <v>0</v>
      </c>
      <c r="R57" s="74">
        <v>0</v>
      </c>
      <c r="S57" s="74">
        <v>0</v>
      </c>
      <c r="T57" s="74">
        <v>0</v>
      </c>
      <c r="U57" s="74">
        <v>0</v>
      </c>
      <c r="V57" s="74">
        <v>0</v>
      </c>
      <c r="W57" s="74">
        <v>0</v>
      </c>
      <c r="X57" s="74">
        <v>0</v>
      </c>
      <c r="Y57" s="74">
        <v>0</v>
      </c>
      <c r="Z57" s="74">
        <v>0</v>
      </c>
      <c r="AA57" s="74">
        <v>0</v>
      </c>
      <c r="AB57" s="74">
        <v>0</v>
      </c>
      <c r="AC57" s="74">
        <v>0</v>
      </c>
      <c r="AD57" s="74">
        <v>0</v>
      </c>
      <c r="AE57" s="74">
        <v>0</v>
      </c>
      <c r="AF57" s="74">
        <v>0</v>
      </c>
      <c r="AG57" s="74">
        <v>0</v>
      </c>
      <c r="AH57" s="74">
        <v>0</v>
      </c>
      <c r="AI57" s="74">
        <v>0</v>
      </c>
      <c r="AJ57" s="74">
        <v>0</v>
      </c>
      <c r="AK57" s="74">
        <v>0</v>
      </c>
      <c r="AL57" s="74">
        <v>0</v>
      </c>
      <c r="AM57" s="74">
        <v>0</v>
      </c>
      <c r="AN57" s="74">
        <v>0</v>
      </c>
      <c r="AO57" s="74">
        <v>0</v>
      </c>
      <c r="AP57" s="74">
        <v>0</v>
      </c>
      <c r="AQ57" s="74">
        <v>0</v>
      </c>
      <c r="AR57" s="74">
        <v>0</v>
      </c>
      <c r="AS57" s="74">
        <v>0</v>
      </c>
      <c r="AT57" s="74">
        <v>0</v>
      </c>
      <c r="AU57" s="74">
        <v>0</v>
      </c>
      <c r="AV57" s="74">
        <v>0</v>
      </c>
      <c r="AW57" s="74">
        <v>0</v>
      </c>
      <c r="AX57" s="74">
        <v>0</v>
      </c>
      <c r="AY57" s="74">
        <v>0</v>
      </c>
      <c r="AZ57" s="74">
        <v>0</v>
      </c>
      <c r="BA57" s="74">
        <v>0</v>
      </c>
      <c r="BB57" s="74">
        <v>0</v>
      </c>
      <c r="BC57" s="74">
        <v>0</v>
      </c>
      <c r="BD57" s="74">
        <v>0</v>
      </c>
      <c r="BE57" s="74">
        <v>0</v>
      </c>
      <c r="BF57" s="74">
        <v>0</v>
      </c>
      <c r="BG57" s="74">
        <v>0</v>
      </c>
      <c r="BH57" s="74">
        <v>0</v>
      </c>
      <c r="BI57" s="74">
        <v>0</v>
      </c>
      <c r="BJ57" s="74">
        <v>0</v>
      </c>
      <c r="BK57" s="74">
        <v>0</v>
      </c>
      <c r="BL57" s="74">
        <v>0</v>
      </c>
      <c r="BM57" s="74">
        <v>0</v>
      </c>
      <c r="BN57" s="74">
        <v>0</v>
      </c>
      <c r="BO57" s="74">
        <v>0.67382794536383328</v>
      </c>
      <c r="BP57" s="74">
        <v>0</v>
      </c>
      <c r="BQ57" s="74">
        <v>0</v>
      </c>
      <c r="BR57" s="74">
        <v>0</v>
      </c>
      <c r="BS57" s="74">
        <v>0</v>
      </c>
      <c r="BT57" s="74">
        <v>0</v>
      </c>
      <c r="BU57" s="74">
        <v>0</v>
      </c>
      <c r="BV57" s="74">
        <v>0</v>
      </c>
      <c r="BW57" s="74">
        <v>0</v>
      </c>
      <c r="BX57" s="74">
        <v>0</v>
      </c>
      <c r="BY57" s="74">
        <v>0</v>
      </c>
      <c r="BZ57" s="74">
        <v>0</v>
      </c>
      <c r="CA57" s="74">
        <v>0</v>
      </c>
      <c r="CB57" s="74">
        <v>0</v>
      </c>
      <c r="CC57" s="74">
        <v>0</v>
      </c>
      <c r="CD57" s="74">
        <v>0</v>
      </c>
      <c r="CE57" s="74">
        <v>0</v>
      </c>
      <c r="CF57" s="74">
        <v>0</v>
      </c>
      <c r="CG57" s="74">
        <v>0</v>
      </c>
      <c r="CH57" s="74">
        <v>0</v>
      </c>
      <c r="CI57" s="74">
        <v>0</v>
      </c>
      <c r="CJ57" s="74">
        <v>0</v>
      </c>
      <c r="CK57" s="74">
        <v>0</v>
      </c>
      <c r="CL57" s="74">
        <v>0</v>
      </c>
      <c r="CM57" s="74">
        <v>0</v>
      </c>
      <c r="CN57" s="74">
        <v>0</v>
      </c>
      <c r="CO57" s="74">
        <v>0</v>
      </c>
      <c r="CP57" s="74">
        <v>0</v>
      </c>
      <c r="CQ57" s="74">
        <v>0</v>
      </c>
      <c r="CR57" s="74">
        <v>0</v>
      </c>
      <c r="CS57" s="74">
        <v>0</v>
      </c>
      <c r="CT57" s="74">
        <v>0</v>
      </c>
      <c r="CU57" s="74">
        <v>0</v>
      </c>
      <c r="CV57" s="74">
        <v>0</v>
      </c>
      <c r="CW57" s="74">
        <v>0</v>
      </c>
      <c r="CX57" s="74">
        <v>0</v>
      </c>
      <c r="CY57" s="74">
        <v>0</v>
      </c>
      <c r="CZ57" s="74">
        <v>0</v>
      </c>
      <c r="DA57" s="74">
        <v>0</v>
      </c>
      <c r="DB57" s="74">
        <v>0</v>
      </c>
      <c r="DC57" s="74">
        <v>0</v>
      </c>
      <c r="DD57" s="74">
        <v>0</v>
      </c>
      <c r="DE57" s="74">
        <v>0</v>
      </c>
      <c r="DF57" s="74">
        <v>0</v>
      </c>
      <c r="DG57" s="74">
        <v>0</v>
      </c>
      <c r="DH57" s="74">
        <v>0</v>
      </c>
      <c r="DI57" s="74">
        <v>0</v>
      </c>
      <c r="DJ57" s="74">
        <v>0</v>
      </c>
      <c r="DK57" s="74">
        <v>0</v>
      </c>
      <c r="DL57" s="74">
        <v>0</v>
      </c>
      <c r="DM57" s="74">
        <v>0</v>
      </c>
      <c r="DN57" s="74">
        <v>0</v>
      </c>
      <c r="DO57" s="74">
        <v>0</v>
      </c>
      <c r="DP57" s="74">
        <v>0</v>
      </c>
      <c r="DQ57" s="74">
        <v>0</v>
      </c>
      <c r="DR57" s="74">
        <v>0</v>
      </c>
      <c r="DS57" s="74">
        <v>0</v>
      </c>
      <c r="DT57" s="74">
        <v>0</v>
      </c>
      <c r="DU57" s="74">
        <v>0</v>
      </c>
      <c r="DV57" s="74">
        <v>0</v>
      </c>
      <c r="DW57" s="74">
        <v>0</v>
      </c>
      <c r="DX57" s="74">
        <v>0</v>
      </c>
      <c r="DY57" s="74">
        <v>0</v>
      </c>
      <c r="DZ57" s="74">
        <v>0</v>
      </c>
      <c r="EA57" s="74">
        <v>0</v>
      </c>
      <c r="EB57" s="74">
        <v>0</v>
      </c>
      <c r="EC57" s="74">
        <v>0</v>
      </c>
      <c r="ED57" s="74">
        <v>0</v>
      </c>
      <c r="EE57" s="74">
        <v>0</v>
      </c>
      <c r="EF57" s="74">
        <v>0</v>
      </c>
      <c r="EG57" s="74">
        <v>0</v>
      </c>
      <c r="EH57" s="74">
        <v>0</v>
      </c>
      <c r="EI57" s="74">
        <v>0</v>
      </c>
      <c r="EJ57" s="74">
        <v>0</v>
      </c>
      <c r="EK57" s="74">
        <v>0</v>
      </c>
      <c r="EL57" s="74">
        <v>0</v>
      </c>
      <c r="EM57" s="74">
        <v>0</v>
      </c>
      <c r="EN57" s="74">
        <v>0</v>
      </c>
      <c r="EO57" s="74">
        <v>0</v>
      </c>
      <c r="EP57" s="74">
        <v>0</v>
      </c>
      <c r="EQ57" s="74">
        <v>0</v>
      </c>
      <c r="ER57" s="74">
        <v>0</v>
      </c>
      <c r="ES57" s="74">
        <v>0</v>
      </c>
      <c r="ET57" s="74">
        <v>0</v>
      </c>
      <c r="EU57" s="74">
        <v>0</v>
      </c>
      <c r="EV57" s="74">
        <v>0</v>
      </c>
      <c r="EW57" s="74">
        <v>0</v>
      </c>
      <c r="EX57" s="74">
        <v>0</v>
      </c>
      <c r="EY57" s="74">
        <v>0</v>
      </c>
      <c r="EZ57" s="74">
        <v>0</v>
      </c>
      <c r="FA57" s="74">
        <v>0</v>
      </c>
      <c r="FB57" s="74">
        <v>0</v>
      </c>
      <c r="FC57" s="74">
        <v>0</v>
      </c>
      <c r="FD57" s="74">
        <v>0</v>
      </c>
      <c r="FE57" s="74">
        <v>0</v>
      </c>
      <c r="FF57" s="74">
        <v>0</v>
      </c>
      <c r="FG57" s="74">
        <v>0</v>
      </c>
      <c r="FH57" s="74">
        <v>0</v>
      </c>
      <c r="FI57" s="74">
        <v>0</v>
      </c>
      <c r="FJ57" s="74">
        <v>0</v>
      </c>
      <c r="FK57" s="74">
        <v>0</v>
      </c>
      <c r="FL57" s="74">
        <v>0</v>
      </c>
      <c r="FM57" s="74">
        <v>0</v>
      </c>
      <c r="FN57" s="74">
        <v>0</v>
      </c>
      <c r="FO57" s="74">
        <v>0</v>
      </c>
      <c r="FP57" s="74">
        <v>0</v>
      </c>
      <c r="FQ57" s="74">
        <v>0.67303202172904297</v>
      </c>
      <c r="FR57" s="74">
        <v>0</v>
      </c>
      <c r="FS57" s="74">
        <v>0</v>
      </c>
      <c r="FT57" s="74">
        <v>0</v>
      </c>
      <c r="FU57" s="74">
        <v>0</v>
      </c>
      <c r="FV57" s="74">
        <v>0</v>
      </c>
      <c r="FW57" s="74">
        <v>0</v>
      </c>
      <c r="FX57" s="74">
        <v>0</v>
      </c>
      <c r="FY57" s="74">
        <v>0</v>
      </c>
      <c r="FZ57" s="74">
        <v>0</v>
      </c>
      <c r="GA57" s="74">
        <v>0</v>
      </c>
      <c r="GB57" s="74">
        <v>0</v>
      </c>
      <c r="GC57" s="74">
        <v>0</v>
      </c>
      <c r="GD57" s="74">
        <v>0</v>
      </c>
      <c r="GE57" s="74">
        <v>0</v>
      </c>
      <c r="GF57" s="74">
        <v>0</v>
      </c>
      <c r="GG57" s="74">
        <v>0</v>
      </c>
      <c r="GH57" s="74">
        <v>0</v>
      </c>
      <c r="GI57" s="74">
        <v>0</v>
      </c>
      <c r="GJ57" s="74">
        <v>0</v>
      </c>
      <c r="GK57" s="74">
        <v>0</v>
      </c>
      <c r="GL57" s="74">
        <v>0</v>
      </c>
      <c r="GM57" s="74">
        <v>0</v>
      </c>
      <c r="GN57" s="74">
        <v>0</v>
      </c>
      <c r="GO57" s="74">
        <v>0</v>
      </c>
      <c r="GP57" s="74">
        <v>0</v>
      </c>
      <c r="GQ57" s="74">
        <v>0</v>
      </c>
      <c r="GR57" s="74">
        <v>0</v>
      </c>
      <c r="GS57" s="74">
        <v>0</v>
      </c>
      <c r="GT57" s="74">
        <v>0</v>
      </c>
      <c r="GU57" s="74">
        <v>0</v>
      </c>
      <c r="GV57" s="74">
        <v>0</v>
      </c>
      <c r="GW57" s="74">
        <v>0</v>
      </c>
      <c r="GX57" s="74">
        <v>0</v>
      </c>
      <c r="GY57" s="74">
        <v>0</v>
      </c>
      <c r="GZ57" s="74">
        <v>0</v>
      </c>
      <c r="HA57" s="74">
        <v>0</v>
      </c>
      <c r="HB57" s="74">
        <v>0</v>
      </c>
      <c r="HC57" s="74">
        <v>0</v>
      </c>
      <c r="HD57" s="74">
        <v>0</v>
      </c>
      <c r="HE57" s="74">
        <v>0</v>
      </c>
      <c r="HF57" s="74">
        <v>0</v>
      </c>
      <c r="HG57" s="74">
        <v>0</v>
      </c>
      <c r="HH57" s="74">
        <v>0</v>
      </c>
      <c r="HI57" s="74">
        <v>0</v>
      </c>
      <c r="HJ57" s="74">
        <v>0</v>
      </c>
      <c r="HK57" s="74">
        <v>0</v>
      </c>
      <c r="HL57" s="74">
        <v>0</v>
      </c>
      <c r="HM57" s="74">
        <v>0</v>
      </c>
      <c r="HN57" s="74">
        <v>0</v>
      </c>
      <c r="HO57" s="74">
        <v>0</v>
      </c>
      <c r="HP57" s="74">
        <v>0</v>
      </c>
      <c r="HQ57" s="74">
        <v>0</v>
      </c>
      <c r="HR57" s="74">
        <v>0</v>
      </c>
      <c r="HS57" s="74">
        <v>0</v>
      </c>
      <c r="HT57" s="50"/>
      <c r="HU57" s="50"/>
      <c r="HV57" s="50"/>
      <c r="HW57" s="50"/>
      <c r="HX57" s="54"/>
      <c r="HY57" s="41"/>
    </row>
    <row r="58" spans="1:236">
      <c r="A58" s="42"/>
      <c r="E58" s="43"/>
      <c r="F58" s="50"/>
      <c r="G58" s="50"/>
      <c r="H58" s="50"/>
      <c r="I58" s="50"/>
      <c r="J58" s="50"/>
      <c r="K58" s="87">
        <v>341</v>
      </c>
      <c r="L58" s="88" t="s">
        <v>693</v>
      </c>
      <c r="M58" s="79">
        <v>1.0404765754375349</v>
      </c>
      <c r="N58" s="80">
        <v>0.65823219067741834</v>
      </c>
      <c r="O58" s="79">
        <v>0.20110155102407054</v>
      </c>
      <c r="P58" s="74">
        <v>0</v>
      </c>
      <c r="Q58" s="74">
        <v>0</v>
      </c>
      <c r="R58" s="74">
        <v>0</v>
      </c>
      <c r="S58" s="74">
        <v>0</v>
      </c>
      <c r="T58" s="74">
        <v>0</v>
      </c>
      <c r="U58" s="74">
        <v>0</v>
      </c>
      <c r="V58" s="74">
        <v>0</v>
      </c>
      <c r="W58" s="74">
        <v>0</v>
      </c>
      <c r="X58" s="74">
        <v>0</v>
      </c>
      <c r="Y58" s="74">
        <v>0</v>
      </c>
      <c r="Z58" s="74">
        <v>0</v>
      </c>
      <c r="AA58" s="74">
        <v>0</v>
      </c>
      <c r="AB58" s="74">
        <v>0</v>
      </c>
      <c r="AC58" s="74">
        <v>0</v>
      </c>
      <c r="AD58" s="74">
        <v>0</v>
      </c>
      <c r="AE58" s="74">
        <v>0</v>
      </c>
      <c r="AF58" s="74">
        <v>0</v>
      </c>
      <c r="AG58" s="74">
        <v>0</v>
      </c>
      <c r="AH58" s="74">
        <v>0</v>
      </c>
      <c r="AI58" s="74">
        <v>0</v>
      </c>
      <c r="AJ58" s="74">
        <v>0</v>
      </c>
      <c r="AK58" s="74">
        <v>0</v>
      </c>
      <c r="AL58" s="74">
        <v>0</v>
      </c>
      <c r="AM58" s="74">
        <v>0</v>
      </c>
      <c r="AN58" s="74">
        <v>0</v>
      </c>
      <c r="AO58" s="74">
        <v>0</v>
      </c>
      <c r="AP58" s="74">
        <v>0</v>
      </c>
      <c r="AQ58" s="74">
        <v>0</v>
      </c>
      <c r="AR58" s="74">
        <v>0</v>
      </c>
      <c r="AS58" s="74">
        <v>0</v>
      </c>
      <c r="AT58" s="74">
        <v>0</v>
      </c>
      <c r="AU58" s="74">
        <v>0</v>
      </c>
      <c r="AV58" s="74">
        <v>0</v>
      </c>
      <c r="AW58" s="74">
        <v>0</v>
      </c>
      <c r="AX58" s="74">
        <v>0</v>
      </c>
      <c r="AY58" s="74">
        <v>0</v>
      </c>
      <c r="AZ58" s="74">
        <v>0</v>
      </c>
      <c r="BA58" s="74">
        <v>0</v>
      </c>
      <c r="BB58" s="74">
        <v>0</v>
      </c>
      <c r="BC58" s="74">
        <v>0</v>
      </c>
      <c r="BD58" s="74">
        <v>0</v>
      </c>
      <c r="BE58" s="74">
        <v>0</v>
      </c>
      <c r="BF58" s="74">
        <v>0</v>
      </c>
      <c r="BG58" s="74">
        <v>0</v>
      </c>
      <c r="BH58" s="74">
        <v>0</v>
      </c>
      <c r="BI58" s="74">
        <v>0</v>
      </c>
      <c r="BJ58" s="74">
        <v>0</v>
      </c>
      <c r="BK58" s="74">
        <v>0</v>
      </c>
      <c r="BL58" s="74">
        <v>0</v>
      </c>
      <c r="BM58" s="74">
        <v>0</v>
      </c>
      <c r="BN58" s="74">
        <v>0</v>
      </c>
      <c r="BO58" s="74">
        <v>0</v>
      </c>
      <c r="BP58" s="74">
        <v>0.72798625931009675</v>
      </c>
      <c r="BQ58" s="74">
        <v>0</v>
      </c>
      <c r="BR58" s="74">
        <v>0</v>
      </c>
      <c r="BS58" s="74">
        <v>0</v>
      </c>
      <c r="BT58" s="74">
        <v>0</v>
      </c>
      <c r="BU58" s="74">
        <v>0</v>
      </c>
      <c r="BV58" s="74">
        <v>0</v>
      </c>
      <c r="BW58" s="74">
        <v>0</v>
      </c>
      <c r="BX58" s="74">
        <v>0</v>
      </c>
      <c r="BY58" s="74">
        <v>0</v>
      </c>
      <c r="BZ58" s="74">
        <v>0</v>
      </c>
      <c r="CA58" s="74">
        <v>0</v>
      </c>
      <c r="CB58" s="74">
        <v>0</v>
      </c>
      <c r="CC58" s="74">
        <v>0</v>
      </c>
      <c r="CD58" s="74">
        <v>0</v>
      </c>
      <c r="CE58" s="74">
        <v>0</v>
      </c>
      <c r="CF58" s="74">
        <v>0</v>
      </c>
      <c r="CG58" s="74">
        <v>0</v>
      </c>
      <c r="CH58" s="74">
        <v>0</v>
      </c>
      <c r="CI58" s="74">
        <v>0</v>
      </c>
      <c r="CJ58" s="74">
        <v>0</v>
      </c>
      <c r="CK58" s="74">
        <v>0</v>
      </c>
      <c r="CL58" s="74">
        <v>0</v>
      </c>
      <c r="CM58" s="74">
        <v>0</v>
      </c>
      <c r="CN58" s="74">
        <v>0</v>
      </c>
      <c r="CO58" s="74">
        <v>0</v>
      </c>
      <c r="CP58" s="74">
        <v>0</v>
      </c>
      <c r="CQ58" s="74">
        <v>0</v>
      </c>
      <c r="CR58" s="74">
        <v>0</v>
      </c>
      <c r="CS58" s="74">
        <v>0</v>
      </c>
      <c r="CT58" s="74">
        <v>0</v>
      </c>
      <c r="CU58" s="74">
        <v>0</v>
      </c>
      <c r="CV58" s="74">
        <v>0</v>
      </c>
      <c r="CW58" s="74">
        <v>0</v>
      </c>
      <c r="CX58" s="74">
        <v>0</v>
      </c>
      <c r="CY58" s="74">
        <v>0</v>
      </c>
      <c r="CZ58" s="74">
        <v>0</v>
      </c>
      <c r="DA58" s="74">
        <v>0</v>
      </c>
      <c r="DB58" s="74">
        <v>0</v>
      </c>
      <c r="DC58" s="74">
        <v>0</v>
      </c>
      <c r="DD58" s="74">
        <v>0</v>
      </c>
      <c r="DE58" s="74">
        <v>0</v>
      </c>
      <c r="DF58" s="74">
        <v>0</v>
      </c>
      <c r="DG58" s="74">
        <v>0</v>
      </c>
      <c r="DH58" s="74">
        <v>0</v>
      </c>
      <c r="DI58" s="74">
        <v>0</v>
      </c>
      <c r="DJ58" s="74">
        <v>0</v>
      </c>
      <c r="DK58" s="74">
        <v>0</v>
      </c>
      <c r="DL58" s="74">
        <v>0</v>
      </c>
      <c r="DM58" s="74">
        <v>0</v>
      </c>
      <c r="DN58" s="74">
        <v>0</v>
      </c>
      <c r="DO58" s="74">
        <v>0</v>
      </c>
      <c r="DP58" s="74">
        <v>0</v>
      </c>
      <c r="DQ58" s="74">
        <v>0</v>
      </c>
      <c r="DR58" s="74">
        <v>0</v>
      </c>
      <c r="DS58" s="74">
        <v>0</v>
      </c>
      <c r="DT58" s="74">
        <v>0</v>
      </c>
      <c r="DU58" s="74">
        <v>0</v>
      </c>
      <c r="DV58" s="74">
        <v>0</v>
      </c>
      <c r="DW58" s="74">
        <v>0</v>
      </c>
      <c r="DX58" s="74">
        <v>0</v>
      </c>
      <c r="DY58" s="74">
        <v>0</v>
      </c>
      <c r="DZ58" s="74">
        <v>0</v>
      </c>
      <c r="EA58" s="74">
        <v>0</v>
      </c>
      <c r="EB58" s="74">
        <v>0</v>
      </c>
      <c r="EC58" s="74">
        <v>0</v>
      </c>
      <c r="ED58" s="74">
        <v>0</v>
      </c>
      <c r="EE58" s="74">
        <v>0</v>
      </c>
      <c r="EF58" s="74">
        <v>0</v>
      </c>
      <c r="EG58" s="74">
        <v>0</v>
      </c>
      <c r="EH58" s="74">
        <v>0</v>
      </c>
      <c r="EI58" s="74">
        <v>0</v>
      </c>
      <c r="EJ58" s="74">
        <v>0</v>
      </c>
      <c r="EK58" s="74">
        <v>0</v>
      </c>
      <c r="EL58" s="74">
        <v>0</v>
      </c>
      <c r="EM58" s="74">
        <v>0</v>
      </c>
      <c r="EN58" s="74">
        <v>0</v>
      </c>
      <c r="EO58" s="74">
        <v>0</v>
      </c>
      <c r="EP58" s="74">
        <v>0</v>
      </c>
      <c r="EQ58" s="74">
        <v>0</v>
      </c>
      <c r="ER58" s="74">
        <v>0</v>
      </c>
      <c r="ES58" s="74">
        <v>0</v>
      </c>
      <c r="ET58" s="74">
        <v>0</v>
      </c>
      <c r="EU58" s="74">
        <v>0</v>
      </c>
      <c r="EV58" s="74">
        <v>0</v>
      </c>
      <c r="EW58" s="74">
        <v>0</v>
      </c>
      <c r="EX58" s="74">
        <v>0</v>
      </c>
      <c r="EY58" s="74">
        <v>0</v>
      </c>
      <c r="EZ58" s="74">
        <v>0</v>
      </c>
      <c r="FA58" s="74">
        <v>0</v>
      </c>
      <c r="FB58" s="74">
        <v>0</v>
      </c>
      <c r="FC58" s="74">
        <v>0</v>
      </c>
      <c r="FD58" s="74">
        <v>0</v>
      </c>
      <c r="FE58" s="74">
        <v>0</v>
      </c>
      <c r="FF58" s="74">
        <v>0</v>
      </c>
      <c r="FG58" s="74">
        <v>0</v>
      </c>
      <c r="FH58" s="74">
        <v>0</v>
      </c>
      <c r="FI58" s="74">
        <v>0</v>
      </c>
      <c r="FJ58" s="74">
        <v>0</v>
      </c>
      <c r="FK58" s="74">
        <v>0</v>
      </c>
      <c r="FL58" s="74">
        <v>0</v>
      </c>
      <c r="FM58" s="74">
        <v>0</v>
      </c>
      <c r="FN58" s="74">
        <v>0</v>
      </c>
      <c r="FO58" s="74">
        <v>0</v>
      </c>
      <c r="FP58" s="74">
        <v>0</v>
      </c>
      <c r="FQ58" s="74">
        <v>0</v>
      </c>
      <c r="FR58" s="74">
        <v>0.74885455201818607</v>
      </c>
      <c r="FS58" s="74">
        <v>0</v>
      </c>
      <c r="FT58" s="74">
        <v>0</v>
      </c>
      <c r="FU58" s="74">
        <v>0</v>
      </c>
      <c r="FV58" s="74">
        <v>0</v>
      </c>
      <c r="FW58" s="74">
        <v>0</v>
      </c>
      <c r="FX58" s="74">
        <v>0</v>
      </c>
      <c r="FY58" s="74">
        <v>0</v>
      </c>
      <c r="FZ58" s="74">
        <v>0</v>
      </c>
      <c r="GA58" s="74">
        <v>0</v>
      </c>
      <c r="GB58" s="74">
        <v>0</v>
      </c>
      <c r="GC58" s="74">
        <v>0</v>
      </c>
      <c r="GD58" s="74">
        <v>0</v>
      </c>
      <c r="GE58" s="74">
        <v>0</v>
      </c>
      <c r="GF58" s="74">
        <v>0</v>
      </c>
      <c r="GG58" s="74">
        <v>0</v>
      </c>
      <c r="GH58" s="74">
        <v>0</v>
      </c>
      <c r="GI58" s="74">
        <v>0</v>
      </c>
      <c r="GJ58" s="74">
        <v>0</v>
      </c>
      <c r="GK58" s="74">
        <v>0</v>
      </c>
      <c r="GL58" s="74">
        <v>0</v>
      </c>
      <c r="GM58" s="74">
        <v>0</v>
      </c>
      <c r="GN58" s="74">
        <v>0</v>
      </c>
      <c r="GO58" s="74">
        <v>0</v>
      </c>
      <c r="GP58" s="74">
        <v>0</v>
      </c>
      <c r="GQ58" s="74">
        <v>0</v>
      </c>
      <c r="GR58" s="74">
        <v>0</v>
      </c>
      <c r="GS58" s="74">
        <v>0</v>
      </c>
      <c r="GT58" s="74">
        <v>0</v>
      </c>
      <c r="GU58" s="74">
        <v>0</v>
      </c>
      <c r="GV58" s="74">
        <v>0</v>
      </c>
      <c r="GW58" s="74">
        <v>0</v>
      </c>
      <c r="GX58" s="74">
        <v>0</v>
      </c>
      <c r="GY58" s="74">
        <v>0</v>
      </c>
      <c r="GZ58" s="74">
        <v>0</v>
      </c>
      <c r="HA58" s="74">
        <v>0</v>
      </c>
      <c r="HB58" s="74">
        <v>0</v>
      </c>
      <c r="HC58" s="74">
        <v>0</v>
      </c>
      <c r="HD58" s="74">
        <v>0</v>
      </c>
      <c r="HE58" s="74">
        <v>0</v>
      </c>
      <c r="HF58" s="74">
        <v>0</v>
      </c>
      <c r="HG58" s="74">
        <v>0</v>
      </c>
      <c r="HH58" s="74">
        <v>0</v>
      </c>
      <c r="HI58" s="74">
        <v>0</v>
      </c>
      <c r="HJ58" s="74">
        <v>0</v>
      </c>
      <c r="HK58" s="74">
        <v>0</v>
      </c>
      <c r="HL58" s="74">
        <v>0</v>
      </c>
      <c r="HM58" s="74">
        <v>0</v>
      </c>
      <c r="HN58" s="74">
        <v>0</v>
      </c>
      <c r="HO58" s="74">
        <v>0</v>
      </c>
      <c r="HP58" s="74">
        <v>0</v>
      </c>
      <c r="HQ58" s="74">
        <v>0</v>
      </c>
      <c r="HR58" s="74">
        <v>0</v>
      </c>
      <c r="HS58" s="74">
        <v>0</v>
      </c>
      <c r="HT58" s="50"/>
      <c r="HU58" s="50"/>
      <c r="HV58" s="50"/>
      <c r="HW58" s="50"/>
      <c r="HX58" s="54"/>
      <c r="HY58" s="41"/>
    </row>
    <row r="59" spans="1:236">
      <c r="A59" s="42"/>
      <c r="E59" s="43"/>
      <c r="F59" s="50"/>
      <c r="G59" s="50"/>
      <c r="H59" s="50"/>
      <c r="I59" s="50"/>
      <c r="J59" s="50"/>
      <c r="K59" s="87">
        <v>342</v>
      </c>
      <c r="L59" s="88" t="s">
        <v>694</v>
      </c>
      <c r="M59" s="79">
        <v>1.149158370270948</v>
      </c>
      <c r="N59" s="80">
        <v>0.92405949217725147</v>
      </c>
      <c r="O59" s="79">
        <v>5.748752472684892E-2</v>
      </c>
      <c r="P59" s="74">
        <v>0</v>
      </c>
      <c r="Q59" s="74">
        <v>0</v>
      </c>
      <c r="R59" s="74">
        <v>0</v>
      </c>
      <c r="S59" s="74">
        <v>0</v>
      </c>
      <c r="T59" s="74">
        <v>0</v>
      </c>
      <c r="U59" s="74">
        <v>0</v>
      </c>
      <c r="V59" s="74">
        <v>0</v>
      </c>
      <c r="W59" s="74">
        <v>0</v>
      </c>
      <c r="X59" s="74">
        <v>0</v>
      </c>
      <c r="Y59" s="74">
        <v>0</v>
      </c>
      <c r="Z59" s="74">
        <v>0</v>
      </c>
      <c r="AA59" s="74">
        <v>0</v>
      </c>
      <c r="AB59" s="74">
        <v>0</v>
      </c>
      <c r="AC59" s="74">
        <v>0</v>
      </c>
      <c r="AD59" s="74">
        <v>0</v>
      </c>
      <c r="AE59" s="74">
        <v>0</v>
      </c>
      <c r="AF59" s="74">
        <v>0</v>
      </c>
      <c r="AG59" s="74">
        <v>0</v>
      </c>
      <c r="AH59" s="74">
        <v>0</v>
      </c>
      <c r="AI59" s="74">
        <v>0</v>
      </c>
      <c r="AJ59" s="74">
        <v>0</v>
      </c>
      <c r="AK59" s="74">
        <v>0</v>
      </c>
      <c r="AL59" s="74">
        <v>0</v>
      </c>
      <c r="AM59" s="74">
        <v>0</v>
      </c>
      <c r="AN59" s="74">
        <v>0</v>
      </c>
      <c r="AO59" s="74">
        <v>0</v>
      </c>
      <c r="AP59" s="74">
        <v>0</v>
      </c>
      <c r="AQ59" s="74">
        <v>0</v>
      </c>
      <c r="AR59" s="74">
        <v>0</v>
      </c>
      <c r="AS59" s="74">
        <v>0</v>
      </c>
      <c r="AT59" s="74">
        <v>0</v>
      </c>
      <c r="AU59" s="74">
        <v>0</v>
      </c>
      <c r="AV59" s="74">
        <v>0</v>
      </c>
      <c r="AW59" s="74">
        <v>0</v>
      </c>
      <c r="AX59" s="74">
        <v>0</v>
      </c>
      <c r="AY59" s="74">
        <v>0</v>
      </c>
      <c r="AZ59" s="74">
        <v>0</v>
      </c>
      <c r="BA59" s="74">
        <v>0</v>
      </c>
      <c r="BB59" s="74">
        <v>0</v>
      </c>
      <c r="BC59" s="74">
        <v>0</v>
      </c>
      <c r="BD59" s="74">
        <v>0</v>
      </c>
      <c r="BE59" s="74">
        <v>0</v>
      </c>
      <c r="BF59" s="74">
        <v>0</v>
      </c>
      <c r="BG59" s="74">
        <v>0</v>
      </c>
      <c r="BH59" s="74">
        <v>0</v>
      </c>
      <c r="BI59" s="74">
        <v>0</v>
      </c>
      <c r="BJ59" s="74">
        <v>0</v>
      </c>
      <c r="BK59" s="74">
        <v>0</v>
      </c>
      <c r="BL59" s="74">
        <v>0</v>
      </c>
      <c r="BM59" s="74">
        <v>0</v>
      </c>
      <c r="BN59" s="74">
        <v>0</v>
      </c>
      <c r="BO59" s="74">
        <v>0</v>
      </c>
      <c r="BP59" s="74">
        <v>0</v>
      </c>
      <c r="BQ59" s="74">
        <v>0.69160564706523875</v>
      </c>
      <c r="BR59" s="74">
        <v>0</v>
      </c>
      <c r="BS59" s="74">
        <v>0</v>
      </c>
      <c r="BT59" s="74">
        <v>0</v>
      </c>
      <c r="BU59" s="74">
        <v>0</v>
      </c>
      <c r="BV59" s="74">
        <v>0</v>
      </c>
      <c r="BW59" s="74">
        <v>0</v>
      </c>
      <c r="BX59" s="74">
        <v>0</v>
      </c>
      <c r="BY59" s="74">
        <v>0</v>
      </c>
      <c r="BZ59" s="74">
        <v>0</v>
      </c>
      <c r="CA59" s="74">
        <v>0</v>
      </c>
      <c r="CB59" s="74">
        <v>0</v>
      </c>
      <c r="CC59" s="74">
        <v>0</v>
      </c>
      <c r="CD59" s="74">
        <v>0</v>
      </c>
      <c r="CE59" s="74">
        <v>0</v>
      </c>
      <c r="CF59" s="74">
        <v>0</v>
      </c>
      <c r="CG59" s="74">
        <v>0</v>
      </c>
      <c r="CH59" s="74">
        <v>0</v>
      </c>
      <c r="CI59" s="74">
        <v>0</v>
      </c>
      <c r="CJ59" s="74">
        <v>0</v>
      </c>
      <c r="CK59" s="74">
        <v>0</v>
      </c>
      <c r="CL59" s="74">
        <v>0</v>
      </c>
      <c r="CM59" s="74">
        <v>0</v>
      </c>
      <c r="CN59" s="74">
        <v>0</v>
      </c>
      <c r="CO59" s="74">
        <v>0</v>
      </c>
      <c r="CP59" s="74">
        <v>0</v>
      </c>
      <c r="CQ59" s="74">
        <v>0</v>
      </c>
      <c r="CR59" s="74">
        <v>0</v>
      </c>
      <c r="CS59" s="74">
        <v>0</v>
      </c>
      <c r="CT59" s="74">
        <v>0</v>
      </c>
      <c r="CU59" s="74">
        <v>0</v>
      </c>
      <c r="CV59" s="74">
        <v>0</v>
      </c>
      <c r="CW59" s="74">
        <v>0</v>
      </c>
      <c r="CX59" s="74">
        <v>0</v>
      </c>
      <c r="CY59" s="74">
        <v>0</v>
      </c>
      <c r="CZ59" s="74">
        <v>0</v>
      </c>
      <c r="DA59" s="74">
        <v>0</v>
      </c>
      <c r="DB59" s="74">
        <v>0</v>
      </c>
      <c r="DC59" s="74">
        <v>0</v>
      </c>
      <c r="DD59" s="74">
        <v>0</v>
      </c>
      <c r="DE59" s="74">
        <v>0</v>
      </c>
      <c r="DF59" s="74">
        <v>0</v>
      </c>
      <c r="DG59" s="74">
        <v>0</v>
      </c>
      <c r="DH59" s="74">
        <v>0</v>
      </c>
      <c r="DI59" s="74">
        <v>0</v>
      </c>
      <c r="DJ59" s="74">
        <v>0</v>
      </c>
      <c r="DK59" s="74">
        <v>0</v>
      </c>
      <c r="DL59" s="74">
        <v>0</v>
      </c>
      <c r="DM59" s="74">
        <v>0</v>
      </c>
      <c r="DN59" s="74">
        <v>0</v>
      </c>
      <c r="DO59" s="74">
        <v>0</v>
      </c>
      <c r="DP59" s="74">
        <v>0</v>
      </c>
      <c r="DQ59" s="74">
        <v>0</v>
      </c>
      <c r="DR59" s="74">
        <v>0</v>
      </c>
      <c r="DS59" s="74">
        <v>0</v>
      </c>
      <c r="DT59" s="74">
        <v>0</v>
      </c>
      <c r="DU59" s="74">
        <v>0</v>
      </c>
      <c r="DV59" s="74">
        <v>0</v>
      </c>
      <c r="DW59" s="74">
        <v>0</v>
      </c>
      <c r="DX59" s="74">
        <v>0</v>
      </c>
      <c r="DY59" s="74">
        <v>0</v>
      </c>
      <c r="DZ59" s="74">
        <v>0</v>
      </c>
      <c r="EA59" s="74">
        <v>0</v>
      </c>
      <c r="EB59" s="74">
        <v>0</v>
      </c>
      <c r="EC59" s="74">
        <v>0</v>
      </c>
      <c r="ED59" s="74">
        <v>0</v>
      </c>
      <c r="EE59" s="74">
        <v>0</v>
      </c>
      <c r="EF59" s="74">
        <v>0</v>
      </c>
      <c r="EG59" s="74">
        <v>0</v>
      </c>
      <c r="EH59" s="74">
        <v>0</v>
      </c>
      <c r="EI59" s="74">
        <v>0</v>
      </c>
      <c r="EJ59" s="74">
        <v>0</v>
      </c>
      <c r="EK59" s="74">
        <v>0</v>
      </c>
      <c r="EL59" s="74">
        <v>0</v>
      </c>
      <c r="EM59" s="74">
        <v>0</v>
      </c>
      <c r="EN59" s="74">
        <v>0</v>
      </c>
      <c r="EO59" s="74">
        <v>0</v>
      </c>
      <c r="EP59" s="74">
        <v>0</v>
      </c>
      <c r="EQ59" s="74">
        <v>0</v>
      </c>
      <c r="ER59" s="74">
        <v>0</v>
      </c>
      <c r="ES59" s="74">
        <v>0</v>
      </c>
      <c r="ET59" s="74">
        <v>0</v>
      </c>
      <c r="EU59" s="74">
        <v>0</v>
      </c>
      <c r="EV59" s="74">
        <v>0</v>
      </c>
      <c r="EW59" s="74">
        <v>0</v>
      </c>
      <c r="EX59" s="74">
        <v>0</v>
      </c>
      <c r="EY59" s="74">
        <v>0</v>
      </c>
      <c r="EZ59" s="74">
        <v>0</v>
      </c>
      <c r="FA59" s="74">
        <v>0</v>
      </c>
      <c r="FB59" s="74">
        <v>0</v>
      </c>
      <c r="FC59" s="74">
        <v>0</v>
      </c>
      <c r="FD59" s="74">
        <v>0</v>
      </c>
      <c r="FE59" s="74">
        <v>0</v>
      </c>
      <c r="FF59" s="74">
        <v>0</v>
      </c>
      <c r="FG59" s="74">
        <v>0</v>
      </c>
      <c r="FH59" s="74">
        <v>0</v>
      </c>
      <c r="FI59" s="74">
        <v>0</v>
      </c>
      <c r="FJ59" s="74">
        <v>0</v>
      </c>
      <c r="FK59" s="74">
        <v>0</v>
      </c>
      <c r="FL59" s="74">
        <v>0</v>
      </c>
      <c r="FM59" s="74">
        <v>0</v>
      </c>
      <c r="FN59" s="74">
        <v>0</v>
      </c>
      <c r="FO59" s="74">
        <v>0</v>
      </c>
      <c r="FP59" s="74">
        <v>0</v>
      </c>
      <c r="FQ59" s="74">
        <v>0</v>
      </c>
      <c r="FR59" s="74">
        <v>0</v>
      </c>
      <c r="FS59" s="74">
        <v>0.69097159555227827</v>
      </c>
      <c r="FT59" s="74">
        <v>0</v>
      </c>
      <c r="FU59" s="74">
        <v>0</v>
      </c>
      <c r="FV59" s="74">
        <v>0</v>
      </c>
      <c r="FW59" s="74">
        <v>0</v>
      </c>
      <c r="FX59" s="74">
        <v>0</v>
      </c>
      <c r="FY59" s="74">
        <v>0</v>
      </c>
      <c r="FZ59" s="74">
        <v>0</v>
      </c>
      <c r="GA59" s="74">
        <v>0</v>
      </c>
      <c r="GB59" s="74">
        <v>0</v>
      </c>
      <c r="GC59" s="74">
        <v>0</v>
      </c>
      <c r="GD59" s="74">
        <v>0</v>
      </c>
      <c r="GE59" s="74">
        <v>0</v>
      </c>
      <c r="GF59" s="74">
        <v>0</v>
      </c>
      <c r="GG59" s="74">
        <v>0</v>
      </c>
      <c r="GH59" s="74">
        <v>0</v>
      </c>
      <c r="GI59" s="74">
        <v>0</v>
      </c>
      <c r="GJ59" s="74">
        <v>0</v>
      </c>
      <c r="GK59" s="74">
        <v>0</v>
      </c>
      <c r="GL59" s="74">
        <v>0</v>
      </c>
      <c r="GM59" s="74">
        <v>0</v>
      </c>
      <c r="GN59" s="74">
        <v>0</v>
      </c>
      <c r="GO59" s="74">
        <v>0</v>
      </c>
      <c r="GP59" s="74">
        <v>0</v>
      </c>
      <c r="GQ59" s="74">
        <v>0</v>
      </c>
      <c r="GR59" s="74">
        <v>0</v>
      </c>
      <c r="GS59" s="74">
        <v>0</v>
      </c>
      <c r="GT59" s="74">
        <v>0</v>
      </c>
      <c r="GU59" s="74">
        <v>0</v>
      </c>
      <c r="GV59" s="74">
        <v>0</v>
      </c>
      <c r="GW59" s="74">
        <v>0</v>
      </c>
      <c r="GX59" s="74">
        <v>0</v>
      </c>
      <c r="GY59" s="74">
        <v>0</v>
      </c>
      <c r="GZ59" s="74">
        <v>0</v>
      </c>
      <c r="HA59" s="74">
        <v>0</v>
      </c>
      <c r="HB59" s="74">
        <v>0</v>
      </c>
      <c r="HC59" s="74">
        <v>0</v>
      </c>
      <c r="HD59" s="74">
        <v>0</v>
      </c>
      <c r="HE59" s="74">
        <v>0</v>
      </c>
      <c r="HF59" s="74">
        <v>0</v>
      </c>
      <c r="HG59" s="74">
        <v>0</v>
      </c>
      <c r="HH59" s="74">
        <v>0</v>
      </c>
      <c r="HI59" s="74">
        <v>0</v>
      </c>
      <c r="HJ59" s="74">
        <v>0</v>
      </c>
      <c r="HK59" s="74">
        <v>0</v>
      </c>
      <c r="HL59" s="74">
        <v>0</v>
      </c>
      <c r="HM59" s="74">
        <v>0</v>
      </c>
      <c r="HN59" s="74">
        <v>0</v>
      </c>
      <c r="HO59" s="74">
        <v>0</v>
      </c>
      <c r="HP59" s="74">
        <v>0</v>
      </c>
      <c r="HQ59" s="74">
        <v>0</v>
      </c>
      <c r="HR59" s="74">
        <v>0</v>
      </c>
      <c r="HS59" s="74">
        <v>0</v>
      </c>
      <c r="HT59" s="50"/>
      <c r="HU59" s="50"/>
      <c r="HV59" s="50"/>
      <c r="HW59" s="50"/>
      <c r="HX59" s="54"/>
      <c r="HY59" s="41"/>
    </row>
    <row r="60" spans="1:236">
      <c r="A60" s="42"/>
      <c r="E60" s="43"/>
      <c r="F60" s="50"/>
      <c r="G60" s="50"/>
      <c r="H60" s="50"/>
      <c r="I60" s="50"/>
      <c r="J60" s="50"/>
      <c r="K60" s="87">
        <v>352</v>
      </c>
      <c r="L60" s="88" t="s">
        <v>695</v>
      </c>
      <c r="M60" s="79">
        <v>1.0671060272188095</v>
      </c>
      <c r="N60" s="80">
        <v>0.8539808444146737</v>
      </c>
      <c r="O60" s="79">
        <v>8.4505170940386135E-2</v>
      </c>
      <c r="P60" s="74">
        <v>0</v>
      </c>
      <c r="Q60" s="74">
        <v>0</v>
      </c>
      <c r="R60" s="74">
        <v>0</v>
      </c>
      <c r="S60" s="74">
        <v>0</v>
      </c>
      <c r="T60" s="74">
        <v>0</v>
      </c>
      <c r="U60" s="74">
        <v>0</v>
      </c>
      <c r="V60" s="74">
        <v>0</v>
      </c>
      <c r="W60" s="74">
        <v>0</v>
      </c>
      <c r="X60" s="74">
        <v>0</v>
      </c>
      <c r="Y60" s="74">
        <v>0</v>
      </c>
      <c r="Z60" s="74">
        <v>0</v>
      </c>
      <c r="AA60" s="74">
        <v>0</v>
      </c>
      <c r="AB60" s="74">
        <v>0</v>
      </c>
      <c r="AC60" s="74">
        <v>0</v>
      </c>
      <c r="AD60" s="74">
        <v>0</v>
      </c>
      <c r="AE60" s="74">
        <v>0</v>
      </c>
      <c r="AF60" s="74">
        <v>0</v>
      </c>
      <c r="AG60" s="74">
        <v>0</v>
      </c>
      <c r="AH60" s="74">
        <v>0</v>
      </c>
      <c r="AI60" s="74">
        <v>0</v>
      </c>
      <c r="AJ60" s="74">
        <v>0</v>
      </c>
      <c r="AK60" s="74">
        <v>0</v>
      </c>
      <c r="AL60" s="74">
        <v>0</v>
      </c>
      <c r="AM60" s="74">
        <v>0</v>
      </c>
      <c r="AN60" s="74">
        <v>0</v>
      </c>
      <c r="AO60" s="74">
        <v>0</v>
      </c>
      <c r="AP60" s="74">
        <v>0</v>
      </c>
      <c r="AQ60" s="74">
        <v>0</v>
      </c>
      <c r="AR60" s="74">
        <v>0</v>
      </c>
      <c r="AS60" s="74">
        <v>0</v>
      </c>
      <c r="AT60" s="74">
        <v>0</v>
      </c>
      <c r="AU60" s="74">
        <v>0</v>
      </c>
      <c r="AV60" s="74">
        <v>0</v>
      </c>
      <c r="AW60" s="74">
        <v>0</v>
      </c>
      <c r="AX60" s="74">
        <v>0</v>
      </c>
      <c r="AY60" s="74">
        <v>0</v>
      </c>
      <c r="AZ60" s="74">
        <v>0</v>
      </c>
      <c r="BA60" s="74">
        <v>0</v>
      </c>
      <c r="BB60" s="74">
        <v>0</v>
      </c>
      <c r="BC60" s="74">
        <v>0</v>
      </c>
      <c r="BD60" s="74">
        <v>0</v>
      </c>
      <c r="BE60" s="74">
        <v>0</v>
      </c>
      <c r="BF60" s="74">
        <v>0</v>
      </c>
      <c r="BG60" s="74">
        <v>0</v>
      </c>
      <c r="BH60" s="74">
        <v>0</v>
      </c>
      <c r="BI60" s="74">
        <v>0</v>
      </c>
      <c r="BJ60" s="74">
        <v>0</v>
      </c>
      <c r="BK60" s="74">
        <v>0</v>
      </c>
      <c r="BL60" s="74">
        <v>0</v>
      </c>
      <c r="BM60" s="74">
        <v>0</v>
      </c>
      <c r="BN60" s="74">
        <v>0</v>
      </c>
      <c r="BO60" s="74">
        <v>0</v>
      </c>
      <c r="BP60" s="74">
        <v>0</v>
      </c>
      <c r="BQ60" s="74">
        <v>0</v>
      </c>
      <c r="BR60" s="74">
        <v>0.66807166019765996</v>
      </c>
      <c r="BS60" s="74">
        <v>0</v>
      </c>
      <c r="BT60" s="74">
        <v>0</v>
      </c>
      <c r="BU60" s="74">
        <v>0</v>
      </c>
      <c r="BV60" s="74">
        <v>0</v>
      </c>
      <c r="BW60" s="74">
        <v>0</v>
      </c>
      <c r="BX60" s="74">
        <v>0</v>
      </c>
      <c r="BY60" s="74">
        <v>0</v>
      </c>
      <c r="BZ60" s="74">
        <v>0</v>
      </c>
      <c r="CA60" s="74">
        <v>0</v>
      </c>
      <c r="CB60" s="74">
        <v>0</v>
      </c>
      <c r="CC60" s="74">
        <v>0</v>
      </c>
      <c r="CD60" s="74">
        <v>0</v>
      </c>
      <c r="CE60" s="74">
        <v>0</v>
      </c>
      <c r="CF60" s="74">
        <v>0</v>
      </c>
      <c r="CG60" s="74">
        <v>0</v>
      </c>
      <c r="CH60" s="74">
        <v>0</v>
      </c>
      <c r="CI60" s="74">
        <v>0</v>
      </c>
      <c r="CJ60" s="74">
        <v>0</v>
      </c>
      <c r="CK60" s="74">
        <v>0</v>
      </c>
      <c r="CL60" s="74">
        <v>0</v>
      </c>
      <c r="CM60" s="74">
        <v>0</v>
      </c>
      <c r="CN60" s="74">
        <v>0</v>
      </c>
      <c r="CO60" s="74">
        <v>0</v>
      </c>
      <c r="CP60" s="74">
        <v>0</v>
      </c>
      <c r="CQ60" s="74">
        <v>0</v>
      </c>
      <c r="CR60" s="74">
        <v>0</v>
      </c>
      <c r="CS60" s="74">
        <v>0</v>
      </c>
      <c r="CT60" s="74">
        <v>0</v>
      </c>
      <c r="CU60" s="74">
        <v>0</v>
      </c>
      <c r="CV60" s="74">
        <v>0</v>
      </c>
      <c r="CW60" s="74">
        <v>0</v>
      </c>
      <c r="CX60" s="74">
        <v>0</v>
      </c>
      <c r="CY60" s="74">
        <v>0</v>
      </c>
      <c r="CZ60" s="74">
        <v>0</v>
      </c>
      <c r="DA60" s="74">
        <v>0</v>
      </c>
      <c r="DB60" s="74">
        <v>0</v>
      </c>
      <c r="DC60" s="74">
        <v>0</v>
      </c>
      <c r="DD60" s="74">
        <v>0</v>
      </c>
      <c r="DE60" s="74">
        <v>0</v>
      </c>
      <c r="DF60" s="74">
        <v>0</v>
      </c>
      <c r="DG60" s="74">
        <v>0</v>
      </c>
      <c r="DH60" s="74">
        <v>0</v>
      </c>
      <c r="DI60" s="74">
        <v>0</v>
      </c>
      <c r="DJ60" s="74">
        <v>0</v>
      </c>
      <c r="DK60" s="74">
        <v>0</v>
      </c>
      <c r="DL60" s="74">
        <v>0</v>
      </c>
      <c r="DM60" s="74">
        <v>0</v>
      </c>
      <c r="DN60" s="74">
        <v>0</v>
      </c>
      <c r="DO60" s="74">
        <v>0</v>
      </c>
      <c r="DP60" s="74">
        <v>0</v>
      </c>
      <c r="DQ60" s="74">
        <v>0</v>
      </c>
      <c r="DR60" s="74">
        <v>0</v>
      </c>
      <c r="DS60" s="74">
        <v>0</v>
      </c>
      <c r="DT60" s="74">
        <v>0</v>
      </c>
      <c r="DU60" s="74">
        <v>0</v>
      </c>
      <c r="DV60" s="74">
        <v>0</v>
      </c>
      <c r="DW60" s="74">
        <v>0</v>
      </c>
      <c r="DX60" s="74">
        <v>0</v>
      </c>
      <c r="DY60" s="74">
        <v>0</v>
      </c>
      <c r="DZ60" s="74">
        <v>0</v>
      </c>
      <c r="EA60" s="74">
        <v>0</v>
      </c>
      <c r="EB60" s="74">
        <v>0</v>
      </c>
      <c r="EC60" s="74">
        <v>0</v>
      </c>
      <c r="ED60" s="74">
        <v>0</v>
      </c>
      <c r="EE60" s="74">
        <v>0</v>
      </c>
      <c r="EF60" s="74">
        <v>0</v>
      </c>
      <c r="EG60" s="74">
        <v>0</v>
      </c>
      <c r="EH60" s="74">
        <v>0</v>
      </c>
      <c r="EI60" s="74">
        <v>0</v>
      </c>
      <c r="EJ60" s="74">
        <v>0</v>
      </c>
      <c r="EK60" s="74">
        <v>0</v>
      </c>
      <c r="EL60" s="74">
        <v>0</v>
      </c>
      <c r="EM60" s="74">
        <v>0</v>
      </c>
      <c r="EN60" s="74">
        <v>0</v>
      </c>
      <c r="EO60" s="74">
        <v>0</v>
      </c>
      <c r="EP60" s="74">
        <v>0</v>
      </c>
      <c r="EQ60" s="74">
        <v>0</v>
      </c>
      <c r="ER60" s="74">
        <v>0</v>
      </c>
      <c r="ES60" s="74">
        <v>0</v>
      </c>
      <c r="ET60" s="74">
        <v>0</v>
      </c>
      <c r="EU60" s="74">
        <v>0</v>
      </c>
      <c r="EV60" s="74">
        <v>0</v>
      </c>
      <c r="EW60" s="74">
        <v>0</v>
      </c>
      <c r="EX60" s="74">
        <v>0</v>
      </c>
      <c r="EY60" s="74">
        <v>0</v>
      </c>
      <c r="EZ60" s="74">
        <v>0</v>
      </c>
      <c r="FA60" s="74">
        <v>0</v>
      </c>
      <c r="FB60" s="74">
        <v>0</v>
      </c>
      <c r="FC60" s="74">
        <v>0</v>
      </c>
      <c r="FD60" s="74">
        <v>0</v>
      </c>
      <c r="FE60" s="74">
        <v>0</v>
      </c>
      <c r="FF60" s="74">
        <v>0</v>
      </c>
      <c r="FG60" s="74">
        <v>0</v>
      </c>
      <c r="FH60" s="74">
        <v>0</v>
      </c>
      <c r="FI60" s="74">
        <v>0</v>
      </c>
      <c r="FJ60" s="74">
        <v>0</v>
      </c>
      <c r="FK60" s="74">
        <v>0</v>
      </c>
      <c r="FL60" s="74">
        <v>0</v>
      </c>
      <c r="FM60" s="74">
        <v>0</v>
      </c>
      <c r="FN60" s="74">
        <v>0</v>
      </c>
      <c r="FO60" s="74">
        <v>0</v>
      </c>
      <c r="FP60" s="74">
        <v>0</v>
      </c>
      <c r="FQ60" s="74">
        <v>0</v>
      </c>
      <c r="FR60" s="74">
        <v>0</v>
      </c>
      <c r="FS60" s="74">
        <v>0</v>
      </c>
      <c r="FT60" s="74">
        <v>0.66627796722399435</v>
      </c>
      <c r="FU60" s="74">
        <v>0</v>
      </c>
      <c r="FV60" s="74">
        <v>0</v>
      </c>
      <c r="FW60" s="74">
        <v>0</v>
      </c>
      <c r="FX60" s="74">
        <v>0</v>
      </c>
      <c r="FY60" s="74">
        <v>0</v>
      </c>
      <c r="FZ60" s="74">
        <v>0</v>
      </c>
      <c r="GA60" s="74">
        <v>0</v>
      </c>
      <c r="GB60" s="74">
        <v>0</v>
      </c>
      <c r="GC60" s="74">
        <v>0</v>
      </c>
      <c r="GD60" s="74">
        <v>0</v>
      </c>
      <c r="GE60" s="74">
        <v>0</v>
      </c>
      <c r="GF60" s="74">
        <v>0</v>
      </c>
      <c r="GG60" s="74">
        <v>0</v>
      </c>
      <c r="GH60" s="74">
        <v>0</v>
      </c>
      <c r="GI60" s="74">
        <v>0</v>
      </c>
      <c r="GJ60" s="74">
        <v>0</v>
      </c>
      <c r="GK60" s="74">
        <v>0</v>
      </c>
      <c r="GL60" s="74">
        <v>0</v>
      </c>
      <c r="GM60" s="74">
        <v>0</v>
      </c>
      <c r="GN60" s="74">
        <v>0</v>
      </c>
      <c r="GO60" s="74">
        <v>0</v>
      </c>
      <c r="GP60" s="74">
        <v>0</v>
      </c>
      <c r="GQ60" s="74">
        <v>0</v>
      </c>
      <c r="GR60" s="74">
        <v>0</v>
      </c>
      <c r="GS60" s="74">
        <v>0</v>
      </c>
      <c r="GT60" s="74">
        <v>0</v>
      </c>
      <c r="GU60" s="74">
        <v>0</v>
      </c>
      <c r="GV60" s="74">
        <v>0</v>
      </c>
      <c r="GW60" s="74">
        <v>0</v>
      </c>
      <c r="GX60" s="74">
        <v>0</v>
      </c>
      <c r="GY60" s="74">
        <v>0</v>
      </c>
      <c r="GZ60" s="74">
        <v>0</v>
      </c>
      <c r="HA60" s="74">
        <v>0</v>
      </c>
      <c r="HB60" s="74">
        <v>0</v>
      </c>
      <c r="HC60" s="74">
        <v>0</v>
      </c>
      <c r="HD60" s="74">
        <v>0</v>
      </c>
      <c r="HE60" s="74">
        <v>0</v>
      </c>
      <c r="HF60" s="74">
        <v>0</v>
      </c>
      <c r="HG60" s="74">
        <v>0</v>
      </c>
      <c r="HH60" s="74">
        <v>0</v>
      </c>
      <c r="HI60" s="74">
        <v>0</v>
      </c>
      <c r="HJ60" s="74">
        <v>0</v>
      </c>
      <c r="HK60" s="74">
        <v>0</v>
      </c>
      <c r="HL60" s="74">
        <v>0</v>
      </c>
      <c r="HM60" s="74">
        <v>0</v>
      </c>
      <c r="HN60" s="74">
        <v>0</v>
      </c>
      <c r="HO60" s="74">
        <v>0</v>
      </c>
      <c r="HP60" s="74">
        <v>0</v>
      </c>
      <c r="HQ60" s="74">
        <v>0</v>
      </c>
      <c r="HR60" s="74">
        <v>0</v>
      </c>
      <c r="HS60" s="74">
        <v>0</v>
      </c>
      <c r="HT60" s="50"/>
      <c r="HU60" s="50"/>
      <c r="HV60" s="50"/>
      <c r="HW60" s="50"/>
      <c r="HX60" s="54"/>
      <c r="HY60" s="41"/>
    </row>
    <row r="61" spans="1:236">
      <c r="A61" s="42"/>
      <c r="E61" s="43"/>
      <c r="F61" s="50"/>
      <c r="G61" s="50"/>
      <c r="H61" s="50"/>
      <c r="I61" s="50"/>
      <c r="J61" s="50"/>
      <c r="K61" s="87">
        <v>353</v>
      </c>
      <c r="L61" s="71" t="s">
        <v>696</v>
      </c>
      <c r="M61" s="79">
        <v>1.0825981193842327</v>
      </c>
      <c r="N61" s="80">
        <v>0.73079726115156074</v>
      </c>
      <c r="O61" s="79">
        <v>0.49152336637976313</v>
      </c>
      <c r="P61" s="74">
        <v>0</v>
      </c>
      <c r="Q61" s="74">
        <v>0</v>
      </c>
      <c r="R61" s="74">
        <v>0</v>
      </c>
      <c r="S61" s="74">
        <v>0</v>
      </c>
      <c r="T61" s="74">
        <v>0</v>
      </c>
      <c r="U61" s="74">
        <v>0</v>
      </c>
      <c r="V61" s="74">
        <v>0</v>
      </c>
      <c r="W61" s="74">
        <v>0</v>
      </c>
      <c r="X61" s="74">
        <v>0</v>
      </c>
      <c r="Y61" s="74">
        <v>0</v>
      </c>
      <c r="Z61" s="74">
        <v>0</v>
      </c>
      <c r="AA61" s="74">
        <v>0</v>
      </c>
      <c r="AB61" s="74">
        <v>0</v>
      </c>
      <c r="AC61" s="74">
        <v>0</v>
      </c>
      <c r="AD61" s="74">
        <v>0</v>
      </c>
      <c r="AE61" s="74">
        <v>0</v>
      </c>
      <c r="AF61" s="74">
        <v>0</v>
      </c>
      <c r="AG61" s="74">
        <v>0</v>
      </c>
      <c r="AH61" s="74">
        <v>0</v>
      </c>
      <c r="AI61" s="74">
        <v>0</v>
      </c>
      <c r="AJ61" s="74">
        <v>0</v>
      </c>
      <c r="AK61" s="74">
        <v>0</v>
      </c>
      <c r="AL61" s="74">
        <v>0</v>
      </c>
      <c r="AM61" s="74">
        <v>0</v>
      </c>
      <c r="AN61" s="74">
        <v>0</v>
      </c>
      <c r="AO61" s="74">
        <v>0</v>
      </c>
      <c r="AP61" s="74">
        <v>0</v>
      </c>
      <c r="AQ61" s="74">
        <v>0</v>
      </c>
      <c r="AR61" s="74">
        <v>0</v>
      </c>
      <c r="AS61" s="74">
        <v>0</v>
      </c>
      <c r="AT61" s="74">
        <v>0</v>
      </c>
      <c r="AU61" s="74">
        <v>0</v>
      </c>
      <c r="AV61" s="74">
        <v>0</v>
      </c>
      <c r="AW61" s="74">
        <v>0</v>
      </c>
      <c r="AX61" s="74">
        <v>0</v>
      </c>
      <c r="AY61" s="74">
        <v>0</v>
      </c>
      <c r="AZ61" s="74">
        <v>0</v>
      </c>
      <c r="BA61" s="74">
        <v>0</v>
      </c>
      <c r="BB61" s="74">
        <v>0</v>
      </c>
      <c r="BC61" s="74">
        <v>0</v>
      </c>
      <c r="BD61" s="74">
        <v>0</v>
      </c>
      <c r="BE61" s="74">
        <v>0</v>
      </c>
      <c r="BF61" s="74">
        <v>0</v>
      </c>
      <c r="BG61" s="74">
        <v>0</v>
      </c>
      <c r="BH61" s="74">
        <v>0</v>
      </c>
      <c r="BI61" s="74">
        <v>0</v>
      </c>
      <c r="BJ61" s="74">
        <v>0</v>
      </c>
      <c r="BK61" s="74">
        <v>0</v>
      </c>
      <c r="BL61" s="74">
        <v>0</v>
      </c>
      <c r="BM61" s="74">
        <v>0</v>
      </c>
      <c r="BN61" s="74">
        <v>0</v>
      </c>
      <c r="BO61" s="74">
        <v>0</v>
      </c>
      <c r="BP61" s="74">
        <v>0</v>
      </c>
      <c r="BQ61" s="74">
        <v>0</v>
      </c>
      <c r="BR61" s="74">
        <v>0</v>
      </c>
      <c r="BS61" s="74">
        <v>0.8683264354294512</v>
      </c>
      <c r="BT61" s="74">
        <v>0</v>
      </c>
      <c r="BU61" s="74">
        <v>0</v>
      </c>
      <c r="BV61" s="74">
        <v>0</v>
      </c>
      <c r="BW61" s="74">
        <v>0</v>
      </c>
      <c r="BX61" s="74">
        <v>0</v>
      </c>
      <c r="BY61" s="74">
        <v>0</v>
      </c>
      <c r="BZ61" s="74">
        <v>0</v>
      </c>
      <c r="CA61" s="74">
        <v>0</v>
      </c>
      <c r="CB61" s="74">
        <v>0</v>
      </c>
      <c r="CC61" s="74">
        <v>0</v>
      </c>
      <c r="CD61" s="74">
        <v>0</v>
      </c>
      <c r="CE61" s="74">
        <v>0</v>
      </c>
      <c r="CF61" s="74">
        <v>0</v>
      </c>
      <c r="CG61" s="74">
        <v>0</v>
      </c>
      <c r="CH61" s="74">
        <v>0</v>
      </c>
      <c r="CI61" s="74">
        <v>0</v>
      </c>
      <c r="CJ61" s="74">
        <v>0</v>
      </c>
      <c r="CK61" s="74">
        <v>0</v>
      </c>
      <c r="CL61" s="74">
        <v>0</v>
      </c>
      <c r="CM61" s="74">
        <v>0</v>
      </c>
      <c r="CN61" s="74">
        <v>0</v>
      </c>
      <c r="CO61" s="74">
        <v>0</v>
      </c>
      <c r="CP61" s="74">
        <v>0</v>
      </c>
      <c r="CQ61" s="74">
        <v>0</v>
      </c>
      <c r="CR61" s="74">
        <v>0</v>
      </c>
      <c r="CS61" s="74">
        <v>0</v>
      </c>
      <c r="CT61" s="74">
        <v>0</v>
      </c>
      <c r="CU61" s="74">
        <v>0</v>
      </c>
      <c r="CV61" s="74">
        <v>0</v>
      </c>
      <c r="CW61" s="74">
        <v>0</v>
      </c>
      <c r="CX61" s="74">
        <v>0</v>
      </c>
      <c r="CY61" s="74">
        <v>0</v>
      </c>
      <c r="CZ61" s="74">
        <v>0</v>
      </c>
      <c r="DA61" s="74">
        <v>0</v>
      </c>
      <c r="DB61" s="74">
        <v>0</v>
      </c>
      <c r="DC61" s="74">
        <v>0</v>
      </c>
      <c r="DD61" s="74">
        <v>0</v>
      </c>
      <c r="DE61" s="74">
        <v>0</v>
      </c>
      <c r="DF61" s="74">
        <v>0</v>
      </c>
      <c r="DG61" s="74">
        <v>0</v>
      </c>
      <c r="DH61" s="74">
        <v>0</v>
      </c>
      <c r="DI61" s="74">
        <v>0</v>
      </c>
      <c r="DJ61" s="74">
        <v>0</v>
      </c>
      <c r="DK61" s="74">
        <v>0</v>
      </c>
      <c r="DL61" s="74">
        <v>0</v>
      </c>
      <c r="DM61" s="74">
        <v>0</v>
      </c>
      <c r="DN61" s="74">
        <v>0</v>
      </c>
      <c r="DO61" s="74">
        <v>0</v>
      </c>
      <c r="DP61" s="74">
        <v>0</v>
      </c>
      <c r="DQ61" s="74">
        <v>0</v>
      </c>
      <c r="DR61" s="74">
        <v>0</v>
      </c>
      <c r="DS61" s="74">
        <v>0</v>
      </c>
      <c r="DT61" s="74">
        <v>0</v>
      </c>
      <c r="DU61" s="74">
        <v>0</v>
      </c>
      <c r="DV61" s="74">
        <v>0</v>
      </c>
      <c r="DW61" s="74">
        <v>0</v>
      </c>
      <c r="DX61" s="74">
        <v>0</v>
      </c>
      <c r="DY61" s="74">
        <v>0</v>
      </c>
      <c r="DZ61" s="74">
        <v>0</v>
      </c>
      <c r="EA61" s="74">
        <v>0</v>
      </c>
      <c r="EB61" s="74">
        <v>0</v>
      </c>
      <c r="EC61" s="74">
        <v>0</v>
      </c>
      <c r="ED61" s="74">
        <v>0</v>
      </c>
      <c r="EE61" s="74">
        <v>0</v>
      </c>
      <c r="EF61" s="74">
        <v>0</v>
      </c>
      <c r="EG61" s="74">
        <v>0</v>
      </c>
      <c r="EH61" s="74">
        <v>0</v>
      </c>
      <c r="EI61" s="74">
        <v>0</v>
      </c>
      <c r="EJ61" s="74">
        <v>0</v>
      </c>
      <c r="EK61" s="74">
        <v>0</v>
      </c>
      <c r="EL61" s="74">
        <v>0</v>
      </c>
      <c r="EM61" s="74">
        <v>0</v>
      </c>
      <c r="EN61" s="74">
        <v>0</v>
      </c>
      <c r="EO61" s="74">
        <v>0</v>
      </c>
      <c r="EP61" s="74">
        <v>0</v>
      </c>
      <c r="EQ61" s="74">
        <v>0</v>
      </c>
      <c r="ER61" s="74">
        <v>0</v>
      </c>
      <c r="ES61" s="74">
        <v>0</v>
      </c>
      <c r="ET61" s="74">
        <v>0</v>
      </c>
      <c r="EU61" s="74">
        <v>0</v>
      </c>
      <c r="EV61" s="74">
        <v>0</v>
      </c>
      <c r="EW61" s="74">
        <v>0</v>
      </c>
      <c r="EX61" s="74">
        <v>0</v>
      </c>
      <c r="EY61" s="74">
        <v>0</v>
      </c>
      <c r="EZ61" s="74">
        <v>0</v>
      </c>
      <c r="FA61" s="74">
        <v>0</v>
      </c>
      <c r="FB61" s="74">
        <v>0</v>
      </c>
      <c r="FC61" s="74">
        <v>0</v>
      </c>
      <c r="FD61" s="74">
        <v>0</v>
      </c>
      <c r="FE61" s="74">
        <v>0</v>
      </c>
      <c r="FF61" s="74">
        <v>0</v>
      </c>
      <c r="FG61" s="74">
        <v>0</v>
      </c>
      <c r="FH61" s="74">
        <v>0</v>
      </c>
      <c r="FI61" s="74">
        <v>0</v>
      </c>
      <c r="FJ61" s="74">
        <v>0</v>
      </c>
      <c r="FK61" s="74">
        <v>0</v>
      </c>
      <c r="FL61" s="74">
        <v>0</v>
      </c>
      <c r="FM61" s="74">
        <v>0</v>
      </c>
      <c r="FN61" s="74">
        <v>0</v>
      </c>
      <c r="FO61" s="74">
        <v>0</v>
      </c>
      <c r="FP61" s="74">
        <v>0</v>
      </c>
      <c r="FQ61" s="74">
        <v>0</v>
      </c>
      <c r="FR61" s="74">
        <v>0</v>
      </c>
      <c r="FS61" s="74">
        <v>0</v>
      </c>
      <c r="FT61" s="74">
        <v>0</v>
      </c>
      <c r="FU61" s="74">
        <v>0.86437073055984837</v>
      </c>
      <c r="FV61" s="74">
        <v>0</v>
      </c>
      <c r="FW61" s="74">
        <v>0</v>
      </c>
      <c r="FX61" s="74">
        <v>0</v>
      </c>
      <c r="FY61" s="74">
        <v>0</v>
      </c>
      <c r="FZ61" s="74">
        <v>0</v>
      </c>
      <c r="GA61" s="74">
        <v>0</v>
      </c>
      <c r="GB61" s="74">
        <v>0</v>
      </c>
      <c r="GC61" s="74">
        <v>0</v>
      </c>
      <c r="GD61" s="74">
        <v>0</v>
      </c>
      <c r="GE61" s="74">
        <v>0</v>
      </c>
      <c r="GF61" s="74">
        <v>0</v>
      </c>
      <c r="GG61" s="74">
        <v>0</v>
      </c>
      <c r="GH61" s="74">
        <v>0</v>
      </c>
      <c r="GI61" s="74">
        <v>0</v>
      </c>
      <c r="GJ61" s="74">
        <v>0</v>
      </c>
      <c r="GK61" s="74">
        <v>0</v>
      </c>
      <c r="GL61" s="74">
        <v>0</v>
      </c>
      <c r="GM61" s="74">
        <v>0</v>
      </c>
      <c r="GN61" s="74">
        <v>0</v>
      </c>
      <c r="GO61" s="74">
        <v>0</v>
      </c>
      <c r="GP61" s="74">
        <v>0</v>
      </c>
      <c r="GQ61" s="74">
        <v>0</v>
      </c>
      <c r="GR61" s="74">
        <v>0</v>
      </c>
      <c r="GS61" s="74">
        <v>0</v>
      </c>
      <c r="GT61" s="74">
        <v>0</v>
      </c>
      <c r="GU61" s="74">
        <v>0</v>
      </c>
      <c r="GV61" s="74">
        <v>0</v>
      </c>
      <c r="GW61" s="74">
        <v>0</v>
      </c>
      <c r="GX61" s="74">
        <v>0</v>
      </c>
      <c r="GY61" s="74">
        <v>0</v>
      </c>
      <c r="GZ61" s="74">
        <v>0</v>
      </c>
      <c r="HA61" s="74">
        <v>0</v>
      </c>
      <c r="HB61" s="74">
        <v>0</v>
      </c>
      <c r="HC61" s="74">
        <v>0</v>
      </c>
      <c r="HD61" s="74">
        <v>0</v>
      </c>
      <c r="HE61" s="74">
        <v>0</v>
      </c>
      <c r="HF61" s="74">
        <v>0</v>
      </c>
      <c r="HG61" s="74">
        <v>0</v>
      </c>
      <c r="HH61" s="74">
        <v>0</v>
      </c>
      <c r="HI61" s="74">
        <v>0</v>
      </c>
      <c r="HJ61" s="74">
        <v>0</v>
      </c>
      <c r="HK61" s="74">
        <v>0</v>
      </c>
      <c r="HL61" s="74">
        <v>0</v>
      </c>
      <c r="HM61" s="74">
        <v>0</v>
      </c>
      <c r="HN61" s="74">
        <v>0</v>
      </c>
      <c r="HO61" s="74">
        <v>0</v>
      </c>
      <c r="HP61" s="74">
        <v>0</v>
      </c>
      <c r="HQ61" s="74">
        <v>0</v>
      </c>
      <c r="HR61" s="74">
        <v>0</v>
      </c>
      <c r="HS61" s="74">
        <v>0</v>
      </c>
      <c r="HT61" s="50"/>
      <c r="HU61" s="50"/>
      <c r="HV61" s="50"/>
      <c r="HW61" s="50"/>
      <c r="HX61" s="54"/>
      <c r="HY61" s="41"/>
    </row>
    <row r="62" spans="1:236">
      <c r="E62" s="43"/>
      <c r="F62" s="50"/>
      <c r="G62" s="50"/>
      <c r="H62" s="50"/>
      <c r="I62" s="50"/>
      <c r="J62" s="50"/>
      <c r="K62" s="87">
        <v>354</v>
      </c>
      <c r="L62" s="71" t="s">
        <v>697</v>
      </c>
      <c r="M62" s="79">
        <v>0.8954214392013069</v>
      </c>
      <c r="N62" s="80">
        <v>0.68474059720783687</v>
      </c>
      <c r="O62" s="79">
        <v>0.12749804419106642</v>
      </c>
      <c r="P62" s="74">
        <v>0</v>
      </c>
      <c r="Q62" s="74">
        <v>0</v>
      </c>
      <c r="R62" s="74">
        <v>0</v>
      </c>
      <c r="S62" s="74">
        <v>0</v>
      </c>
      <c r="T62" s="74">
        <v>0</v>
      </c>
      <c r="U62" s="74">
        <v>0</v>
      </c>
      <c r="V62" s="74">
        <v>0</v>
      </c>
      <c r="W62" s="74">
        <v>0</v>
      </c>
      <c r="X62" s="74">
        <v>0</v>
      </c>
      <c r="Y62" s="74">
        <v>0</v>
      </c>
      <c r="Z62" s="74">
        <v>0</v>
      </c>
      <c r="AA62" s="74">
        <v>0</v>
      </c>
      <c r="AB62" s="74">
        <v>0</v>
      </c>
      <c r="AC62" s="74">
        <v>0</v>
      </c>
      <c r="AD62" s="74">
        <v>0</v>
      </c>
      <c r="AE62" s="74">
        <v>0</v>
      </c>
      <c r="AF62" s="74">
        <v>0</v>
      </c>
      <c r="AG62" s="74">
        <v>0</v>
      </c>
      <c r="AH62" s="74">
        <v>0</v>
      </c>
      <c r="AI62" s="74">
        <v>0</v>
      </c>
      <c r="AJ62" s="74">
        <v>0</v>
      </c>
      <c r="AK62" s="74">
        <v>0</v>
      </c>
      <c r="AL62" s="74">
        <v>0</v>
      </c>
      <c r="AM62" s="74">
        <v>0</v>
      </c>
      <c r="AN62" s="74">
        <v>0</v>
      </c>
      <c r="AO62" s="74">
        <v>0</v>
      </c>
      <c r="AP62" s="74">
        <v>0</v>
      </c>
      <c r="AQ62" s="74">
        <v>0</v>
      </c>
      <c r="AR62" s="74">
        <v>0</v>
      </c>
      <c r="AS62" s="74">
        <v>0</v>
      </c>
      <c r="AT62" s="74">
        <v>0</v>
      </c>
      <c r="AU62" s="74">
        <v>0</v>
      </c>
      <c r="AV62" s="74">
        <v>0</v>
      </c>
      <c r="AW62" s="74">
        <v>0</v>
      </c>
      <c r="AX62" s="74">
        <v>0</v>
      </c>
      <c r="AY62" s="74">
        <v>0</v>
      </c>
      <c r="AZ62" s="74">
        <v>0</v>
      </c>
      <c r="BA62" s="74">
        <v>0</v>
      </c>
      <c r="BB62" s="74">
        <v>0</v>
      </c>
      <c r="BC62" s="74">
        <v>0</v>
      </c>
      <c r="BD62" s="74">
        <v>0</v>
      </c>
      <c r="BE62" s="74">
        <v>0</v>
      </c>
      <c r="BF62" s="74">
        <v>0</v>
      </c>
      <c r="BG62" s="74">
        <v>0</v>
      </c>
      <c r="BH62" s="74">
        <v>0</v>
      </c>
      <c r="BI62" s="74">
        <v>0</v>
      </c>
      <c r="BJ62" s="74">
        <v>0</v>
      </c>
      <c r="BK62" s="74">
        <v>0</v>
      </c>
      <c r="BL62" s="74">
        <v>0</v>
      </c>
      <c r="BM62" s="74">
        <v>0</v>
      </c>
      <c r="BN62" s="74">
        <v>0</v>
      </c>
      <c r="BO62" s="74">
        <v>0</v>
      </c>
      <c r="BP62" s="74">
        <v>0</v>
      </c>
      <c r="BQ62" s="74">
        <v>0</v>
      </c>
      <c r="BR62" s="74">
        <v>0</v>
      </c>
      <c r="BS62" s="74">
        <v>0</v>
      </c>
      <c r="BT62" s="74">
        <v>0.78755430253806413</v>
      </c>
      <c r="BU62" s="74">
        <v>0</v>
      </c>
      <c r="BV62" s="74">
        <v>0</v>
      </c>
      <c r="BW62" s="74">
        <v>0</v>
      </c>
      <c r="BX62" s="74">
        <v>0</v>
      </c>
      <c r="BY62" s="74">
        <v>0</v>
      </c>
      <c r="BZ62" s="74">
        <v>0</v>
      </c>
      <c r="CA62" s="74">
        <v>0</v>
      </c>
      <c r="CB62" s="74">
        <v>0</v>
      </c>
      <c r="CC62" s="74">
        <v>0</v>
      </c>
      <c r="CD62" s="74">
        <v>0</v>
      </c>
      <c r="CE62" s="74">
        <v>0</v>
      </c>
      <c r="CF62" s="74">
        <v>0</v>
      </c>
      <c r="CG62" s="74">
        <v>0</v>
      </c>
      <c r="CH62" s="74">
        <v>0</v>
      </c>
      <c r="CI62" s="74">
        <v>0</v>
      </c>
      <c r="CJ62" s="74">
        <v>0</v>
      </c>
      <c r="CK62" s="74">
        <v>0</v>
      </c>
      <c r="CL62" s="74">
        <v>0</v>
      </c>
      <c r="CM62" s="74">
        <v>0</v>
      </c>
      <c r="CN62" s="74">
        <v>0</v>
      </c>
      <c r="CO62" s="74">
        <v>0</v>
      </c>
      <c r="CP62" s="74">
        <v>0</v>
      </c>
      <c r="CQ62" s="74">
        <v>0</v>
      </c>
      <c r="CR62" s="74">
        <v>0</v>
      </c>
      <c r="CS62" s="74">
        <v>0</v>
      </c>
      <c r="CT62" s="74">
        <v>0</v>
      </c>
      <c r="CU62" s="74">
        <v>0</v>
      </c>
      <c r="CV62" s="74">
        <v>0</v>
      </c>
      <c r="CW62" s="74">
        <v>0</v>
      </c>
      <c r="CX62" s="74">
        <v>0</v>
      </c>
      <c r="CY62" s="74">
        <v>0</v>
      </c>
      <c r="CZ62" s="74">
        <v>0</v>
      </c>
      <c r="DA62" s="74">
        <v>0</v>
      </c>
      <c r="DB62" s="74">
        <v>0</v>
      </c>
      <c r="DC62" s="74">
        <v>0</v>
      </c>
      <c r="DD62" s="74">
        <v>0</v>
      </c>
      <c r="DE62" s="74">
        <v>0</v>
      </c>
      <c r="DF62" s="74">
        <v>0</v>
      </c>
      <c r="DG62" s="74">
        <v>0</v>
      </c>
      <c r="DH62" s="74">
        <v>0</v>
      </c>
      <c r="DI62" s="74">
        <v>0</v>
      </c>
      <c r="DJ62" s="74">
        <v>0</v>
      </c>
      <c r="DK62" s="74">
        <v>0</v>
      </c>
      <c r="DL62" s="74">
        <v>0</v>
      </c>
      <c r="DM62" s="74">
        <v>0</v>
      </c>
      <c r="DN62" s="74">
        <v>0</v>
      </c>
      <c r="DO62" s="74">
        <v>0</v>
      </c>
      <c r="DP62" s="74">
        <v>0</v>
      </c>
      <c r="DQ62" s="74">
        <v>0</v>
      </c>
      <c r="DR62" s="74">
        <v>0</v>
      </c>
      <c r="DS62" s="74">
        <v>0</v>
      </c>
      <c r="DT62" s="74">
        <v>0</v>
      </c>
      <c r="DU62" s="74">
        <v>0</v>
      </c>
      <c r="DV62" s="74">
        <v>0</v>
      </c>
      <c r="DW62" s="74">
        <v>0</v>
      </c>
      <c r="DX62" s="74">
        <v>0</v>
      </c>
      <c r="DY62" s="74">
        <v>0</v>
      </c>
      <c r="DZ62" s="74">
        <v>0</v>
      </c>
      <c r="EA62" s="74">
        <v>0</v>
      </c>
      <c r="EB62" s="74">
        <v>0</v>
      </c>
      <c r="EC62" s="74">
        <v>0</v>
      </c>
      <c r="ED62" s="74">
        <v>0</v>
      </c>
      <c r="EE62" s="74">
        <v>0</v>
      </c>
      <c r="EF62" s="74">
        <v>0</v>
      </c>
      <c r="EG62" s="74">
        <v>0</v>
      </c>
      <c r="EH62" s="74">
        <v>0</v>
      </c>
      <c r="EI62" s="74">
        <v>0</v>
      </c>
      <c r="EJ62" s="74">
        <v>0</v>
      </c>
      <c r="EK62" s="74">
        <v>0</v>
      </c>
      <c r="EL62" s="74">
        <v>0</v>
      </c>
      <c r="EM62" s="74">
        <v>0</v>
      </c>
      <c r="EN62" s="74">
        <v>0</v>
      </c>
      <c r="EO62" s="74">
        <v>0</v>
      </c>
      <c r="EP62" s="74">
        <v>0</v>
      </c>
      <c r="EQ62" s="74">
        <v>0</v>
      </c>
      <c r="ER62" s="74">
        <v>0</v>
      </c>
      <c r="ES62" s="74">
        <v>0</v>
      </c>
      <c r="ET62" s="74">
        <v>0</v>
      </c>
      <c r="EU62" s="74">
        <v>0</v>
      </c>
      <c r="EV62" s="74">
        <v>0</v>
      </c>
      <c r="EW62" s="74">
        <v>0</v>
      </c>
      <c r="EX62" s="74">
        <v>0</v>
      </c>
      <c r="EY62" s="74">
        <v>0</v>
      </c>
      <c r="EZ62" s="74">
        <v>0</v>
      </c>
      <c r="FA62" s="74">
        <v>0</v>
      </c>
      <c r="FB62" s="74">
        <v>0</v>
      </c>
      <c r="FC62" s="74">
        <v>0</v>
      </c>
      <c r="FD62" s="74">
        <v>0</v>
      </c>
      <c r="FE62" s="74">
        <v>0</v>
      </c>
      <c r="FF62" s="74">
        <v>0</v>
      </c>
      <c r="FG62" s="74">
        <v>0</v>
      </c>
      <c r="FH62" s="74">
        <v>0</v>
      </c>
      <c r="FI62" s="74">
        <v>0</v>
      </c>
      <c r="FJ62" s="74">
        <v>0</v>
      </c>
      <c r="FK62" s="74">
        <v>0</v>
      </c>
      <c r="FL62" s="74">
        <v>0</v>
      </c>
      <c r="FM62" s="74">
        <v>0</v>
      </c>
      <c r="FN62" s="74">
        <v>0</v>
      </c>
      <c r="FO62" s="74">
        <v>0</v>
      </c>
      <c r="FP62" s="74">
        <v>0</v>
      </c>
      <c r="FQ62" s="74">
        <v>0</v>
      </c>
      <c r="FR62" s="74">
        <v>0</v>
      </c>
      <c r="FS62" s="74">
        <v>0</v>
      </c>
      <c r="FT62" s="74">
        <v>0</v>
      </c>
      <c r="FU62" s="74">
        <v>0</v>
      </c>
      <c r="FV62" s="74">
        <v>0.78835296607654204</v>
      </c>
      <c r="FW62" s="74">
        <v>0</v>
      </c>
      <c r="FX62" s="74">
        <v>0</v>
      </c>
      <c r="FY62" s="74">
        <v>0</v>
      </c>
      <c r="FZ62" s="74">
        <v>0</v>
      </c>
      <c r="GA62" s="74">
        <v>0</v>
      </c>
      <c r="GB62" s="74">
        <v>0</v>
      </c>
      <c r="GC62" s="74">
        <v>0</v>
      </c>
      <c r="GD62" s="74">
        <v>0</v>
      </c>
      <c r="GE62" s="74">
        <v>0</v>
      </c>
      <c r="GF62" s="74">
        <v>0</v>
      </c>
      <c r="GG62" s="74">
        <v>0</v>
      </c>
      <c r="GH62" s="74">
        <v>0</v>
      </c>
      <c r="GI62" s="74">
        <v>0</v>
      </c>
      <c r="GJ62" s="74">
        <v>0</v>
      </c>
      <c r="GK62" s="74">
        <v>0</v>
      </c>
      <c r="GL62" s="74">
        <v>0</v>
      </c>
      <c r="GM62" s="74">
        <v>0</v>
      </c>
      <c r="GN62" s="74">
        <v>0</v>
      </c>
      <c r="GO62" s="74">
        <v>0</v>
      </c>
      <c r="GP62" s="74">
        <v>0</v>
      </c>
      <c r="GQ62" s="74">
        <v>0</v>
      </c>
      <c r="GR62" s="74">
        <v>0</v>
      </c>
      <c r="GS62" s="74">
        <v>0</v>
      </c>
      <c r="GT62" s="74">
        <v>0</v>
      </c>
      <c r="GU62" s="74">
        <v>0</v>
      </c>
      <c r="GV62" s="74">
        <v>0</v>
      </c>
      <c r="GW62" s="74">
        <v>0</v>
      </c>
      <c r="GX62" s="74">
        <v>0</v>
      </c>
      <c r="GY62" s="74">
        <v>0</v>
      </c>
      <c r="GZ62" s="74">
        <v>0</v>
      </c>
      <c r="HA62" s="74">
        <v>0</v>
      </c>
      <c r="HB62" s="74">
        <v>0</v>
      </c>
      <c r="HC62" s="74">
        <v>0</v>
      </c>
      <c r="HD62" s="74">
        <v>0</v>
      </c>
      <c r="HE62" s="74">
        <v>0</v>
      </c>
      <c r="HF62" s="74">
        <v>0</v>
      </c>
      <c r="HG62" s="74">
        <v>0</v>
      </c>
      <c r="HH62" s="74">
        <v>0</v>
      </c>
      <c r="HI62" s="74">
        <v>0</v>
      </c>
      <c r="HJ62" s="74">
        <v>0</v>
      </c>
      <c r="HK62" s="74">
        <v>0</v>
      </c>
      <c r="HL62" s="74">
        <v>0</v>
      </c>
      <c r="HM62" s="74">
        <v>0</v>
      </c>
      <c r="HN62" s="74">
        <v>0</v>
      </c>
      <c r="HO62" s="74">
        <v>0</v>
      </c>
      <c r="HP62" s="74">
        <v>0</v>
      </c>
      <c r="HQ62" s="74">
        <v>0</v>
      </c>
      <c r="HR62" s="74">
        <v>0</v>
      </c>
      <c r="HS62" s="74">
        <v>0</v>
      </c>
      <c r="HT62" s="50"/>
      <c r="HU62" s="50"/>
      <c r="HV62" s="50"/>
      <c r="HW62" s="50"/>
      <c r="HX62" s="54"/>
      <c r="HY62" s="41"/>
    </row>
    <row r="63" spans="1:236">
      <c r="E63" s="43"/>
      <c r="F63" s="50"/>
      <c r="G63" s="50"/>
      <c r="H63" s="50"/>
      <c r="I63" s="50"/>
      <c r="J63" s="50"/>
      <c r="K63" s="87">
        <v>359</v>
      </c>
      <c r="L63" s="88" t="s">
        <v>698</v>
      </c>
      <c r="M63" s="79">
        <v>1.0664751156272985</v>
      </c>
      <c r="N63" s="80">
        <v>0.87257312701977596</v>
      </c>
      <c r="O63" s="79">
        <v>3.3373974743778817E-2</v>
      </c>
      <c r="P63" s="74">
        <v>0</v>
      </c>
      <c r="Q63" s="74">
        <v>0</v>
      </c>
      <c r="R63" s="74">
        <v>0</v>
      </c>
      <c r="S63" s="74">
        <v>0</v>
      </c>
      <c r="T63" s="74">
        <v>0</v>
      </c>
      <c r="U63" s="74">
        <v>0</v>
      </c>
      <c r="V63" s="74">
        <v>0</v>
      </c>
      <c r="W63" s="74">
        <v>0</v>
      </c>
      <c r="X63" s="74">
        <v>0</v>
      </c>
      <c r="Y63" s="74">
        <v>0</v>
      </c>
      <c r="Z63" s="74">
        <v>0</v>
      </c>
      <c r="AA63" s="74">
        <v>0</v>
      </c>
      <c r="AB63" s="74">
        <v>0</v>
      </c>
      <c r="AC63" s="74">
        <v>0</v>
      </c>
      <c r="AD63" s="74">
        <v>0</v>
      </c>
      <c r="AE63" s="74">
        <v>0</v>
      </c>
      <c r="AF63" s="74">
        <v>0</v>
      </c>
      <c r="AG63" s="74">
        <v>0</v>
      </c>
      <c r="AH63" s="74">
        <v>0</v>
      </c>
      <c r="AI63" s="74">
        <v>0</v>
      </c>
      <c r="AJ63" s="74">
        <v>0</v>
      </c>
      <c r="AK63" s="74">
        <v>0</v>
      </c>
      <c r="AL63" s="74">
        <v>0</v>
      </c>
      <c r="AM63" s="74">
        <v>0</v>
      </c>
      <c r="AN63" s="74">
        <v>0</v>
      </c>
      <c r="AO63" s="74">
        <v>0</v>
      </c>
      <c r="AP63" s="74">
        <v>0</v>
      </c>
      <c r="AQ63" s="74">
        <v>0</v>
      </c>
      <c r="AR63" s="74">
        <v>0</v>
      </c>
      <c r="AS63" s="74">
        <v>0</v>
      </c>
      <c r="AT63" s="74">
        <v>0</v>
      </c>
      <c r="AU63" s="74">
        <v>0</v>
      </c>
      <c r="AV63" s="74">
        <v>0</v>
      </c>
      <c r="AW63" s="74">
        <v>0</v>
      </c>
      <c r="AX63" s="74">
        <v>0</v>
      </c>
      <c r="AY63" s="74">
        <v>0</v>
      </c>
      <c r="AZ63" s="74">
        <v>0</v>
      </c>
      <c r="BA63" s="74">
        <v>0</v>
      </c>
      <c r="BB63" s="74">
        <v>0</v>
      </c>
      <c r="BC63" s="74">
        <v>0</v>
      </c>
      <c r="BD63" s="74">
        <v>0</v>
      </c>
      <c r="BE63" s="74">
        <v>0</v>
      </c>
      <c r="BF63" s="74">
        <v>0</v>
      </c>
      <c r="BG63" s="74">
        <v>0</v>
      </c>
      <c r="BH63" s="74">
        <v>0</v>
      </c>
      <c r="BI63" s="74">
        <v>0</v>
      </c>
      <c r="BJ63" s="74">
        <v>0</v>
      </c>
      <c r="BK63" s="74">
        <v>0</v>
      </c>
      <c r="BL63" s="74">
        <v>0</v>
      </c>
      <c r="BM63" s="74">
        <v>0</v>
      </c>
      <c r="BN63" s="74">
        <v>0</v>
      </c>
      <c r="BO63" s="74">
        <v>0</v>
      </c>
      <c r="BP63" s="74">
        <v>0</v>
      </c>
      <c r="BQ63" s="74">
        <v>0</v>
      </c>
      <c r="BR63" s="74">
        <v>0</v>
      </c>
      <c r="BS63" s="74">
        <v>0</v>
      </c>
      <c r="BT63" s="74">
        <v>0</v>
      </c>
      <c r="BU63" s="74">
        <v>0.39787716480926394</v>
      </c>
      <c r="BV63" s="74">
        <v>0</v>
      </c>
      <c r="BW63" s="74">
        <v>0</v>
      </c>
      <c r="BX63" s="74">
        <v>0</v>
      </c>
      <c r="BY63" s="74">
        <v>0</v>
      </c>
      <c r="BZ63" s="74">
        <v>0</v>
      </c>
      <c r="CA63" s="74">
        <v>0</v>
      </c>
      <c r="CB63" s="74">
        <v>0</v>
      </c>
      <c r="CC63" s="74">
        <v>0</v>
      </c>
      <c r="CD63" s="74">
        <v>0</v>
      </c>
      <c r="CE63" s="74">
        <v>0</v>
      </c>
      <c r="CF63" s="74">
        <v>0</v>
      </c>
      <c r="CG63" s="74">
        <v>0</v>
      </c>
      <c r="CH63" s="74">
        <v>0</v>
      </c>
      <c r="CI63" s="74">
        <v>0</v>
      </c>
      <c r="CJ63" s="74">
        <v>0</v>
      </c>
      <c r="CK63" s="74">
        <v>0</v>
      </c>
      <c r="CL63" s="74">
        <v>0</v>
      </c>
      <c r="CM63" s="74">
        <v>0</v>
      </c>
      <c r="CN63" s="74">
        <v>0</v>
      </c>
      <c r="CO63" s="74">
        <v>0</v>
      </c>
      <c r="CP63" s="74">
        <v>0</v>
      </c>
      <c r="CQ63" s="74">
        <v>0</v>
      </c>
      <c r="CR63" s="74">
        <v>0</v>
      </c>
      <c r="CS63" s="74">
        <v>0</v>
      </c>
      <c r="CT63" s="74">
        <v>0</v>
      </c>
      <c r="CU63" s="74">
        <v>0</v>
      </c>
      <c r="CV63" s="74">
        <v>0</v>
      </c>
      <c r="CW63" s="74">
        <v>0</v>
      </c>
      <c r="CX63" s="74">
        <v>0</v>
      </c>
      <c r="CY63" s="74">
        <v>0</v>
      </c>
      <c r="CZ63" s="74">
        <v>0</v>
      </c>
      <c r="DA63" s="74">
        <v>0</v>
      </c>
      <c r="DB63" s="74">
        <v>0</v>
      </c>
      <c r="DC63" s="74">
        <v>0</v>
      </c>
      <c r="DD63" s="74">
        <v>0</v>
      </c>
      <c r="DE63" s="74">
        <v>0</v>
      </c>
      <c r="DF63" s="74">
        <v>0</v>
      </c>
      <c r="DG63" s="74">
        <v>0</v>
      </c>
      <c r="DH63" s="74">
        <v>0</v>
      </c>
      <c r="DI63" s="74">
        <v>0</v>
      </c>
      <c r="DJ63" s="74">
        <v>0</v>
      </c>
      <c r="DK63" s="74">
        <v>0</v>
      </c>
      <c r="DL63" s="74">
        <v>0</v>
      </c>
      <c r="DM63" s="74">
        <v>0</v>
      </c>
      <c r="DN63" s="74">
        <v>0</v>
      </c>
      <c r="DO63" s="74">
        <v>0</v>
      </c>
      <c r="DP63" s="74">
        <v>0</v>
      </c>
      <c r="DQ63" s="74">
        <v>0</v>
      </c>
      <c r="DR63" s="74">
        <v>0</v>
      </c>
      <c r="DS63" s="74">
        <v>0</v>
      </c>
      <c r="DT63" s="74">
        <v>0</v>
      </c>
      <c r="DU63" s="74">
        <v>0</v>
      </c>
      <c r="DV63" s="74">
        <v>0</v>
      </c>
      <c r="DW63" s="74">
        <v>0</v>
      </c>
      <c r="DX63" s="74">
        <v>0</v>
      </c>
      <c r="DY63" s="74">
        <v>0</v>
      </c>
      <c r="DZ63" s="74">
        <v>0</v>
      </c>
      <c r="EA63" s="74">
        <v>0</v>
      </c>
      <c r="EB63" s="74">
        <v>0</v>
      </c>
      <c r="EC63" s="74">
        <v>0</v>
      </c>
      <c r="ED63" s="74">
        <v>0</v>
      </c>
      <c r="EE63" s="74">
        <v>0</v>
      </c>
      <c r="EF63" s="74">
        <v>0</v>
      </c>
      <c r="EG63" s="74">
        <v>0</v>
      </c>
      <c r="EH63" s="74">
        <v>0</v>
      </c>
      <c r="EI63" s="74">
        <v>0</v>
      </c>
      <c r="EJ63" s="74">
        <v>0</v>
      </c>
      <c r="EK63" s="74">
        <v>0</v>
      </c>
      <c r="EL63" s="74">
        <v>0</v>
      </c>
      <c r="EM63" s="74">
        <v>0</v>
      </c>
      <c r="EN63" s="74">
        <v>0</v>
      </c>
      <c r="EO63" s="74">
        <v>0</v>
      </c>
      <c r="EP63" s="74">
        <v>0</v>
      </c>
      <c r="EQ63" s="74">
        <v>0</v>
      </c>
      <c r="ER63" s="74">
        <v>0</v>
      </c>
      <c r="ES63" s="74">
        <v>0</v>
      </c>
      <c r="ET63" s="74">
        <v>0</v>
      </c>
      <c r="EU63" s="74">
        <v>0</v>
      </c>
      <c r="EV63" s="74">
        <v>0</v>
      </c>
      <c r="EW63" s="74">
        <v>0</v>
      </c>
      <c r="EX63" s="74">
        <v>0</v>
      </c>
      <c r="EY63" s="74">
        <v>0</v>
      </c>
      <c r="EZ63" s="74">
        <v>0</v>
      </c>
      <c r="FA63" s="74">
        <v>0</v>
      </c>
      <c r="FB63" s="74">
        <v>0</v>
      </c>
      <c r="FC63" s="74">
        <v>0</v>
      </c>
      <c r="FD63" s="74">
        <v>0</v>
      </c>
      <c r="FE63" s="74">
        <v>0</v>
      </c>
      <c r="FF63" s="74">
        <v>0</v>
      </c>
      <c r="FG63" s="74">
        <v>0</v>
      </c>
      <c r="FH63" s="74">
        <v>0</v>
      </c>
      <c r="FI63" s="74">
        <v>0</v>
      </c>
      <c r="FJ63" s="74">
        <v>0</v>
      </c>
      <c r="FK63" s="74">
        <v>0</v>
      </c>
      <c r="FL63" s="74">
        <v>0</v>
      </c>
      <c r="FM63" s="74">
        <v>0</v>
      </c>
      <c r="FN63" s="74">
        <v>0</v>
      </c>
      <c r="FO63" s="74">
        <v>0</v>
      </c>
      <c r="FP63" s="74">
        <v>0</v>
      </c>
      <c r="FQ63" s="74">
        <v>0</v>
      </c>
      <c r="FR63" s="74">
        <v>0</v>
      </c>
      <c r="FS63" s="74">
        <v>0</v>
      </c>
      <c r="FT63" s="74">
        <v>0</v>
      </c>
      <c r="FU63" s="74">
        <v>0</v>
      </c>
      <c r="FV63" s="74">
        <v>0</v>
      </c>
      <c r="FW63" s="74">
        <v>0.39768348066879317</v>
      </c>
      <c r="FX63" s="74">
        <v>0</v>
      </c>
      <c r="FY63" s="74">
        <v>0</v>
      </c>
      <c r="FZ63" s="74">
        <v>0</v>
      </c>
      <c r="GA63" s="74">
        <v>0</v>
      </c>
      <c r="GB63" s="74">
        <v>0</v>
      </c>
      <c r="GC63" s="74">
        <v>0</v>
      </c>
      <c r="GD63" s="74">
        <v>0</v>
      </c>
      <c r="GE63" s="74">
        <v>0</v>
      </c>
      <c r="GF63" s="74">
        <v>0</v>
      </c>
      <c r="GG63" s="74">
        <v>0</v>
      </c>
      <c r="GH63" s="74">
        <v>0</v>
      </c>
      <c r="GI63" s="74">
        <v>0</v>
      </c>
      <c r="GJ63" s="74">
        <v>0</v>
      </c>
      <c r="GK63" s="74">
        <v>0</v>
      </c>
      <c r="GL63" s="74">
        <v>0</v>
      </c>
      <c r="GM63" s="74">
        <v>0</v>
      </c>
      <c r="GN63" s="74">
        <v>0</v>
      </c>
      <c r="GO63" s="74">
        <v>0</v>
      </c>
      <c r="GP63" s="74">
        <v>0</v>
      </c>
      <c r="GQ63" s="74">
        <v>0</v>
      </c>
      <c r="GR63" s="74">
        <v>0</v>
      </c>
      <c r="GS63" s="74">
        <v>0</v>
      </c>
      <c r="GT63" s="74">
        <v>0</v>
      </c>
      <c r="GU63" s="74">
        <v>0</v>
      </c>
      <c r="GV63" s="74">
        <v>0</v>
      </c>
      <c r="GW63" s="74">
        <v>0</v>
      </c>
      <c r="GX63" s="74">
        <v>0</v>
      </c>
      <c r="GY63" s="74">
        <v>0</v>
      </c>
      <c r="GZ63" s="74">
        <v>0</v>
      </c>
      <c r="HA63" s="74">
        <v>0</v>
      </c>
      <c r="HB63" s="74">
        <v>0</v>
      </c>
      <c r="HC63" s="74">
        <v>0</v>
      </c>
      <c r="HD63" s="74">
        <v>0</v>
      </c>
      <c r="HE63" s="74">
        <v>0</v>
      </c>
      <c r="HF63" s="74">
        <v>0</v>
      </c>
      <c r="HG63" s="74">
        <v>0</v>
      </c>
      <c r="HH63" s="74">
        <v>0</v>
      </c>
      <c r="HI63" s="74">
        <v>0</v>
      </c>
      <c r="HJ63" s="74">
        <v>0</v>
      </c>
      <c r="HK63" s="74">
        <v>0</v>
      </c>
      <c r="HL63" s="74">
        <v>0</v>
      </c>
      <c r="HM63" s="74">
        <v>0</v>
      </c>
      <c r="HN63" s="74">
        <v>0</v>
      </c>
      <c r="HO63" s="74">
        <v>0</v>
      </c>
      <c r="HP63" s="74">
        <v>0</v>
      </c>
      <c r="HQ63" s="74">
        <v>0</v>
      </c>
      <c r="HR63" s="74">
        <v>0</v>
      </c>
      <c r="HS63" s="74">
        <v>0</v>
      </c>
      <c r="HT63" s="50"/>
      <c r="HU63" s="50"/>
      <c r="HV63" s="50"/>
      <c r="HW63" s="50"/>
      <c r="HX63" s="54"/>
      <c r="HY63" s="41"/>
    </row>
    <row r="64" spans="1:236">
      <c r="E64" s="43"/>
      <c r="F64" s="50"/>
      <c r="G64" s="50"/>
      <c r="H64" s="50"/>
      <c r="I64" s="50"/>
      <c r="J64" s="50"/>
      <c r="K64" s="87">
        <v>391</v>
      </c>
      <c r="L64" s="71" t="s">
        <v>699</v>
      </c>
      <c r="M64" s="79">
        <v>1.0494284055166176</v>
      </c>
      <c r="N64" s="80">
        <v>0.6597001557336083</v>
      </c>
      <c r="O64" s="79">
        <v>0.1734976898817725</v>
      </c>
      <c r="P64" s="74">
        <v>0</v>
      </c>
      <c r="Q64" s="74">
        <v>0</v>
      </c>
      <c r="R64" s="74">
        <v>0</v>
      </c>
      <c r="S64" s="74">
        <v>0</v>
      </c>
      <c r="T64" s="74">
        <v>0</v>
      </c>
      <c r="U64" s="74">
        <v>0</v>
      </c>
      <c r="V64" s="74">
        <v>0</v>
      </c>
      <c r="W64" s="74">
        <v>0</v>
      </c>
      <c r="X64" s="74">
        <v>0</v>
      </c>
      <c r="Y64" s="74">
        <v>0</v>
      </c>
      <c r="Z64" s="74">
        <v>0</v>
      </c>
      <c r="AA64" s="74">
        <v>0</v>
      </c>
      <c r="AB64" s="74">
        <v>0</v>
      </c>
      <c r="AC64" s="74">
        <v>0</v>
      </c>
      <c r="AD64" s="74">
        <v>0</v>
      </c>
      <c r="AE64" s="74">
        <v>0</v>
      </c>
      <c r="AF64" s="74">
        <v>0</v>
      </c>
      <c r="AG64" s="74">
        <v>0</v>
      </c>
      <c r="AH64" s="74">
        <v>0</v>
      </c>
      <c r="AI64" s="74">
        <v>0</v>
      </c>
      <c r="AJ64" s="74">
        <v>0</v>
      </c>
      <c r="AK64" s="74">
        <v>0</v>
      </c>
      <c r="AL64" s="74">
        <v>0</v>
      </c>
      <c r="AM64" s="74">
        <v>0</v>
      </c>
      <c r="AN64" s="74">
        <v>0</v>
      </c>
      <c r="AO64" s="74">
        <v>0</v>
      </c>
      <c r="AP64" s="74">
        <v>0</v>
      </c>
      <c r="AQ64" s="74">
        <v>0</v>
      </c>
      <c r="AR64" s="74">
        <v>0</v>
      </c>
      <c r="AS64" s="74">
        <v>0</v>
      </c>
      <c r="AT64" s="74">
        <v>0</v>
      </c>
      <c r="AU64" s="74">
        <v>0</v>
      </c>
      <c r="AV64" s="74">
        <v>0</v>
      </c>
      <c r="AW64" s="74">
        <v>0</v>
      </c>
      <c r="AX64" s="74">
        <v>0</v>
      </c>
      <c r="AY64" s="74">
        <v>0</v>
      </c>
      <c r="AZ64" s="74">
        <v>0</v>
      </c>
      <c r="BA64" s="74">
        <v>0</v>
      </c>
      <c r="BB64" s="74">
        <v>0</v>
      </c>
      <c r="BC64" s="74">
        <v>0</v>
      </c>
      <c r="BD64" s="74">
        <v>0</v>
      </c>
      <c r="BE64" s="74">
        <v>0</v>
      </c>
      <c r="BF64" s="74">
        <v>0</v>
      </c>
      <c r="BG64" s="74">
        <v>0</v>
      </c>
      <c r="BH64" s="74">
        <v>0</v>
      </c>
      <c r="BI64" s="74">
        <v>0</v>
      </c>
      <c r="BJ64" s="74">
        <v>0</v>
      </c>
      <c r="BK64" s="74">
        <v>0</v>
      </c>
      <c r="BL64" s="74">
        <v>0</v>
      </c>
      <c r="BM64" s="74">
        <v>0</v>
      </c>
      <c r="BN64" s="74">
        <v>0</v>
      </c>
      <c r="BO64" s="74">
        <v>0</v>
      </c>
      <c r="BP64" s="74">
        <v>0</v>
      </c>
      <c r="BQ64" s="74">
        <v>0</v>
      </c>
      <c r="BR64" s="74">
        <v>0</v>
      </c>
      <c r="BS64" s="74">
        <v>0</v>
      </c>
      <c r="BT64" s="74">
        <v>0</v>
      </c>
      <c r="BU64" s="74">
        <v>0</v>
      </c>
      <c r="BV64" s="74">
        <v>0.39577558020901971</v>
      </c>
      <c r="BW64" s="74">
        <v>0</v>
      </c>
      <c r="BX64" s="74">
        <v>0</v>
      </c>
      <c r="BY64" s="74">
        <v>0</v>
      </c>
      <c r="BZ64" s="74">
        <v>0</v>
      </c>
      <c r="CA64" s="74">
        <v>0</v>
      </c>
      <c r="CB64" s="74">
        <v>0</v>
      </c>
      <c r="CC64" s="74">
        <v>0</v>
      </c>
      <c r="CD64" s="74">
        <v>0</v>
      </c>
      <c r="CE64" s="74">
        <v>0</v>
      </c>
      <c r="CF64" s="74">
        <v>0</v>
      </c>
      <c r="CG64" s="74">
        <v>0</v>
      </c>
      <c r="CH64" s="74">
        <v>0</v>
      </c>
      <c r="CI64" s="74">
        <v>0</v>
      </c>
      <c r="CJ64" s="74">
        <v>0</v>
      </c>
      <c r="CK64" s="74">
        <v>0</v>
      </c>
      <c r="CL64" s="74">
        <v>0</v>
      </c>
      <c r="CM64" s="74">
        <v>0</v>
      </c>
      <c r="CN64" s="74">
        <v>0</v>
      </c>
      <c r="CO64" s="74">
        <v>0</v>
      </c>
      <c r="CP64" s="74">
        <v>0</v>
      </c>
      <c r="CQ64" s="74">
        <v>0</v>
      </c>
      <c r="CR64" s="74">
        <v>0</v>
      </c>
      <c r="CS64" s="74">
        <v>0</v>
      </c>
      <c r="CT64" s="74">
        <v>0</v>
      </c>
      <c r="CU64" s="74">
        <v>0</v>
      </c>
      <c r="CV64" s="74">
        <v>0</v>
      </c>
      <c r="CW64" s="74">
        <v>0</v>
      </c>
      <c r="CX64" s="74">
        <v>0</v>
      </c>
      <c r="CY64" s="74">
        <v>0</v>
      </c>
      <c r="CZ64" s="74">
        <v>0</v>
      </c>
      <c r="DA64" s="74">
        <v>0</v>
      </c>
      <c r="DB64" s="74">
        <v>0</v>
      </c>
      <c r="DC64" s="74">
        <v>0</v>
      </c>
      <c r="DD64" s="74">
        <v>0</v>
      </c>
      <c r="DE64" s="74">
        <v>0</v>
      </c>
      <c r="DF64" s="74">
        <v>0</v>
      </c>
      <c r="DG64" s="74">
        <v>0</v>
      </c>
      <c r="DH64" s="74">
        <v>0</v>
      </c>
      <c r="DI64" s="74">
        <v>0</v>
      </c>
      <c r="DJ64" s="74">
        <v>0</v>
      </c>
      <c r="DK64" s="74">
        <v>0</v>
      </c>
      <c r="DL64" s="74">
        <v>0</v>
      </c>
      <c r="DM64" s="74">
        <v>0</v>
      </c>
      <c r="DN64" s="74">
        <v>0</v>
      </c>
      <c r="DO64" s="74">
        <v>0</v>
      </c>
      <c r="DP64" s="74">
        <v>0</v>
      </c>
      <c r="DQ64" s="74">
        <v>0</v>
      </c>
      <c r="DR64" s="74">
        <v>0</v>
      </c>
      <c r="DS64" s="74">
        <v>0</v>
      </c>
      <c r="DT64" s="74">
        <v>0</v>
      </c>
      <c r="DU64" s="74">
        <v>0</v>
      </c>
      <c r="DV64" s="74">
        <v>0</v>
      </c>
      <c r="DW64" s="74">
        <v>0</v>
      </c>
      <c r="DX64" s="74">
        <v>0</v>
      </c>
      <c r="DY64" s="74">
        <v>0</v>
      </c>
      <c r="DZ64" s="74">
        <v>0</v>
      </c>
      <c r="EA64" s="74">
        <v>0</v>
      </c>
      <c r="EB64" s="74">
        <v>0</v>
      </c>
      <c r="EC64" s="74">
        <v>0</v>
      </c>
      <c r="ED64" s="74">
        <v>0</v>
      </c>
      <c r="EE64" s="74">
        <v>0</v>
      </c>
      <c r="EF64" s="74">
        <v>0</v>
      </c>
      <c r="EG64" s="74">
        <v>0</v>
      </c>
      <c r="EH64" s="74">
        <v>0</v>
      </c>
      <c r="EI64" s="74">
        <v>0</v>
      </c>
      <c r="EJ64" s="74">
        <v>0</v>
      </c>
      <c r="EK64" s="74">
        <v>0</v>
      </c>
      <c r="EL64" s="74">
        <v>0</v>
      </c>
      <c r="EM64" s="74">
        <v>0</v>
      </c>
      <c r="EN64" s="74">
        <v>0</v>
      </c>
      <c r="EO64" s="74">
        <v>0</v>
      </c>
      <c r="EP64" s="74">
        <v>0</v>
      </c>
      <c r="EQ64" s="74">
        <v>0</v>
      </c>
      <c r="ER64" s="74">
        <v>0</v>
      </c>
      <c r="ES64" s="74">
        <v>0</v>
      </c>
      <c r="ET64" s="74">
        <v>0</v>
      </c>
      <c r="EU64" s="74">
        <v>0</v>
      </c>
      <c r="EV64" s="74">
        <v>0</v>
      </c>
      <c r="EW64" s="74">
        <v>0</v>
      </c>
      <c r="EX64" s="74">
        <v>0</v>
      </c>
      <c r="EY64" s="74">
        <v>0</v>
      </c>
      <c r="EZ64" s="74">
        <v>0</v>
      </c>
      <c r="FA64" s="74">
        <v>0</v>
      </c>
      <c r="FB64" s="74">
        <v>0</v>
      </c>
      <c r="FC64" s="74">
        <v>0</v>
      </c>
      <c r="FD64" s="74">
        <v>0</v>
      </c>
      <c r="FE64" s="74">
        <v>0</v>
      </c>
      <c r="FF64" s="74">
        <v>0</v>
      </c>
      <c r="FG64" s="74">
        <v>0</v>
      </c>
      <c r="FH64" s="74">
        <v>0</v>
      </c>
      <c r="FI64" s="74">
        <v>0</v>
      </c>
      <c r="FJ64" s="74">
        <v>0</v>
      </c>
      <c r="FK64" s="74">
        <v>0</v>
      </c>
      <c r="FL64" s="74">
        <v>0</v>
      </c>
      <c r="FM64" s="74">
        <v>0</v>
      </c>
      <c r="FN64" s="74">
        <v>0</v>
      </c>
      <c r="FO64" s="74">
        <v>0</v>
      </c>
      <c r="FP64" s="74">
        <v>0</v>
      </c>
      <c r="FQ64" s="74">
        <v>0</v>
      </c>
      <c r="FR64" s="74">
        <v>0</v>
      </c>
      <c r="FS64" s="74">
        <v>0</v>
      </c>
      <c r="FT64" s="74">
        <v>0</v>
      </c>
      <c r="FU64" s="74">
        <v>0</v>
      </c>
      <c r="FV64" s="74">
        <v>0</v>
      </c>
      <c r="FW64" s="74">
        <v>0</v>
      </c>
      <c r="FX64" s="74">
        <v>0.39421273304869187</v>
      </c>
      <c r="FY64" s="74">
        <v>0</v>
      </c>
      <c r="FZ64" s="74">
        <v>0</v>
      </c>
      <c r="GA64" s="74">
        <v>0</v>
      </c>
      <c r="GB64" s="74">
        <v>0</v>
      </c>
      <c r="GC64" s="74">
        <v>0</v>
      </c>
      <c r="GD64" s="74">
        <v>0</v>
      </c>
      <c r="GE64" s="74">
        <v>0</v>
      </c>
      <c r="GF64" s="74">
        <v>0</v>
      </c>
      <c r="GG64" s="74">
        <v>0</v>
      </c>
      <c r="GH64" s="74">
        <v>0</v>
      </c>
      <c r="GI64" s="74">
        <v>0</v>
      </c>
      <c r="GJ64" s="74">
        <v>0</v>
      </c>
      <c r="GK64" s="74">
        <v>0</v>
      </c>
      <c r="GL64" s="74">
        <v>0</v>
      </c>
      <c r="GM64" s="74">
        <v>0</v>
      </c>
      <c r="GN64" s="74">
        <v>0</v>
      </c>
      <c r="GO64" s="74">
        <v>0</v>
      </c>
      <c r="GP64" s="74">
        <v>0</v>
      </c>
      <c r="GQ64" s="74">
        <v>0</v>
      </c>
      <c r="GR64" s="74">
        <v>0</v>
      </c>
      <c r="GS64" s="74">
        <v>0</v>
      </c>
      <c r="GT64" s="74">
        <v>0</v>
      </c>
      <c r="GU64" s="74">
        <v>0</v>
      </c>
      <c r="GV64" s="74">
        <v>0</v>
      </c>
      <c r="GW64" s="74">
        <v>0</v>
      </c>
      <c r="GX64" s="74">
        <v>0</v>
      </c>
      <c r="GY64" s="74">
        <v>0</v>
      </c>
      <c r="GZ64" s="74">
        <v>0</v>
      </c>
      <c r="HA64" s="74">
        <v>0</v>
      </c>
      <c r="HB64" s="74">
        <v>0</v>
      </c>
      <c r="HC64" s="74">
        <v>0</v>
      </c>
      <c r="HD64" s="74">
        <v>0</v>
      </c>
      <c r="HE64" s="74">
        <v>0</v>
      </c>
      <c r="HF64" s="74">
        <v>0</v>
      </c>
      <c r="HG64" s="74">
        <v>0</v>
      </c>
      <c r="HH64" s="74">
        <v>0</v>
      </c>
      <c r="HI64" s="74">
        <v>0</v>
      </c>
      <c r="HJ64" s="74">
        <v>0</v>
      </c>
      <c r="HK64" s="74">
        <v>0</v>
      </c>
      <c r="HL64" s="74">
        <v>0</v>
      </c>
      <c r="HM64" s="74">
        <v>0</v>
      </c>
      <c r="HN64" s="74">
        <v>0</v>
      </c>
      <c r="HO64" s="74">
        <v>0</v>
      </c>
      <c r="HP64" s="74">
        <v>0</v>
      </c>
      <c r="HQ64" s="74">
        <v>0</v>
      </c>
      <c r="HR64" s="74">
        <v>0</v>
      </c>
      <c r="HS64" s="74">
        <v>0</v>
      </c>
      <c r="HT64" s="50"/>
      <c r="HU64" s="50"/>
      <c r="HV64" s="50"/>
      <c r="HW64" s="50"/>
      <c r="HX64" s="54"/>
      <c r="HY64" s="41"/>
    </row>
    <row r="65" spans="5:233">
      <c r="E65" s="43"/>
      <c r="F65" s="50"/>
      <c r="G65" s="50"/>
      <c r="H65" s="50"/>
      <c r="I65" s="50"/>
      <c r="J65" s="50"/>
      <c r="K65" s="87">
        <v>392</v>
      </c>
      <c r="L65" s="71" t="s">
        <v>700</v>
      </c>
      <c r="M65" s="79">
        <v>1.389257860442348</v>
      </c>
      <c r="N65" s="80">
        <v>0.60436578545015429</v>
      </c>
      <c r="O65" s="79">
        <v>0.69048186160132108</v>
      </c>
      <c r="P65" s="74">
        <v>0</v>
      </c>
      <c r="Q65" s="74">
        <v>0</v>
      </c>
      <c r="R65" s="74">
        <v>0</v>
      </c>
      <c r="S65" s="74">
        <v>0</v>
      </c>
      <c r="T65" s="74">
        <v>0</v>
      </c>
      <c r="U65" s="74">
        <v>0</v>
      </c>
      <c r="V65" s="74">
        <v>0</v>
      </c>
      <c r="W65" s="74">
        <v>0</v>
      </c>
      <c r="X65" s="74">
        <v>0</v>
      </c>
      <c r="Y65" s="74">
        <v>0</v>
      </c>
      <c r="Z65" s="74">
        <v>0</v>
      </c>
      <c r="AA65" s="74">
        <v>0</v>
      </c>
      <c r="AB65" s="74">
        <v>0</v>
      </c>
      <c r="AC65" s="74">
        <v>0</v>
      </c>
      <c r="AD65" s="74">
        <v>0</v>
      </c>
      <c r="AE65" s="74">
        <v>0</v>
      </c>
      <c r="AF65" s="74">
        <v>0</v>
      </c>
      <c r="AG65" s="74">
        <v>0</v>
      </c>
      <c r="AH65" s="74">
        <v>0</v>
      </c>
      <c r="AI65" s="74">
        <v>0</v>
      </c>
      <c r="AJ65" s="74">
        <v>0</v>
      </c>
      <c r="AK65" s="74">
        <v>0</v>
      </c>
      <c r="AL65" s="74">
        <v>0</v>
      </c>
      <c r="AM65" s="74">
        <v>0</v>
      </c>
      <c r="AN65" s="74">
        <v>0</v>
      </c>
      <c r="AO65" s="74">
        <v>0</v>
      </c>
      <c r="AP65" s="74">
        <v>0</v>
      </c>
      <c r="AQ65" s="74">
        <v>0</v>
      </c>
      <c r="AR65" s="74">
        <v>0</v>
      </c>
      <c r="AS65" s="74">
        <v>0</v>
      </c>
      <c r="AT65" s="74">
        <v>0</v>
      </c>
      <c r="AU65" s="74">
        <v>0</v>
      </c>
      <c r="AV65" s="74">
        <v>0</v>
      </c>
      <c r="AW65" s="74">
        <v>0</v>
      </c>
      <c r="AX65" s="74">
        <v>0</v>
      </c>
      <c r="AY65" s="74">
        <v>0</v>
      </c>
      <c r="AZ65" s="74">
        <v>0</v>
      </c>
      <c r="BA65" s="74">
        <v>0</v>
      </c>
      <c r="BB65" s="74">
        <v>0</v>
      </c>
      <c r="BC65" s="74">
        <v>0</v>
      </c>
      <c r="BD65" s="74">
        <v>0</v>
      </c>
      <c r="BE65" s="74">
        <v>0</v>
      </c>
      <c r="BF65" s="74">
        <v>0</v>
      </c>
      <c r="BG65" s="74">
        <v>0</v>
      </c>
      <c r="BH65" s="74">
        <v>0</v>
      </c>
      <c r="BI65" s="74">
        <v>0</v>
      </c>
      <c r="BJ65" s="74">
        <v>0</v>
      </c>
      <c r="BK65" s="74">
        <v>0</v>
      </c>
      <c r="BL65" s="74">
        <v>0</v>
      </c>
      <c r="BM65" s="74">
        <v>0</v>
      </c>
      <c r="BN65" s="74">
        <v>0</v>
      </c>
      <c r="BO65" s="74">
        <v>0</v>
      </c>
      <c r="BP65" s="74">
        <v>0</v>
      </c>
      <c r="BQ65" s="74">
        <v>0</v>
      </c>
      <c r="BR65" s="74">
        <v>0</v>
      </c>
      <c r="BS65" s="74">
        <v>0</v>
      </c>
      <c r="BT65" s="74">
        <v>0</v>
      </c>
      <c r="BU65" s="74">
        <v>0</v>
      </c>
      <c r="BV65" s="74">
        <v>0</v>
      </c>
      <c r="BW65" s="74">
        <v>1</v>
      </c>
      <c r="BX65" s="74">
        <v>0</v>
      </c>
      <c r="BY65" s="74">
        <v>0</v>
      </c>
      <c r="BZ65" s="74">
        <v>0</v>
      </c>
      <c r="CA65" s="74">
        <v>0</v>
      </c>
      <c r="CB65" s="74">
        <v>0</v>
      </c>
      <c r="CC65" s="74">
        <v>0</v>
      </c>
      <c r="CD65" s="74">
        <v>0</v>
      </c>
      <c r="CE65" s="74">
        <v>0</v>
      </c>
      <c r="CF65" s="74">
        <v>0</v>
      </c>
      <c r="CG65" s="74">
        <v>0</v>
      </c>
      <c r="CH65" s="74">
        <v>0</v>
      </c>
      <c r="CI65" s="74">
        <v>0</v>
      </c>
      <c r="CJ65" s="74">
        <v>0</v>
      </c>
      <c r="CK65" s="74">
        <v>0</v>
      </c>
      <c r="CL65" s="74">
        <v>0</v>
      </c>
      <c r="CM65" s="74">
        <v>0</v>
      </c>
      <c r="CN65" s="74">
        <v>0</v>
      </c>
      <c r="CO65" s="74">
        <v>0</v>
      </c>
      <c r="CP65" s="74">
        <v>0</v>
      </c>
      <c r="CQ65" s="74">
        <v>0</v>
      </c>
      <c r="CR65" s="74">
        <v>0</v>
      </c>
      <c r="CS65" s="74">
        <v>0</v>
      </c>
      <c r="CT65" s="74">
        <v>0</v>
      </c>
      <c r="CU65" s="74">
        <v>0</v>
      </c>
      <c r="CV65" s="74">
        <v>0</v>
      </c>
      <c r="CW65" s="74">
        <v>0</v>
      </c>
      <c r="CX65" s="74">
        <v>0</v>
      </c>
      <c r="CY65" s="74">
        <v>0</v>
      </c>
      <c r="CZ65" s="74">
        <v>0</v>
      </c>
      <c r="DA65" s="74">
        <v>0</v>
      </c>
      <c r="DB65" s="74">
        <v>0</v>
      </c>
      <c r="DC65" s="74">
        <v>0</v>
      </c>
      <c r="DD65" s="74">
        <v>0</v>
      </c>
      <c r="DE65" s="74">
        <v>0</v>
      </c>
      <c r="DF65" s="74">
        <v>0</v>
      </c>
      <c r="DG65" s="74">
        <v>0</v>
      </c>
      <c r="DH65" s="74">
        <v>0</v>
      </c>
      <c r="DI65" s="74">
        <v>0</v>
      </c>
      <c r="DJ65" s="74">
        <v>0</v>
      </c>
      <c r="DK65" s="74">
        <v>0</v>
      </c>
      <c r="DL65" s="74">
        <v>0</v>
      </c>
      <c r="DM65" s="74">
        <v>0</v>
      </c>
      <c r="DN65" s="74">
        <v>0</v>
      </c>
      <c r="DO65" s="74">
        <v>0</v>
      </c>
      <c r="DP65" s="74">
        <v>0</v>
      </c>
      <c r="DQ65" s="74">
        <v>0</v>
      </c>
      <c r="DR65" s="74">
        <v>0</v>
      </c>
      <c r="DS65" s="74">
        <v>0</v>
      </c>
      <c r="DT65" s="74">
        <v>0</v>
      </c>
      <c r="DU65" s="74">
        <v>0</v>
      </c>
      <c r="DV65" s="74">
        <v>0</v>
      </c>
      <c r="DW65" s="74">
        <v>0</v>
      </c>
      <c r="DX65" s="74">
        <v>0</v>
      </c>
      <c r="DY65" s="74">
        <v>0</v>
      </c>
      <c r="DZ65" s="74">
        <v>0</v>
      </c>
      <c r="EA65" s="74">
        <v>0</v>
      </c>
      <c r="EB65" s="74">
        <v>0</v>
      </c>
      <c r="EC65" s="74">
        <v>0</v>
      </c>
      <c r="ED65" s="74">
        <v>0</v>
      </c>
      <c r="EE65" s="74">
        <v>0</v>
      </c>
      <c r="EF65" s="74">
        <v>0</v>
      </c>
      <c r="EG65" s="74">
        <v>0</v>
      </c>
      <c r="EH65" s="74">
        <v>0</v>
      </c>
      <c r="EI65" s="74">
        <v>0</v>
      </c>
      <c r="EJ65" s="74">
        <v>0</v>
      </c>
      <c r="EK65" s="74">
        <v>0</v>
      </c>
      <c r="EL65" s="74">
        <v>0</v>
      </c>
      <c r="EM65" s="74">
        <v>0</v>
      </c>
      <c r="EN65" s="74">
        <v>0</v>
      </c>
      <c r="EO65" s="74">
        <v>0</v>
      </c>
      <c r="EP65" s="74">
        <v>0</v>
      </c>
      <c r="EQ65" s="74">
        <v>0</v>
      </c>
      <c r="ER65" s="74">
        <v>0</v>
      </c>
      <c r="ES65" s="74">
        <v>0</v>
      </c>
      <c r="ET65" s="74">
        <v>0</v>
      </c>
      <c r="EU65" s="74">
        <v>0</v>
      </c>
      <c r="EV65" s="74">
        <v>0</v>
      </c>
      <c r="EW65" s="74">
        <v>0</v>
      </c>
      <c r="EX65" s="74">
        <v>0</v>
      </c>
      <c r="EY65" s="74">
        <v>0</v>
      </c>
      <c r="EZ65" s="74">
        <v>0</v>
      </c>
      <c r="FA65" s="74">
        <v>0</v>
      </c>
      <c r="FB65" s="74">
        <v>0</v>
      </c>
      <c r="FC65" s="74">
        <v>0</v>
      </c>
      <c r="FD65" s="74">
        <v>0</v>
      </c>
      <c r="FE65" s="74">
        <v>0</v>
      </c>
      <c r="FF65" s="74">
        <v>0</v>
      </c>
      <c r="FG65" s="74">
        <v>0</v>
      </c>
      <c r="FH65" s="74">
        <v>0</v>
      </c>
      <c r="FI65" s="74">
        <v>0</v>
      </c>
      <c r="FJ65" s="74">
        <v>0</v>
      </c>
      <c r="FK65" s="74">
        <v>0</v>
      </c>
      <c r="FL65" s="74">
        <v>0</v>
      </c>
      <c r="FM65" s="74">
        <v>0</v>
      </c>
      <c r="FN65" s="74">
        <v>0</v>
      </c>
      <c r="FO65" s="74">
        <v>0</v>
      </c>
      <c r="FP65" s="74">
        <v>0</v>
      </c>
      <c r="FQ65" s="74">
        <v>0</v>
      </c>
      <c r="FR65" s="74">
        <v>0</v>
      </c>
      <c r="FS65" s="74">
        <v>0</v>
      </c>
      <c r="FT65" s="74">
        <v>0</v>
      </c>
      <c r="FU65" s="74">
        <v>0</v>
      </c>
      <c r="FV65" s="74">
        <v>0</v>
      </c>
      <c r="FW65" s="74">
        <v>0</v>
      </c>
      <c r="FX65" s="74">
        <v>0</v>
      </c>
      <c r="FY65" s="74">
        <v>1</v>
      </c>
      <c r="FZ65" s="74">
        <v>0</v>
      </c>
      <c r="GA65" s="74">
        <v>0</v>
      </c>
      <c r="GB65" s="74">
        <v>0</v>
      </c>
      <c r="GC65" s="74">
        <v>0</v>
      </c>
      <c r="GD65" s="74">
        <v>0</v>
      </c>
      <c r="GE65" s="74">
        <v>0</v>
      </c>
      <c r="GF65" s="74">
        <v>0</v>
      </c>
      <c r="GG65" s="74">
        <v>0</v>
      </c>
      <c r="GH65" s="74">
        <v>0</v>
      </c>
      <c r="GI65" s="74">
        <v>0</v>
      </c>
      <c r="GJ65" s="74">
        <v>0</v>
      </c>
      <c r="GK65" s="74">
        <v>0</v>
      </c>
      <c r="GL65" s="74">
        <v>0</v>
      </c>
      <c r="GM65" s="74">
        <v>0</v>
      </c>
      <c r="GN65" s="74">
        <v>0</v>
      </c>
      <c r="GO65" s="74">
        <v>0</v>
      </c>
      <c r="GP65" s="74">
        <v>0</v>
      </c>
      <c r="GQ65" s="74">
        <v>0</v>
      </c>
      <c r="GR65" s="74">
        <v>0</v>
      </c>
      <c r="GS65" s="74">
        <v>0</v>
      </c>
      <c r="GT65" s="74">
        <v>0</v>
      </c>
      <c r="GU65" s="74">
        <v>0</v>
      </c>
      <c r="GV65" s="74">
        <v>0</v>
      </c>
      <c r="GW65" s="74">
        <v>0</v>
      </c>
      <c r="GX65" s="74">
        <v>0</v>
      </c>
      <c r="GY65" s="74">
        <v>0</v>
      </c>
      <c r="GZ65" s="74">
        <v>0</v>
      </c>
      <c r="HA65" s="74">
        <v>0</v>
      </c>
      <c r="HB65" s="74">
        <v>0</v>
      </c>
      <c r="HC65" s="74">
        <v>0</v>
      </c>
      <c r="HD65" s="74">
        <v>0</v>
      </c>
      <c r="HE65" s="74">
        <v>0</v>
      </c>
      <c r="HF65" s="74">
        <v>0</v>
      </c>
      <c r="HG65" s="74">
        <v>0</v>
      </c>
      <c r="HH65" s="74">
        <v>0</v>
      </c>
      <c r="HI65" s="74">
        <v>0</v>
      </c>
      <c r="HJ65" s="74">
        <v>0</v>
      </c>
      <c r="HK65" s="74">
        <v>0</v>
      </c>
      <c r="HL65" s="74">
        <v>0</v>
      </c>
      <c r="HM65" s="74">
        <v>0</v>
      </c>
      <c r="HN65" s="74">
        <v>0</v>
      </c>
      <c r="HO65" s="74">
        <v>0</v>
      </c>
      <c r="HP65" s="74">
        <v>0</v>
      </c>
      <c r="HQ65" s="74">
        <v>0</v>
      </c>
      <c r="HR65" s="74">
        <v>0</v>
      </c>
      <c r="HS65" s="74">
        <v>0</v>
      </c>
      <c r="HT65" s="50"/>
      <c r="HU65" s="50"/>
      <c r="HV65" s="50"/>
      <c r="HW65" s="50"/>
      <c r="HX65" s="54"/>
      <c r="HY65" s="41"/>
    </row>
    <row r="66" spans="5:233">
      <c r="E66" s="43"/>
      <c r="F66" s="50"/>
      <c r="G66" s="50"/>
      <c r="H66" s="50"/>
      <c r="I66" s="50"/>
      <c r="J66" s="50"/>
      <c r="K66" s="87">
        <v>411</v>
      </c>
      <c r="L66" s="71" t="s">
        <v>701</v>
      </c>
      <c r="M66" s="79">
        <v>1.0987014675839075</v>
      </c>
      <c r="N66" s="80">
        <v>0.48585643726719235</v>
      </c>
      <c r="O66" s="79">
        <v>1</v>
      </c>
      <c r="P66" s="74">
        <v>0</v>
      </c>
      <c r="Q66" s="74">
        <v>0</v>
      </c>
      <c r="R66" s="74">
        <v>0</v>
      </c>
      <c r="S66" s="74">
        <v>0</v>
      </c>
      <c r="T66" s="74">
        <v>0</v>
      </c>
      <c r="U66" s="74">
        <v>0</v>
      </c>
      <c r="V66" s="74">
        <v>0</v>
      </c>
      <c r="W66" s="74">
        <v>0</v>
      </c>
      <c r="X66" s="74">
        <v>0</v>
      </c>
      <c r="Y66" s="74">
        <v>0</v>
      </c>
      <c r="Z66" s="74">
        <v>0</v>
      </c>
      <c r="AA66" s="74">
        <v>0</v>
      </c>
      <c r="AB66" s="74">
        <v>0</v>
      </c>
      <c r="AC66" s="74">
        <v>0</v>
      </c>
      <c r="AD66" s="74">
        <v>0</v>
      </c>
      <c r="AE66" s="74">
        <v>0</v>
      </c>
      <c r="AF66" s="74">
        <v>0</v>
      </c>
      <c r="AG66" s="74">
        <v>0</v>
      </c>
      <c r="AH66" s="74">
        <v>0</v>
      </c>
      <c r="AI66" s="74">
        <v>0</v>
      </c>
      <c r="AJ66" s="74">
        <v>0</v>
      </c>
      <c r="AK66" s="74">
        <v>0</v>
      </c>
      <c r="AL66" s="74">
        <v>0</v>
      </c>
      <c r="AM66" s="74">
        <v>0</v>
      </c>
      <c r="AN66" s="74">
        <v>0</v>
      </c>
      <c r="AO66" s="74">
        <v>0</v>
      </c>
      <c r="AP66" s="74">
        <v>0</v>
      </c>
      <c r="AQ66" s="74">
        <v>0</v>
      </c>
      <c r="AR66" s="74">
        <v>0</v>
      </c>
      <c r="AS66" s="74">
        <v>0</v>
      </c>
      <c r="AT66" s="74">
        <v>0</v>
      </c>
      <c r="AU66" s="74">
        <v>0</v>
      </c>
      <c r="AV66" s="74">
        <v>0</v>
      </c>
      <c r="AW66" s="74">
        <v>0</v>
      </c>
      <c r="AX66" s="74">
        <v>0</v>
      </c>
      <c r="AY66" s="74">
        <v>0</v>
      </c>
      <c r="AZ66" s="74">
        <v>0</v>
      </c>
      <c r="BA66" s="74">
        <v>0</v>
      </c>
      <c r="BB66" s="74">
        <v>0</v>
      </c>
      <c r="BC66" s="74">
        <v>0</v>
      </c>
      <c r="BD66" s="74">
        <v>0</v>
      </c>
      <c r="BE66" s="74">
        <v>0</v>
      </c>
      <c r="BF66" s="74">
        <v>0</v>
      </c>
      <c r="BG66" s="74">
        <v>0</v>
      </c>
      <c r="BH66" s="74">
        <v>0</v>
      </c>
      <c r="BI66" s="74">
        <v>0</v>
      </c>
      <c r="BJ66" s="74">
        <v>0</v>
      </c>
      <c r="BK66" s="74">
        <v>0</v>
      </c>
      <c r="BL66" s="74">
        <v>0</v>
      </c>
      <c r="BM66" s="74">
        <v>0</v>
      </c>
      <c r="BN66" s="74">
        <v>0</v>
      </c>
      <c r="BO66" s="74">
        <v>0</v>
      </c>
      <c r="BP66" s="74">
        <v>0</v>
      </c>
      <c r="BQ66" s="74">
        <v>0</v>
      </c>
      <c r="BR66" s="74">
        <v>0</v>
      </c>
      <c r="BS66" s="74">
        <v>0</v>
      </c>
      <c r="BT66" s="74">
        <v>0</v>
      </c>
      <c r="BU66" s="74">
        <v>0</v>
      </c>
      <c r="BV66" s="74">
        <v>0</v>
      </c>
      <c r="BW66" s="74">
        <v>0</v>
      </c>
      <c r="BX66" s="74">
        <v>1</v>
      </c>
      <c r="BY66" s="74">
        <v>0</v>
      </c>
      <c r="BZ66" s="74">
        <v>0</v>
      </c>
      <c r="CA66" s="74">
        <v>0</v>
      </c>
      <c r="CB66" s="74">
        <v>0</v>
      </c>
      <c r="CC66" s="74">
        <v>0</v>
      </c>
      <c r="CD66" s="74">
        <v>0</v>
      </c>
      <c r="CE66" s="74">
        <v>0</v>
      </c>
      <c r="CF66" s="74">
        <v>0</v>
      </c>
      <c r="CG66" s="74">
        <v>0</v>
      </c>
      <c r="CH66" s="74">
        <v>0</v>
      </c>
      <c r="CI66" s="74">
        <v>0</v>
      </c>
      <c r="CJ66" s="74">
        <v>0</v>
      </c>
      <c r="CK66" s="74">
        <v>0</v>
      </c>
      <c r="CL66" s="74">
        <v>0</v>
      </c>
      <c r="CM66" s="74">
        <v>0</v>
      </c>
      <c r="CN66" s="74">
        <v>0</v>
      </c>
      <c r="CO66" s="74">
        <v>0</v>
      </c>
      <c r="CP66" s="74">
        <v>0</v>
      </c>
      <c r="CQ66" s="74">
        <v>0</v>
      </c>
      <c r="CR66" s="74">
        <v>0</v>
      </c>
      <c r="CS66" s="74">
        <v>0</v>
      </c>
      <c r="CT66" s="74">
        <v>0</v>
      </c>
      <c r="CU66" s="74">
        <v>0</v>
      </c>
      <c r="CV66" s="74">
        <v>0</v>
      </c>
      <c r="CW66" s="74">
        <v>0</v>
      </c>
      <c r="CX66" s="74">
        <v>0</v>
      </c>
      <c r="CY66" s="74">
        <v>0</v>
      </c>
      <c r="CZ66" s="74">
        <v>0</v>
      </c>
      <c r="DA66" s="74">
        <v>0</v>
      </c>
      <c r="DB66" s="74">
        <v>0</v>
      </c>
      <c r="DC66" s="74">
        <v>0</v>
      </c>
      <c r="DD66" s="74">
        <v>0</v>
      </c>
      <c r="DE66" s="74">
        <v>0</v>
      </c>
      <c r="DF66" s="74">
        <v>0</v>
      </c>
      <c r="DG66" s="74">
        <v>0</v>
      </c>
      <c r="DH66" s="74">
        <v>0</v>
      </c>
      <c r="DI66" s="74">
        <v>0</v>
      </c>
      <c r="DJ66" s="74">
        <v>0</v>
      </c>
      <c r="DK66" s="74">
        <v>0</v>
      </c>
      <c r="DL66" s="74">
        <v>0</v>
      </c>
      <c r="DM66" s="74">
        <v>0</v>
      </c>
      <c r="DN66" s="74">
        <v>0</v>
      </c>
      <c r="DO66" s="74">
        <v>0</v>
      </c>
      <c r="DP66" s="74">
        <v>0</v>
      </c>
      <c r="DQ66" s="74">
        <v>0</v>
      </c>
      <c r="DR66" s="74">
        <v>0</v>
      </c>
      <c r="DS66" s="74">
        <v>0</v>
      </c>
      <c r="DT66" s="74">
        <v>0</v>
      </c>
      <c r="DU66" s="74">
        <v>0</v>
      </c>
      <c r="DV66" s="74">
        <v>0</v>
      </c>
      <c r="DW66" s="74">
        <v>0</v>
      </c>
      <c r="DX66" s="74">
        <v>0</v>
      </c>
      <c r="DY66" s="74">
        <v>0</v>
      </c>
      <c r="DZ66" s="74">
        <v>0</v>
      </c>
      <c r="EA66" s="74">
        <v>0</v>
      </c>
      <c r="EB66" s="74">
        <v>0</v>
      </c>
      <c r="EC66" s="74">
        <v>0</v>
      </c>
      <c r="ED66" s="74">
        <v>0</v>
      </c>
      <c r="EE66" s="74">
        <v>0</v>
      </c>
      <c r="EF66" s="74">
        <v>0</v>
      </c>
      <c r="EG66" s="74">
        <v>0</v>
      </c>
      <c r="EH66" s="74">
        <v>0</v>
      </c>
      <c r="EI66" s="74">
        <v>0</v>
      </c>
      <c r="EJ66" s="74">
        <v>0</v>
      </c>
      <c r="EK66" s="74">
        <v>0</v>
      </c>
      <c r="EL66" s="74">
        <v>0</v>
      </c>
      <c r="EM66" s="74">
        <v>0</v>
      </c>
      <c r="EN66" s="74">
        <v>0</v>
      </c>
      <c r="EO66" s="74">
        <v>0</v>
      </c>
      <c r="EP66" s="74">
        <v>0</v>
      </c>
      <c r="EQ66" s="74">
        <v>0</v>
      </c>
      <c r="ER66" s="74">
        <v>0</v>
      </c>
      <c r="ES66" s="74">
        <v>0</v>
      </c>
      <c r="ET66" s="74">
        <v>0</v>
      </c>
      <c r="EU66" s="74">
        <v>0</v>
      </c>
      <c r="EV66" s="74">
        <v>0</v>
      </c>
      <c r="EW66" s="74">
        <v>0</v>
      </c>
      <c r="EX66" s="74">
        <v>0</v>
      </c>
      <c r="EY66" s="74">
        <v>0</v>
      </c>
      <c r="EZ66" s="74">
        <v>0</v>
      </c>
      <c r="FA66" s="74">
        <v>0</v>
      </c>
      <c r="FB66" s="74">
        <v>0</v>
      </c>
      <c r="FC66" s="74">
        <v>0</v>
      </c>
      <c r="FD66" s="74">
        <v>0</v>
      </c>
      <c r="FE66" s="74">
        <v>0</v>
      </c>
      <c r="FF66" s="74">
        <v>0</v>
      </c>
      <c r="FG66" s="74">
        <v>0</v>
      </c>
      <c r="FH66" s="74">
        <v>0</v>
      </c>
      <c r="FI66" s="74">
        <v>0</v>
      </c>
      <c r="FJ66" s="74">
        <v>0</v>
      </c>
      <c r="FK66" s="74">
        <v>0</v>
      </c>
      <c r="FL66" s="74">
        <v>0</v>
      </c>
      <c r="FM66" s="74">
        <v>0</v>
      </c>
      <c r="FN66" s="74">
        <v>0</v>
      </c>
      <c r="FO66" s="74">
        <v>0</v>
      </c>
      <c r="FP66" s="74">
        <v>0</v>
      </c>
      <c r="FQ66" s="74">
        <v>0</v>
      </c>
      <c r="FR66" s="74">
        <v>0</v>
      </c>
      <c r="FS66" s="74">
        <v>0</v>
      </c>
      <c r="FT66" s="74">
        <v>0</v>
      </c>
      <c r="FU66" s="74">
        <v>0</v>
      </c>
      <c r="FV66" s="74">
        <v>0</v>
      </c>
      <c r="FW66" s="74">
        <v>0</v>
      </c>
      <c r="FX66" s="74">
        <v>0</v>
      </c>
      <c r="FY66" s="74">
        <v>0</v>
      </c>
      <c r="FZ66" s="74">
        <v>1</v>
      </c>
      <c r="GA66" s="74">
        <v>0</v>
      </c>
      <c r="GB66" s="74">
        <v>0</v>
      </c>
      <c r="GC66" s="74">
        <v>0</v>
      </c>
      <c r="GD66" s="74">
        <v>0</v>
      </c>
      <c r="GE66" s="74">
        <v>0</v>
      </c>
      <c r="GF66" s="74">
        <v>0</v>
      </c>
      <c r="GG66" s="74">
        <v>0</v>
      </c>
      <c r="GH66" s="74">
        <v>0</v>
      </c>
      <c r="GI66" s="74">
        <v>0</v>
      </c>
      <c r="GJ66" s="74">
        <v>0</v>
      </c>
      <c r="GK66" s="74">
        <v>0</v>
      </c>
      <c r="GL66" s="74">
        <v>0</v>
      </c>
      <c r="GM66" s="74">
        <v>0</v>
      </c>
      <c r="GN66" s="74">
        <v>0</v>
      </c>
      <c r="GO66" s="74">
        <v>0</v>
      </c>
      <c r="GP66" s="74">
        <v>0</v>
      </c>
      <c r="GQ66" s="74">
        <v>0</v>
      </c>
      <c r="GR66" s="74">
        <v>0</v>
      </c>
      <c r="GS66" s="74">
        <v>0</v>
      </c>
      <c r="GT66" s="74">
        <v>0</v>
      </c>
      <c r="GU66" s="74">
        <v>0</v>
      </c>
      <c r="GV66" s="74">
        <v>0</v>
      </c>
      <c r="GW66" s="74">
        <v>0</v>
      </c>
      <c r="GX66" s="74">
        <v>0</v>
      </c>
      <c r="GY66" s="74">
        <v>0</v>
      </c>
      <c r="GZ66" s="74">
        <v>0</v>
      </c>
      <c r="HA66" s="74">
        <v>0</v>
      </c>
      <c r="HB66" s="74">
        <v>0</v>
      </c>
      <c r="HC66" s="74">
        <v>0</v>
      </c>
      <c r="HD66" s="74">
        <v>0</v>
      </c>
      <c r="HE66" s="74">
        <v>0</v>
      </c>
      <c r="HF66" s="74">
        <v>0</v>
      </c>
      <c r="HG66" s="74">
        <v>0</v>
      </c>
      <c r="HH66" s="74">
        <v>0</v>
      </c>
      <c r="HI66" s="74">
        <v>0</v>
      </c>
      <c r="HJ66" s="74">
        <v>0</v>
      </c>
      <c r="HK66" s="74">
        <v>0</v>
      </c>
      <c r="HL66" s="74">
        <v>0</v>
      </c>
      <c r="HM66" s="74">
        <v>0</v>
      </c>
      <c r="HN66" s="74">
        <v>0</v>
      </c>
      <c r="HO66" s="74">
        <v>0</v>
      </c>
      <c r="HP66" s="74">
        <v>0</v>
      </c>
      <c r="HQ66" s="74">
        <v>0</v>
      </c>
      <c r="HR66" s="74">
        <v>0</v>
      </c>
      <c r="HS66" s="74">
        <v>0</v>
      </c>
      <c r="HT66" s="50"/>
      <c r="HU66" s="50"/>
      <c r="HV66" s="50"/>
      <c r="HW66" s="50"/>
      <c r="HX66" s="54"/>
      <c r="HY66" s="41"/>
    </row>
    <row r="67" spans="5:233">
      <c r="E67" s="43"/>
      <c r="F67" s="50"/>
      <c r="G67" s="50"/>
      <c r="H67" s="50"/>
      <c r="I67" s="50"/>
      <c r="J67" s="50"/>
      <c r="K67" s="90">
        <v>412</v>
      </c>
      <c r="L67" s="88" t="s">
        <v>702</v>
      </c>
      <c r="M67" s="79">
        <v>1.0592679888778262</v>
      </c>
      <c r="N67" s="80">
        <v>0.48371731907706478</v>
      </c>
      <c r="O67" s="79">
        <v>1</v>
      </c>
      <c r="P67" s="74">
        <v>0</v>
      </c>
      <c r="Q67" s="74">
        <v>0</v>
      </c>
      <c r="R67" s="74">
        <v>0</v>
      </c>
      <c r="S67" s="74">
        <v>0</v>
      </c>
      <c r="T67" s="74">
        <v>0</v>
      </c>
      <c r="U67" s="74">
        <v>0</v>
      </c>
      <c r="V67" s="74">
        <v>0</v>
      </c>
      <c r="W67" s="74">
        <v>0</v>
      </c>
      <c r="X67" s="74">
        <v>0</v>
      </c>
      <c r="Y67" s="74">
        <v>0</v>
      </c>
      <c r="Z67" s="74">
        <v>0</v>
      </c>
      <c r="AA67" s="74">
        <v>0</v>
      </c>
      <c r="AB67" s="74">
        <v>0</v>
      </c>
      <c r="AC67" s="74">
        <v>0</v>
      </c>
      <c r="AD67" s="74">
        <v>0</v>
      </c>
      <c r="AE67" s="74">
        <v>0</v>
      </c>
      <c r="AF67" s="74">
        <v>0</v>
      </c>
      <c r="AG67" s="74">
        <v>0</v>
      </c>
      <c r="AH67" s="74">
        <v>0</v>
      </c>
      <c r="AI67" s="74">
        <v>0</v>
      </c>
      <c r="AJ67" s="74">
        <v>0</v>
      </c>
      <c r="AK67" s="74">
        <v>0</v>
      </c>
      <c r="AL67" s="74">
        <v>0</v>
      </c>
      <c r="AM67" s="74">
        <v>0</v>
      </c>
      <c r="AN67" s="74">
        <v>0</v>
      </c>
      <c r="AO67" s="74">
        <v>0</v>
      </c>
      <c r="AP67" s="74">
        <v>0</v>
      </c>
      <c r="AQ67" s="74">
        <v>0</v>
      </c>
      <c r="AR67" s="74">
        <v>0</v>
      </c>
      <c r="AS67" s="74">
        <v>0</v>
      </c>
      <c r="AT67" s="74">
        <v>0</v>
      </c>
      <c r="AU67" s="74">
        <v>0</v>
      </c>
      <c r="AV67" s="74">
        <v>0</v>
      </c>
      <c r="AW67" s="74">
        <v>0</v>
      </c>
      <c r="AX67" s="74">
        <v>0</v>
      </c>
      <c r="AY67" s="74">
        <v>0</v>
      </c>
      <c r="AZ67" s="74">
        <v>0</v>
      </c>
      <c r="BA67" s="74">
        <v>0</v>
      </c>
      <c r="BB67" s="74">
        <v>0</v>
      </c>
      <c r="BC67" s="74">
        <v>0</v>
      </c>
      <c r="BD67" s="74">
        <v>0</v>
      </c>
      <c r="BE67" s="74">
        <v>0</v>
      </c>
      <c r="BF67" s="74">
        <v>0</v>
      </c>
      <c r="BG67" s="74">
        <v>0</v>
      </c>
      <c r="BH67" s="74">
        <v>0</v>
      </c>
      <c r="BI67" s="74">
        <v>0</v>
      </c>
      <c r="BJ67" s="74">
        <v>0</v>
      </c>
      <c r="BK67" s="74">
        <v>0</v>
      </c>
      <c r="BL67" s="74">
        <v>0</v>
      </c>
      <c r="BM67" s="74">
        <v>0</v>
      </c>
      <c r="BN67" s="74">
        <v>0</v>
      </c>
      <c r="BO67" s="74">
        <v>0</v>
      </c>
      <c r="BP67" s="74">
        <v>0</v>
      </c>
      <c r="BQ67" s="74">
        <v>0</v>
      </c>
      <c r="BR67" s="74">
        <v>0</v>
      </c>
      <c r="BS67" s="74">
        <v>0</v>
      </c>
      <c r="BT67" s="74">
        <v>0</v>
      </c>
      <c r="BU67" s="74">
        <v>0</v>
      </c>
      <c r="BV67" s="74">
        <v>0</v>
      </c>
      <c r="BW67" s="74">
        <v>0</v>
      </c>
      <c r="BX67" s="74">
        <v>0</v>
      </c>
      <c r="BY67" s="74">
        <v>1</v>
      </c>
      <c r="BZ67" s="74">
        <v>0</v>
      </c>
      <c r="CA67" s="74">
        <v>0</v>
      </c>
      <c r="CB67" s="74">
        <v>0</v>
      </c>
      <c r="CC67" s="74">
        <v>0</v>
      </c>
      <c r="CD67" s="74">
        <v>0</v>
      </c>
      <c r="CE67" s="74">
        <v>0</v>
      </c>
      <c r="CF67" s="74">
        <v>0</v>
      </c>
      <c r="CG67" s="74">
        <v>0</v>
      </c>
      <c r="CH67" s="74">
        <v>0</v>
      </c>
      <c r="CI67" s="74">
        <v>0</v>
      </c>
      <c r="CJ67" s="74">
        <v>0</v>
      </c>
      <c r="CK67" s="74">
        <v>0</v>
      </c>
      <c r="CL67" s="74">
        <v>0</v>
      </c>
      <c r="CM67" s="74">
        <v>0</v>
      </c>
      <c r="CN67" s="74">
        <v>0</v>
      </c>
      <c r="CO67" s="74">
        <v>0</v>
      </c>
      <c r="CP67" s="74">
        <v>0</v>
      </c>
      <c r="CQ67" s="74">
        <v>0</v>
      </c>
      <c r="CR67" s="74">
        <v>0</v>
      </c>
      <c r="CS67" s="74">
        <v>0</v>
      </c>
      <c r="CT67" s="74">
        <v>0</v>
      </c>
      <c r="CU67" s="74">
        <v>0</v>
      </c>
      <c r="CV67" s="74">
        <v>0</v>
      </c>
      <c r="CW67" s="74">
        <v>0</v>
      </c>
      <c r="CX67" s="74">
        <v>0</v>
      </c>
      <c r="CY67" s="74">
        <v>0</v>
      </c>
      <c r="CZ67" s="74">
        <v>0</v>
      </c>
      <c r="DA67" s="74">
        <v>0</v>
      </c>
      <c r="DB67" s="74">
        <v>0</v>
      </c>
      <c r="DC67" s="74">
        <v>0</v>
      </c>
      <c r="DD67" s="74">
        <v>0</v>
      </c>
      <c r="DE67" s="74">
        <v>0</v>
      </c>
      <c r="DF67" s="74">
        <v>0</v>
      </c>
      <c r="DG67" s="74">
        <v>0</v>
      </c>
      <c r="DH67" s="74">
        <v>0</v>
      </c>
      <c r="DI67" s="74">
        <v>0</v>
      </c>
      <c r="DJ67" s="74">
        <v>0</v>
      </c>
      <c r="DK67" s="74">
        <v>0</v>
      </c>
      <c r="DL67" s="74">
        <v>0</v>
      </c>
      <c r="DM67" s="74">
        <v>0</v>
      </c>
      <c r="DN67" s="74">
        <v>0</v>
      </c>
      <c r="DO67" s="74">
        <v>0</v>
      </c>
      <c r="DP67" s="74">
        <v>0</v>
      </c>
      <c r="DQ67" s="74">
        <v>0</v>
      </c>
      <c r="DR67" s="74">
        <v>0</v>
      </c>
      <c r="DS67" s="74">
        <v>0</v>
      </c>
      <c r="DT67" s="74">
        <v>0</v>
      </c>
      <c r="DU67" s="74">
        <v>0</v>
      </c>
      <c r="DV67" s="74">
        <v>0</v>
      </c>
      <c r="DW67" s="74">
        <v>0</v>
      </c>
      <c r="DX67" s="74">
        <v>0</v>
      </c>
      <c r="DY67" s="74">
        <v>0</v>
      </c>
      <c r="DZ67" s="74">
        <v>0</v>
      </c>
      <c r="EA67" s="74">
        <v>0</v>
      </c>
      <c r="EB67" s="74">
        <v>0</v>
      </c>
      <c r="EC67" s="74">
        <v>0</v>
      </c>
      <c r="ED67" s="74">
        <v>0</v>
      </c>
      <c r="EE67" s="74">
        <v>0</v>
      </c>
      <c r="EF67" s="74">
        <v>0</v>
      </c>
      <c r="EG67" s="74">
        <v>0</v>
      </c>
      <c r="EH67" s="74">
        <v>0</v>
      </c>
      <c r="EI67" s="74">
        <v>0</v>
      </c>
      <c r="EJ67" s="74">
        <v>0</v>
      </c>
      <c r="EK67" s="74">
        <v>0</v>
      </c>
      <c r="EL67" s="74">
        <v>0</v>
      </c>
      <c r="EM67" s="74">
        <v>0</v>
      </c>
      <c r="EN67" s="74">
        <v>0</v>
      </c>
      <c r="EO67" s="74">
        <v>0</v>
      </c>
      <c r="EP67" s="74">
        <v>0</v>
      </c>
      <c r="EQ67" s="74">
        <v>0</v>
      </c>
      <c r="ER67" s="74">
        <v>0</v>
      </c>
      <c r="ES67" s="74">
        <v>0</v>
      </c>
      <c r="ET67" s="74">
        <v>0</v>
      </c>
      <c r="EU67" s="74">
        <v>0</v>
      </c>
      <c r="EV67" s="74">
        <v>0</v>
      </c>
      <c r="EW67" s="74">
        <v>0</v>
      </c>
      <c r="EX67" s="74">
        <v>0</v>
      </c>
      <c r="EY67" s="74">
        <v>0</v>
      </c>
      <c r="EZ67" s="74">
        <v>0</v>
      </c>
      <c r="FA67" s="74">
        <v>0</v>
      </c>
      <c r="FB67" s="74">
        <v>0</v>
      </c>
      <c r="FC67" s="74">
        <v>0</v>
      </c>
      <c r="FD67" s="74">
        <v>0</v>
      </c>
      <c r="FE67" s="74">
        <v>0</v>
      </c>
      <c r="FF67" s="74">
        <v>0</v>
      </c>
      <c r="FG67" s="74">
        <v>0</v>
      </c>
      <c r="FH67" s="74">
        <v>0</v>
      </c>
      <c r="FI67" s="74">
        <v>0</v>
      </c>
      <c r="FJ67" s="74">
        <v>0</v>
      </c>
      <c r="FK67" s="74">
        <v>0</v>
      </c>
      <c r="FL67" s="74">
        <v>0</v>
      </c>
      <c r="FM67" s="74">
        <v>0</v>
      </c>
      <c r="FN67" s="74">
        <v>0</v>
      </c>
      <c r="FO67" s="74">
        <v>0</v>
      </c>
      <c r="FP67" s="74">
        <v>0</v>
      </c>
      <c r="FQ67" s="74">
        <v>0</v>
      </c>
      <c r="FR67" s="74">
        <v>0</v>
      </c>
      <c r="FS67" s="74">
        <v>0</v>
      </c>
      <c r="FT67" s="74">
        <v>0</v>
      </c>
      <c r="FU67" s="74">
        <v>0</v>
      </c>
      <c r="FV67" s="74">
        <v>0</v>
      </c>
      <c r="FW67" s="74">
        <v>0</v>
      </c>
      <c r="FX67" s="74">
        <v>0</v>
      </c>
      <c r="FY67" s="74">
        <v>0</v>
      </c>
      <c r="FZ67" s="74">
        <v>0</v>
      </c>
      <c r="GA67" s="74">
        <v>1</v>
      </c>
      <c r="GB67" s="74">
        <v>0</v>
      </c>
      <c r="GC67" s="74">
        <v>0</v>
      </c>
      <c r="GD67" s="74">
        <v>0</v>
      </c>
      <c r="GE67" s="74">
        <v>0</v>
      </c>
      <c r="GF67" s="74">
        <v>0</v>
      </c>
      <c r="GG67" s="74">
        <v>0</v>
      </c>
      <c r="GH67" s="74">
        <v>0</v>
      </c>
      <c r="GI67" s="74">
        <v>0</v>
      </c>
      <c r="GJ67" s="74">
        <v>0</v>
      </c>
      <c r="GK67" s="74">
        <v>0</v>
      </c>
      <c r="GL67" s="74">
        <v>0</v>
      </c>
      <c r="GM67" s="74">
        <v>0</v>
      </c>
      <c r="GN67" s="74">
        <v>0</v>
      </c>
      <c r="GO67" s="74">
        <v>0</v>
      </c>
      <c r="GP67" s="74">
        <v>0</v>
      </c>
      <c r="GQ67" s="74">
        <v>0</v>
      </c>
      <c r="GR67" s="74">
        <v>0</v>
      </c>
      <c r="GS67" s="74">
        <v>0</v>
      </c>
      <c r="GT67" s="74">
        <v>0</v>
      </c>
      <c r="GU67" s="74">
        <v>0</v>
      </c>
      <c r="GV67" s="74">
        <v>0</v>
      </c>
      <c r="GW67" s="74">
        <v>0</v>
      </c>
      <c r="GX67" s="74">
        <v>0</v>
      </c>
      <c r="GY67" s="74">
        <v>0</v>
      </c>
      <c r="GZ67" s="74">
        <v>0</v>
      </c>
      <c r="HA67" s="74">
        <v>0</v>
      </c>
      <c r="HB67" s="74">
        <v>0</v>
      </c>
      <c r="HC67" s="74">
        <v>0</v>
      </c>
      <c r="HD67" s="74">
        <v>0</v>
      </c>
      <c r="HE67" s="74">
        <v>0</v>
      </c>
      <c r="HF67" s="74">
        <v>0</v>
      </c>
      <c r="HG67" s="74">
        <v>0</v>
      </c>
      <c r="HH67" s="74">
        <v>0</v>
      </c>
      <c r="HI67" s="74">
        <v>0</v>
      </c>
      <c r="HJ67" s="74">
        <v>0</v>
      </c>
      <c r="HK67" s="74">
        <v>0</v>
      </c>
      <c r="HL67" s="74">
        <v>0</v>
      </c>
      <c r="HM67" s="74">
        <v>0</v>
      </c>
      <c r="HN67" s="74">
        <v>0</v>
      </c>
      <c r="HO67" s="74">
        <v>0</v>
      </c>
      <c r="HP67" s="74">
        <v>0</v>
      </c>
      <c r="HQ67" s="74">
        <v>0</v>
      </c>
      <c r="HR67" s="74">
        <v>0</v>
      </c>
      <c r="HS67" s="74">
        <v>0</v>
      </c>
      <c r="HT67" s="50"/>
      <c r="HU67" s="50"/>
      <c r="HV67" s="50"/>
      <c r="HW67" s="50"/>
      <c r="HX67" s="54"/>
      <c r="HY67" s="41"/>
    </row>
    <row r="68" spans="5:233">
      <c r="E68" s="43"/>
      <c r="F68" s="50"/>
      <c r="G68" s="50"/>
      <c r="H68" s="50"/>
      <c r="I68" s="50"/>
      <c r="J68" s="50"/>
      <c r="K68" s="87">
        <v>413</v>
      </c>
      <c r="L68" s="71" t="s">
        <v>703</v>
      </c>
      <c r="M68" s="79">
        <v>1.0581830538386425</v>
      </c>
      <c r="N68" s="80">
        <v>0.4525638404273199</v>
      </c>
      <c r="O68" s="79">
        <v>1</v>
      </c>
      <c r="P68" s="74">
        <v>0</v>
      </c>
      <c r="Q68" s="74">
        <v>0</v>
      </c>
      <c r="R68" s="74">
        <v>0</v>
      </c>
      <c r="S68" s="74">
        <v>0</v>
      </c>
      <c r="T68" s="74">
        <v>0</v>
      </c>
      <c r="U68" s="74">
        <v>0</v>
      </c>
      <c r="V68" s="74">
        <v>0</v>
      </c>
      <c r="W68" s="74">
        <v>0</v>
      </c>
      <c r="X68" s="74">
        <v>0</v>
      </c>
      <c r="Y68" s="74">
        <v>0</v>
      </c>
      <c r="Z68" s="74">
        <v>0</v>
      </c>
      <c r="AA68" s="74">
        <v>0</v>
      </c>
      <c r="AB68" s="74">
        <v>0</v>
      </c>
      <c r="AC68" s="74">
        <v>0</v>
      </c>
      <c r="AD68" s="74">
        <v>0</v>
      </c>
      <c r="AE68" s="74">
        <v>0</v>
      </c>
      <c r="AF68" s="74">
        <v>0</v>
      </c>
      <c r="AG68" s="74">
        <v>0</v>
      </c>
      <c r="AH68" s="74">
        <v>0</v>
      </c>
      <c r="AI68" s="74">
        <v>0</v>
      </c>
      <c r="AJ68" s="74">
        <v>0</v>
      </c>
      <c r="AK68" s="74">
        <v>0</v>
      </c>
      <c r="AL68" s="74">
        <v>0</v>
      </c>
      <c r="AM68" s="74">
        <v>0</v>
      </c>
      <c r="AN68" s="74">
        <v>0</v>
      </c>
      <c r="AO68" s="74">
        <v>0</v>
      </c>
      <c r="AP68" s="74">
        <v>0</v>
      </c>
      <c r="AQ68" s="74">
        <v>0</v>
      </c>
      <c r="AR68" s="74">
        <v>0</v>
      </c>
      <c r="AS68" s="74">
        <v>0</v>
      </c>
      <c r="AT68" s="74">
        <v>0</v>
      </c>
      <c r="AU68" s="74">
        <v>0</v>
      </c>
      <c r="AV68" s="74">
        <v>0</v>
      </c>
      <c r="AW68" s="74">
        <v>0</v>
      </c>
      <c r="AX68" s="74">
        <v>0</v>
      </c>
      <c r="AY68" s="74">
        <v>0</v>
      </c>
      <c r="AZ68" s="74">
        <v>0</v>
      </c>
      <c r="BA68" s="74">
        <v>0</v>
      </c>
      <c r="BB68" s="74">
        <v>0</v>
      </c>
      <c r="BC68" s="74">
        <v>0</v>
      </c>
      <c r="BD68" s="74">
        <v>0</v>
      </c>
      <c r="BE68" s="74">
        <v>0</v>
      </c>
      <c r="BF68" s="74">
        <v>0</v>
      </c>
      <c r="BG68" s="74">
        <v>0</v>
      </c>
      <c r="BH68" s="74">
        <v>0</v>
      </c>
      <c r="BI68" s="74">
        <v>0</v>
      </c>
      <c r="BJ68" s="74">
        <v>0</v>
      </c>
      <c r="BK68" s="74">
        <v>0</v>
      </c>
      <c r="BL68" s="74">
        <v>0</v>
      </c>
      <c r="BM68" s="74">
        <v>0</v>
      </c>
      <c r="BN68" s="74">
        <v>0</v>
      </c>
      <c r="BO68" s="74">
        <v>0</v>
      </c>
      <c r="BP68" s="74">
        <v>0</v>
      </c>
      <c r="BQ68" s="74">
        <v>0</v>
      </c>
      <c r="BR68" s="74">
        <v>0</v>
      </c>
      <c r="BS68" s="74">
        <v>0</v>
      </c>
      <c r="BT68" s="74">
        <v>0</v>
      </c>
      <c r="BU68" s="74">
        <v>0</v>
      </c>
      <c r="BV68" s="74">
        <v>0</v>
      </c>
      <c r="BW68" s="74">
        <v>0</v>
      </c>
      <c r="BX68" s="74">
        <v>0</v>
      </c>
      <c r="BY68" s="74">
        <v>0</v>
      </c>
      <c r="BZ68" s="74">
        <v>1</v>
      </c>
      <c r="CA68" s="74">
        <v>0</v>
      </c>
      <c r="CB68" s="74">
        <v>0</v>
      </c>
      <c r="CC68" s="74">
        <v>0</v>
      </c>
      <c r="CD68" s="74">
        <v>0</v>
      </c>
      <c r="CE68" s="74">
        <v>0</v>
      </c>
      <c r="CF68" s="74">
        <v>0</v>
      </c>
      <c r="CG68" s="74">
        <v>0</v>
      </c>
      <c r="CH68" s="74">
        <v>0</v>
      </c>
      <c r="CI68" s="74">
        <v>0</v>
      </c>
      <c r="CJ68" s="74">
        <v>0</v>
      </c>
      <c r="CK68" s="74">
        <v>0</v>
      </c>
      <c r="CL68" s="74">
        <v>0</v>
      </c>
      <c r="CM68" s="74">
        <v>0</v>
      </c>
      <c r="CN68" s="74">
        <v>0</v>
      </c>
      <c r="CO68" s="74">
        <v>0</v>
      </c>
      <c r="CP68" s="74">
        <v>0</v>
      </c>
      <c r="CQ68" s="74">
        <v>0</v>
      </c>
      <c r="CR68" s="74">
        <v>0</v>
      </c>
      <c r="CS68" s="74">
        <v>0</v>
      </c>
      <c r="CT68" s="74">
        <v>0</v>
      </c>
      <c r="CU68" s="74">
        <v>0</v>
      </c>
      <c r="CV68" s="74">
        <v>0</v>
      </c>
      <c r="CW68" s="74">
        <v>0</v>
      </c>
      <c r="CX68" s="74">
        <v>0</v>
      </c>
      <c r="CY68" s="74">
        <v>0</v>
      </c>
      <c r="CZ68" s="74">
        <v>0</v>
      </c>
      <c r="DA68" s="74">
        <v>0</v>
      </c>
      <c r="DB68" s="74">
        <v>0</v>
      </c>
      <c r="DC68" s="74">
        <v>0</v>
      </c>
      <c r="DD68" s="74">
        <v>0</v>
      </c>
      <c r="DE68" s="74">
        <v>0</v>
      </c>
      <c r="DF68" s="74">
        <v>0</v>
      </c>
      <c r="DG68" s="74">
        <v>0</v>
      </c>
      <c r="DH68" s="74">
        <v>0</v>
      </c>
      <c r="DI68" s="74">
        <v>0</v>
      </c>
      <c r="DJ68" s="74">
        <v>0</v>
      </c>
      <c r="DK68" s="74">
        <v>0</v>
      </c>
      <c r="DL68" s="74">
        <v>0</v>
      </c>
      <c r="DM68" s="74">
        <v>0</v>
      </c>
      <c r="DN68" s="74">
        <v>0</v>
      </c>
      <c r="DO68" s="74">
        <v>0</v>
      </c>
      <c r="DP68" s="74">
        <v>0</v>
      </c>
      <c r="DQ68" s="74">
        <v>0</v>
      </c>
      <c r="DR68" s="74">
        <v>0</v>
      </c>
      <c r="DS68" s="74">
        <v>0</v>
      </c>
      <c r="DT68" s="74">
        <v>0</v>
      </c>
      <c r="DU68" s="74">
        <v>0</v>
      </c>
      <c r="DV68" s="74">
        <v>0</v>
      </c>
      <c r="DW68" s="74">
        <v>0</v>
      </c>
      <c r="DX68" s="74">
        <v>0</v>
      </c>
      <c r="DY68" s="74">
        <v>0</v>
      </c>
      <c r="DZ68" s="74">
        <v>0</v>
      </c>
      <c r="EA68" s="74">
        <v>0</v>
      </c>
      <c r="EB68" s="74">
        <v>0</v>
      </c>
      <c r="EC68" s="74">
        <v>0</v>
      </c>
      <c r="ED68" s="74">
        <v>0</v>
      </c>
      <c r="EE68" s="74">
        <v>0</v>
      </c>
      <c r="EF68" s="74">
        <v>0</v>
      </c>
      <c r="EG68" s="74">
        <v>0</v>
      </c>
      <c r="EH68" s="74">
        <v>0</v>
      </c>
      <c r="EI68" s="74">
        <v>0</v>
      </c>
      <c r="EJ68" s="74">
        <v>0</v>
      </c>
      <c r="EK68" s="74">
        <v>0</v>
      </c>
      <c r="EL68" s="74">
        <v>0</v>
      </c>
      <c r="EM68" s="74">
        <v>0</v>
      </c>
      <c r="EN68" s="74">
        <v>0</v>
      </c>
      <c r="EO68" s="74">
        <v>0</v>
      </c>
      <c r="EP68" s="74">
        <v>0</v>
      </c>
      <c r="EQ68" s="74">
        <v>0</v>
      </c>
      <c r="ER68" s="74">
        <v>0</v>
      </c>
      <c r="ES68" s="74">
        <v>0</v>
      </c>
      <c r="ET68" s="74">
        <v>0</v>
      </c>
      <c r="EU68" s="74">
        <v>0</v>
      </c>
      <c r="EV68" s="74">
        <v>0</v>
      </c>
      <c r="EW68" s="74">
        <v>0</v>
      </c>
      <c r="EX68" s="74">
        <v>0</v>
      </c>
      <c r="EY68" s="74">
        <v>0</v>
      </c>
      <c r="EZ68" s="74">
        <v>0</v>
      </c>
      <c r="FA68" s="74">
        <v>0</v>
      </c>
      <c r="FB68" s="74">
        <v>0</v>
      </c>
      <c r="FC68" s="74">
        <v>0</v>
      </c>
      <c r="FD68" s="74">
        <v>0</v>
      </c>
      <c r="FE68" s="74">
        <v>0</v>
      </c>
      <c r="FF68" s="74">
        <v>0</v>
      </c>
      <c r="FG68" s="74">
        <v>0</v>
      </c>
      <c r="FH68" s="74">
        <v>0</v>
      </c>
      <c r="FI68" s="74">
        <v>0</v>
      </c>
      <c r="FJ68" s="74">
        <v>0</v>
      </c>
      <c r="FK68" s="74">
        <v>0</v>
      </c>
      <c r="FL68" s="74">
        <v>0</v>
      </c>
      <c r="FM68" s="74">
        <v>0</v>
      </c>
      <c r="FN68" s="74">
        <v>0</v>
      </c>
      <c r="FO68" s="74">
        <v>0</v>
      </c>
      <c r="FP68" s="74">
        <v>0</v>
      </c>
      <c r="FQ68" s="74">
        <v>0</v>
      </c>
      <c r="FR68" s="74">
        <v>0</v>
      </c>
      <c r="FS68" s="74">
        <v>0</v>
      </c>
      <c r="FT68" s="74">
        <v>0</v>
      </c>
      <c r="FU68" s="74">
        <v>0</v>
      </c>
      <c r="FV68" s="74">
        <v>0</v>
      </c>
      <c r="FW68" s="74">
        <v>0</v>
      </c>
      <c r="FX68" s="74">
        <v>0</v>
      </c>
      <c r="FY68" s="74">
        <v>0</v>
      </c>
      <c r="FZ68" s="74">
        <v>0</v>
      </c>
      <c r="GA68" s="74">
        <v>0</v>
      </c>
      <c r="GB68" s="74">
        <v>1</v>
      </c>
      <c r="GC68" s="74">
        <v>0</v>
      </c>
      <c r="GD68" s="74">
        <v>0</v>
      </c>
      <c r="GE68" s="74">
        <v>0</v>
      </c>
      <c r="GF68" s="74">
        <v>0</v>
      </c>
      <c r="GG68" s="74">
        <v>0</v>
      </c>
      <c r="GH68" s="74">
        <v>0</v>
      </c>
      <c r="GI68" s="74">
        <v>0</v>
      </c>
      <c r="GJ68" s="74">
        <v>0</v>
      </c>
      <c r="GK68" s="74">
        <v>0</v>
      </c>
      <c r="GL68" s="74">
        <v>0</v>
      </c>
      <c r="GM68" s="74">
        <v>0</v>
      </c>
      <c r="GN68" s="74">
        <v>0</v>
      </c>
      <c r="GO68" s="74">
        <v>0</v>
      </c>
      <c r="GP68" s="74">
        <v>0</v>
      </c>
      <c r="GQ68" s="74">
        <v>0</v>
      </c>
      <c r="GR68" s="74">
        <v>0</v>
      </c>
      <c r="GS68" s="74">
        <v>0</v>
      </c>
      <c r="GT68" s="74">
        <v>0</v>
      </c>
      <c r="GU68" s="74">
        <v>0</v>
      </c>
      <c r="GV68" s="74">
        <v>0</v>
      </c>
      <c r="GW68" s="74">
        <v>0</v>
      </c>
      <c r="GX68" s="74">
        <v>0</v>
      </c>
      <c r="GY68" s="74">
        <v>0</v>
      </c>
      <c r="GZ68" s="74">
        <v>0</v>
      </c>
      <c r="HA68" s="74">
        <v>0</v>
      </c>
      <c r="HB68" s="74">
        <v>0</v>
      </c>
      <c r="HC68" s="74">
        <v>0</v>
      </c>
      <c r="HD68" s="74">
        <v>0</v>
      </c>
      <c r="HE68" s="74">
        <v>0</v>
      </c>
      <c r="HF68" s="74">
        <v>0</v>
      </c>
      <c r="HG68" s="74">
        <v>0</v>
      </c>
      <c r="HH68" s="74">
        <v>0</v>
      </c>
      <c r="HI68" s="74">
        <v>0</v>
      </c>
      <c r="HJ68" s="74">
        <v>0</v>
      </c>
      <c r="HK68" s="74">
        <v>0</v>
      </c>
      <c r="HL68" s="74">
        <v>0</v>
      </c>
      <c r="HM68" s="74">
        <v>0</v>
      </c>
      <c r="HN68" s="74">
        <v>0</v>
      </c>
      <c r="HO68" s="74">
        <v>0</v>
      </c>
      <c r="HP68" s="74">
        <v>0</v>
      </c>
      <c r="HQ68" s="74">
        <v>0</v>
      </c>
      <c r="HR68" s="74">
        <v>0</v>
      </c>
      <c r="HS68" s="74">
        <v>0</v>
      </c>
      <c r="HT68" s="50"/>
      <c r="HU68" s="50"/>
      <c r="HV68" s="50"/>
      <c r="HW68" s="50"/>
      <c r="HX68" s="54"/>
      <c r="HY68" s="41"/>
    </row>
    <row r="69" spans="5:233">
      <c r="E69" s="43"/>
      <c r="F69" s="50"/>
      <c r="G69" s="50"/>
      <c r="H69" s="50"/>
      <c r="I69" s="50"/>
      <c r="J69" s="50"/>
      <c r="K69" s="87">
        <v>419</v>
      </c>
      <c r="L69" s="71" t="s">
        <v>704</v>
      </c>
      <c r="M69" s="79">
        <v>1.0671364394016944</v>
      </c>
      <c r="N69" s="80">
        <v>0.55571792558042665</v>
      </c>
      <c r="O69" s="79">
        <v>1</v>
      </c>
      <c r="P69" s="74">
        <v>0</v>
      </c>
      <c r="Q69" s="74">
        <v>0</v>
      </c>
      <c r="R69" s="74">
        <v>0</v>
      </c>
      <c r="S69" s="74">
        <v>0</v>
      </c>
      <c r="T69" s="74">
        <v>0</v>
      </c>
      <c r="U69" s="74">
        <v>0</v>
      </c>
      <c r="V69" s="74">
        <v>0</v>
      </c>
      <c r="W69" s="74">
        <v>0</v>
      </c>
      <c r="X69" s="74">
        <v>0</v>
      </c>
      <c r="Y69" s="74">
        <v>0</v>
      </c>
      <c r="Z69" s="74">
        <v>0</v>
      </c>
      <c r="AA69" s="74">
        <v>0</v>
      </c>
      <c r="AB69" s="74">
        <v>0</v>
      </c>
      <c r="AC69" s="74">
        <v>0</v>
      </c>
      <c r="AD69" s="74">
        <v>0</v>
      </c>
      <c r="AE69" s="74">
        <v>0</v>
      </c>
      <c r="AF69" s="74">
        <v>0</v>
      </c>
      <c r="AG69" s="74">
        <v>0</v>
      </c>
      <c r="AH69" s="74">
        <v>0</v>
      </c>
      <c r="AI69" s="74">
        <v>0</v>
      </c>
      <c r="AJ69" s="74">
        <v>0</v>
      </c>
      <c r="AK69" s="74">
        <v>0</v>
      </c>
      <c r="AL69" s="74">
        <v>0</v>
      </c>
      <c r="AM69" s="74">
        <v>0</v>
      </c>
      <c r="AN69" s="74">
        <v>0</v>
      </c>
      <c r="AO69" s="74">
        <v>0</v>
      </c>
      <c r="AP69" s="74">
        <v>0</v>
      </c>
      <c r="AQ69" s="74">
        <v>0</v>
      </c>
      <c r="AR69" s="74">
        <v>0</v>
      </c>
      <c r="AS69" s="74">
        <v>0</v>
      </c>
      <c r="AT69" s="74">
        <v>0</v>
      </c>
      <c r="AU69" s="74">
        <v>0</v>
      </c>
      <c r="AV69" s="74">
        <v>0</v>
      </c>
      <c r="AW69" s="74">
        <v>0</v>
      </c>
      <c r="AX69" s="74">
        <v>0</v>
      </c>
      <c r="AY69" s="74">
        <v>0</v>
      </c>
      <c r="AZ69" s="74">
        <v>0</v>
      </c>
      <c r="BA69" s="74">
        <v>0</v>
      </c>
      <c r="BB69" s="74">
        <v>0</v>
      </c>
      <c r="BC69" s="74">
        <v>0</v>
      </c>
      <c r="BD69" s="74">
        <v>0</v>
      </c>
      <c r="BE69" s="74">
        <v>0</v>
      </c>
      <c r="BF69" s="74">
        <v>0</v>
      </c>
      <c r="BG69" s="74">
        <v>0</v>
      </c>
      <c r="BH69" s="74">
        <v>0</v>
      </c>
      <c r="BI69" s="74">
        <v>0</v>
      </c>
      <c r="BJ69" s="74">
        <v>0</v>
      </c>
      <c r="BK69" s="74">
        <v>0</v>
      </c>
      <c r="BL69" s="74">
        <v>0</v>
      </c>
      <c r="BM69" s="74">
        <v>0</v>
      </c>
      <c r="BN69" s="74">
        <v>0</v>
      </c>
      <c r="BO69" s="74">
        <v>0</v>
      </c>
      <c r="BP69" s="74">
        <v>0</v>
      </c>
      <c r="BQ69" s="74">
        <v>0</v>
      </c>
      <c r="BR69" s="74">
        <v>0</v>
      </c>
      <c r="BS69" s="74">
        <v>0</v>
      </c>
      <c r="BT69" s="74">
        <v>0</v>
      </c>
      <c r="BU69" s="74">
        <v>0</v>
      </c>
      <c r="BV69" s="74">
        <v>0</v>
      </c>
      <c r="BW69" s="74">
        <v>0</v>
      </c>
      <c r="BX69" s="74">
        <v>0</v>
      </c>
      <c r="BY69" s="74">
        <v>0</v>
      </c>
      <c r="BZ69" s="74">
        <v>0</v>
      </c>
      <c r="CA69" s="74">
        <v>1</v>
      </c>
      <c r="CB69" s="74">
        <v>0</v>
      </c>
      <c r="CC69" s="74">
        <v>0</v>
      </c>
      <c r="CD69" s="74">
        <v>0</v>
      </c>
      <c r="CE69" s="74">
        <v>0</v>
      </c>
      <c r="CF69" s="74">
        <v>0</v>
      </c>
      <c r="CG69" s="74">
        <v>0</v>
      </c>
      <c r="CH69" s="74">
        <v>0</v>
      </c>
      <c r="CI69" s="74">
        <v>0</v>
      </c>
      <c r="CJ69" s="74">
        <v>0</v>
      </c>
      <c r="CK69" s="74">
        <v>0</v>
      </c>
      <c r="CL69" s="74">
        <v>0</v>
      </c>
      <c r="CM69" s="74">
        <v>0</v>
      </c>
      <c r="CN69" s="74">
        <v>0</v>
      </c>
      <c r="CO69" s="74">
        <v>0</v>
      </c>
      <c r="CP69" s="74">
        <v>0</v>
      </c>
      <c r="CQ69" s="74">
        <v>0</v>
      </c>
      <c r="CR69" s="74">
        <v>0</v>
      </c>
      <c r="CS69" s="74">
        <v>0</v>
      </c>
      <c r="CT69" s="74">
        <v>0</v>
      </c>
      <c r="CU69" s="74">
        <v>0</v>
      </c>
      <c r="CV69" s="74">
        <v>0</v>
      </c>
      <c r="CW69" s="74">
        <v>0</v>
      </c>
      <c r="CX69" s="74">
        <v>0</v>
      </c>
      <c r="CY69" s="74">
        <v>0</v>
      </c>
      <c r="CZ69" s="74">
        <v>0</v>
      </c>
      <c r="DA69" s="74">
        <v>0</v>
      </c>
      <c r="DB69" s="74">
        <v>0</v>
      </c>
      <c r="DC69" s="74">
        <v>0</v>
      </c>
      <c r="DD69" s="74">
        <v>0</v>
      </c>
      <c r="DE69" s="74">
        <v>0</v>
      </c>
      <c r="DF69" s="74">
        <v>0</v>
      </c>
      <c r="DG69" s="74">
        <v>0</v>
      </c>
      <c r="DH69" s="74">
        <v>0</v>
      </c>
      <c r="DI69" s="74">
        <v>0</v>
      </c>
      <c r="DJ69" s="74">
        <v>0</v>
      </c>
      <c r="DK69" s="74">
        <v>0</v>
      </c>
      <c r="DL69" s="74">
        <v>0</v>
      </c>
      <c r="DM69" s="74">
        <v>0</v>
      </c>
      <c r="DN69" s="74">
        <v>0</v>
      </c>
      <c r="DO69" s="74">
        <v>0</v>
      </c>
      <c r="DP69" s="74">
        <v>0</v>
      </c>
      <c r="DQ69" s="74">
        <v>0</v>
      </c>
      <c r="DR69" s="74">
        <v>0</v>
      </c>
      <c r="DS69" s="74">
        <v>0</v>
      </c>
      <c r="DT69" s="74">
        <v>0</v>
      </c>
      <c r="DU69" s="74">
        <v>0</v>
      </c>
      <c r="DV69" s="74">
        <v>0</v>
      </c>
      <c r="DW69" s="74">
        <v>0</v>
      </c>
      <c r="DX69" s="74">
        <v>0</v>
      </c>
      <c r="DY69" s="74">
        <v>0</v>
      </c>
      <c r="DZ69" s="74">
        <v>0</v>
      </c>
      <c r="EA69" s="74">
        <v>0</v>
      </c>
      <c r="EB69" s="74">
        <v>0</v>
      </c>
      <c r="EC69" s="74">
        <v>0</v>
      </c>
      <c r="ED69" s="74">
        <v>0</v>
      </c>
      <c r="EE69" s="74">
        <v>0</v>
      </c>
      <c r="EF69" s="74">
        <v>0</v>
      </c>
      <c r="EG69" s="74">
        <v>0</v>
      </c>
      <c r="EH69" s="74">
        <v>0</v>
      </c>
      <c r="EI69" s="74">
        <v>0</v>
      </c>
      <c r="EJ69" s="74">
        <v>0</v>
      </c>
      <c r="EK69" s="74">
        <v>0</v>
      </c>
      <c r="EL69" s="74">
        <v>0</v>
      </c>
      <c r="EM69" s="74">
        <v>0</v>
      </c>
      <c r="EN69" s="74">
        <v>0</v>
      </c>
      <c r="EO69" s="74">
        <v>0</v>
      </c>
      <c r="EP69" s="74">
        <v>0</v>
      </c>
      <c r="EQ69" s="74">
        <v>0</v>
      </c>
      <c r="ER69" s="74">
        <v>0</v>
      </c>
      <c r="ES69" s="74">
        <v>0</v>
      </c>
      <c r="ET69" s="74">
        <v>0</v>
      </c>
      <c r="EU69" s="74">
        <v>0</v>
      </c>
      <c r="EV69" s="74">
        <v>0</v>
      </c>
      <c r="EW69" s="74">
        <v>0</v>
      </c>
      <c r="EX69" s="74">
        <v>0</v>
      </c>
      <c r="EY69" s="74">
        <v>0</v>
      </c>
      <c r="EZ69" s="74">
        <v>0</v>
      </c>
      <c r="FA69" s="74">
        <v>0</v>
      </c>
      <c r="FB69" s="74">
        <v>0</v>
      </c>
      <c r="FC69" s="74">
        <v>0</v>
      </c>
      <c r="FD69" s="74">
        <v>0</v>
      </c>
      <c r="FE69" s="74">
        <v>0</v>
      </c>
      <c r="FF69" s="74">
        <v>0</v>
      </c>
      <c r="FG69" s="74">
        <v>0</v>
      </c>
      <c r="FH69" s="74">
        <v>0</v>
      </c>
      <c r="FI69" s="74">
        <v>0</v>
      </c>
      <c r="FJ69" s="74">
        <v>0</v>
      </c>
      <c r="FK69" s="74">
        <v>0</v>
      </c>
      <c r="FL69" s="74">
        <v>0</v>
      </c>
      <c r="FM69" s="74">
        <v>0</v>
      </c>
      <c r="FN69" s="74">
        <v>0</v>
      </c>
      <c r="FO69" s="74">
        <v>0</v>
      </c>
      <c r="FP69" s="74">
        <v>0</v>
      </c>
      <c r="FQ69" s="74">
        <v>0</v>
      </c>
      <c r="FR69" s="74">
        <v>0</v>
      </c>
      <c r="FS69" s="74">
        <v>0</v>
      </c>
      <c r="FT69" s="74">
        <v>0</v>
      </c>
      <c r="FU69" s="74">
        <v>0</v>
      </c>
      <c r="FV69" s="74">
        <v>0</v>
      </c>
      <c r="FW69" s="74">
        <v>0</v>
      </c>
      <c r="FX69" s="74">
        <v>0</v>
      </c>
      <c r="FY69" s="74">
        <v>0</v>
      </c>
      <c r="FZ69" s="74">
        <v>0</v>
      </c>
      <c r="GA69" s="74">
        <v>0</v>
      </c>
      <c r="GB69" s="74">
        <v>0</v>
      </c>
      <c r="GC69" s="74">
        <v>1</v>
      </c>
      <c r="GD69" s="74">
        <v>0</v>
      </c>
      <c r="GE69" s="74">
        <v>0</v>
      </c>
      <c r="GF69" s="74">
        <v>0</v>
      </c>
      <c r="GG69" s="74">
        <v>0</v>
      </c>
      <c r="GH69" s="74">
        <v>0</v>
      </c>
      <c r="GI69" s="74">
        <v>0</v>
      </c>
      <c r="GJ69" s="74">
        <v>0</v>
      </c>
      <c r="GK69" s="74">
        <v>0</v>
      </c>
      <c r="GL69" s="74">
        <v>0</v>
      </c>
      <c r="GM69" s="74">
        <v>0</v>
      </c>
      <c r="GN69" s="74">
        <v>0</v>
      </c>
      <c r="GO69" s="74">
        <v>0</v>
      </c>
      <c r="GP69" s="74">
        <v>0</v>
      </c>
      <c r="GQ69" s="74">
        <v>0</v>
      </c>
      <c r="GR69" s="74">
        <v>0</v>
      </c>
      <c r="GS69" s="74">
        <v>0</v>
      </c>
      <c r="GT69" s="74">
        <v>0</v>
      </c>
      <c r="GU69" s="74">
        <v>0</v>
      </c>
      <c r="GV69" s="74">
        <v>0</v>
      </c>
      <c r="GW69" s="74">
        <v>0</v>
      </c>
      <c r="GX69" s="74">
        <v>0</v>
      </c>
      <c r="GY69" s="74">
        <v>0</v>
      </c>
      <c r="GZ69" s="74">
        <v>0</v>
      </c>
      <c r="HA69" s="74">
        <v>0</v>
      </c>
      <c r="HB69" s="74">
        <v>0</v>
      </c>
      <c r="HC69" s="74">
        <v>0</v>
      </c>
      <c r="HD69" s="74">
        <v>0</v>
      </c>
      <c r="HE69" s="74">
        <v>0</v>
      </c>
      <c r="HF69" s="74">
        <v>0</v>
      </c>
      <c r="HG69" s="74">
        <v>0</v>
      </c>
      <c r="HH69" s="74">
        <v>0</v>
      </c>
      <c r="HI69" s="74">
        <v>0</v>
      </c>
      <c r="HJ69" s="74">
        <v>0</v>
      </c>
      <c r="HK69" s="74">
        <v>0</v>
      </c>
      <c r="HL69" s="74">
        <v>0</v>
      </c>
      <c r="HM69" s="74">
        <v>0</v>
      </c>
      <c r="HN69" s="74">
        <v>0</v>
      </c>
      <c r="HO69" s="74">
        <v>0</v>
      </c>
      <c r="HP69" s="74">
        <v>0</v>
      </c>
      <c r="HQ69" s="74">
        <v>0</v>
      </c>
      <c r="HR69" s="74">
        <v>0</v>
      </c>
      <c r="HS69" s="74">
        <v>0</v>
      </c>
      <c r="HT69" s="50"/>
      <c r="HU69" s="50"/>
      <c r="HV69" s="50"/>
      <c r="HW69" s="50"/>
      <c r="HX69" s="54"/>
      <c r="HY69" s="41"/>
    </row>
    <row r="70" spans="5:233">
      <c r="E70" s="43"/>
      <c r="F70" s="50"/>
      <c r="G70" s="50"/>
      <c r="H70" s="50"/>
      <c r="I70" s="50"/>
      <c r="J70" s="50"/>
      <c r="K70" s="87">
        <v>461</v>
      </c>
      <c r="L70" s="71" t="s">
        <v>705</v>
      </c>
      <c r="M70" s="79">
        <v>1.0017231910022002</v>
      </c>
      <c r="N70" s="80">
        <v>0.61647862651984642</v>
      </c>
      <c r="O70" s="79">
        <v>0.52760112747217169</v>
      </c>
      <c r="P70" s="74">
        <v>0</v>
      </c>
      <c r="Q70" s="74">
        <v>0</v>
      </c>
      <c r="R70" s="74">
        <v>0</v>
      </c>
      <c r="S70" s="74">
        <v>0</v>
      </c>
      <c r="T70" s="74">
        <v>0</v>
      </c>
      <c r="U70" s="74">
        <v>0</v>
      </c>
      <c r="V70" s="74">
        <v>0</v>
      </c>
      <c r="W70" s="74">
        <v>0</v>
      </c>
      <c r="X70" s="74">
        <v>0</v>
      </c>
      <c r="Y70" s="74">
        <v>0</v>
      </c>
      <c r="Z70" s="74">
        <v>0</v>
      </c>
      <c r="AA70" s="74">
        <v>0</v>
      </c>
      <c r="AB70" s="74">
        <v>0</v>
      </c>
      <c r="AC70" s="74">
        <v>0</v>
      </c>
      <c r="AD70" s="74">
        <v>0</v>
      </c>
      <c r="AE70" s="74">
        <v>0</v>
      </c>
      <c r="AF70" s="74">
        <v>0</v>
      </c>
      <c r="AG70" s="74">
        <v>0</v>
      </c>
      <c r="AH70" s="74">
        <v>0</v>
      </c>
      <c r="AI70" s="74">
        <v>0</v>
      </c>
      <c r="AJ70" s="74">
        <v>0</v>
      </c>
      <c r="AK70" s="74">
        <v>0</v>
      </c>
      <c r="AL70" s="74">
        <v>0</v>
      </c>
      <c r="AM70" s="74">
        <v>0</v>
      </c>
      <c r="AN70" s="74">
        <v>0</v>
      </c>
      <c r="AO70" s="74">
        <v>0</v>
      </c>
      <c r="AP70" s="74">
        <v>0</v>
      </c>
      <c r="AQ70" s="74">
        <v>0</v>
      </c>
      <c r="AR70" s="74">
        <v>0</v>
      </c>
      <c r="AS70" s="74">
        <v>0</v>
      </c>
      <c r="AT70" s="74">
        <v>0</v>
      </c>
      <c r="AU70" s="74">
        <v>0</v>
      </c>
      <c r="AV70" s="74">
        <v>0</v>
      </c>
      <c r="AW70" s="74">
        <v>0</v>
      </c>
      <c r="AX70" s="74">
        <v>0</v>
      </c>
      <c r="AY70" s="74">
        <v>0</v>
      </c>
      <c r="AZ70" s="74">
        <v>0</v>
      </c>
      <c r="BA70" s="74">
        <v>0</v>
      </c>
      <c r="BB70" s="74">
        <v>0</v>
      </c>
      <c r="BC70" s="74">
        <v>0</v>
      </c>
      <c r="BD70" s="74">
        <v>0</v>
      </c>
      <c r="BE70" s="74">
        <v>0</v>
      </c>
      <c r="BF70" s="74">
        <v>0</v>
      </c>
      <c r="BG70" s="74">
        <v>0</v>
      </c>
      <c r="BH70" s="74">
        <v>0</v>
      </c>
      <c r="BI70" s="74">
        <v>0</v>
      </c>
      <c r="BJ70" s="74">
        <v>0</v>
      </c>
      <c r="BK70" s="74">
        <v>0</v>
      </c>
      <c r="BL70" s="74">
        <v>0</v>
      </c>
      <c r="BM70" s="74">
        <v>0</v>
      </c>
      <c r="BN70" s="74">
        <v>0</v>
      </c>
      <c r="BO70" s="74">
        <v>0</v>
      </c>
      <c r="BP70" s="74">
        <v>0</v>
      </c>
      <c r="BQ70" s="74">
        <v>0</v>
      </c>
      <c r="BR70" s="74">
        <v>0</v>
      </c>
      <c r="BS70" s="74">
        <v>0</v>
      </c>
      <c r="BT70" s="74">
        <v>0</v>
      </c>
      <c r="BU70" s="74">
        <v>0</v>
      </c>
      <c r="BV70" s="74">
        <v>0</v>
      </c>
      <c r="BW70" s="74">
        <v>0</v>
      </c>
      <c r="BX70" s="74">
        <v>0</v>
      </c>
      <c r="BY70" s="74">
        <v>0</v>
      </c>
      <c r="BZ70" s="74">
        <v>0</v>
      </c>
      <c r="CA70" s="74">
        <v>0</v>
      </c>
      <c r="CB70" s="74">
        <v>1</v>
      </c>
      <c r="CC70" s="74">
        <v>0</v>
      </c>
      <c r="CD70" s="74">
        <v>0</v>
      </c>
      <c r="CE70" s="74">
        <v>0</v>
      </c>
      <c r="CF70" s="74">
        <v>0</v>
      </c>
      <c r="CG70" s="74">
        <v>0</v>
      </c>
      <c r="CH70" s="74">
        <v>0</v>
      </c>
      <c r="CI70" s="74">
        <v>0</v>
      </c>
      <c r="CJ70" s="74">
        <v>0</v>
      </c>
      <c r="CK70" s="74">
        <v>0</v>
      </c>
      <c r="CL70" s="74">
        <v>0</v>
      </c>
      <c r="CM70" s="74">
        <v>0</v>
      </c>
      <c r="CN70" s="74">
        <v>0</v>
      </c>
      <c r="CO70" s="74">
        <v>0</v>
      </c>
      <c r="CP70" s="74">
        <v>0</v>
      </c>
      <c r="CQ70" s="74">
        <v>0</v>
      </c>
      <c r="CR70" s="74">
        <v>0</v>
      </c>
      <c r="CS70" s="74">
        <v>0</v>
      </c>
      <c r="CT70" s="74">
        <v>0</v>
      </c>
      <c r="CU70" s="74">
        <v>0</v>
      </c>
      <c r="CV70" s="74">
        <v>0</v>
      </c>
      <c r="CW70" s="74">
        <v>0</v>
      </c>
      <c r="CX70" s="74">
        <v>0</v>
      </c>
      <c r="CY70" s="74">
        <v>0</v>
      </c>
      <c r="CZ70" s="74">
        <v>0</v>
      </c>
      <c r="DA70" s="74">
        <v>0</v>
      </c>
      <c r="DB70" s="74">
        <v>0</v>
      </c>
      <c r="DC70" s="74">
        <v>0</v>
      </c>
      <c r="DD70" s="74">
        <v>0</v>
      </c>
      <c r="DE70" s="74">
        <v>0</v>
      </c>
      <c r="DF70" s="74">
        <v>0</v>
      </c>
      <c r="DG70" s="74">
        <v>0</v>
      </c>
      <c r="DH70" s="74">
        <v>0</v>
      </c>
      <c r="DI70" s="74">
        <v>0</v>
      </c>
      <c r="DJ70" s="74">
        <v>0</v>
      </c>
      <c r="DK70" s="74">
        <v>0</v>
      </c>
      <c r="DL70" s="74">
        <v>0</v>
      </c>
      <c r="DM70" s="74">
        <v>0</v>
      </c>
      <c r="DN70" s="74">
        <v>0</v>
      </c>
      <c r="DO70" s="74">
        <v>0</v>
      </c>
      <c r="DP70" s="74">
        <v>0</v>
      </c>
      <c r="DQ70" s="74">
        <v>0</v>
      </c>
      <c r="DR70" s="74">
        <v>0</v>
      </c>
      <c r="DS70" s="74">
        <v>0</v>
      </c>
      <c r="DT70" s="74">
        <v>0</v>
      </c>
      <c r="DU70" s="74">
        <v>0</v>
      </c>
      <c r="DV70" s="74">
        <v>0</v>
      </c>
      <c r="DW70" s="74">
        <v>0</v>
      </c>
      <c r="DX70" s="74">
        <v>0</v>
      </c>
      <c r="DY70" s="74">
        <v>0</v>
      </c>
      <c r="DZ70" s="74">
        <v>0</v>
      </c>
      <c r="EA70" s="74">
        <v>0</v>
      </c>
      <c r="EB70" s="74">
        <v>0</v>
      </c>
      <c r="EC70" s="74">
        <v>0</v>
      </c>
      <c r="ED70" s="74">
        <v>0</v>
      </c>
      <c r="EE70" s="74">
        <v>0</v>
      </c>
      <c r="EF70" s="74">
        <v>0</v>
      </c>
      <c r="EG70" s="74">
        <v>0</v>
      </c>
      <c r="EH70" s="74">
        <v>0</v>
      </c>
      <c r="EI70" s="74">
        <v>0</v>
      </c>
      <c r="EJ70" s="74">
        <v>0</v>
      </c>
      <c r="EK70" s="74">
        <v>0</v>
      </c>
      <c r="EL70" s="74">
        <v>0</v>
      </c>
      <c r="EM70" s="74">
        <v>0</v>
      </c>
      <c r="EN70" s="74">
        <v>0</v>
      </c>
      <c r="EO70" s="74">
        <v>0</v>
      </c>
      <c r="EP70" s="74">
        <v>0</v>
      </c>
      <c r="EQ70" s="74">
        <v>0</v>
      </c>
      <c r="ER70" s="74">
        <v>0</v>
      </c>
      <c r="ES70" s="74">
        <v>0</v>
      </c>
      <c r="ET70" s="74">
        <v>0</v>
      </c>
      <c r="EU70" s="74">
        <v>0</v>
      </c>
      <c r="EV70" s="74">
        <v>0</v>
      </c>
      <c r="EW70" s="74">
        <v>0</v>
      </c>
      <c r="EX70" s="74">
        <v>0</v>
      </c>
      <c r="EY70" s="74">
        <v>0</v>
      </c>
      <c r="EZ70" s="74">
        <v>0</v>
      </c>
      <c r="FA70" s="74">
        <v>0</v>
      </c>
      <c r="FB70" s="74">
        <v>0</v>
      </c>
      <c r="FC70" s="74">
        <v>0</v>
      </c>
      <c r="FD70" s="74">
        <v>0</v>
      </c>
      <c r="FE70" s="74">
        <v>0</v>
      </c>
      <c r="FF70" s="74">
        <v>0</v>
      </c>
      <c r="FG70" s="74">
        <v>0</v>
      </c>
      <c r="FH70" s="74">
        <v>0</v>
      </c>
      <c r="FI70" s="74">
        <v>0</v>
      </c>
      <c r="FJ70" s="74">
        <v>0</v>
      </c>
      <c r="FK70" s="74">
        <v>0</v>
      </c>
      <c r="FL70" s="74">
        <v>0</v>
      </c>
      <c r="FM70" s="74">
        <v>0</v>
      </c>
      <c r="FN70" s="74">
        <v>0</v>
      </c>
      <c r="FO70" s="74">
        <v>0</v>
      </c>
      <c r="FP70" s="74">
        <v>0</v>
      </c>
      <c r="FQ70" s="74">
        <v>0</v>
      </c>
      <c r="FR70" s="74">
        <v>0</v>
      </c>
      <c r="FS70" s="74">
        <v>0</v>
      </c>
      <c r="FT70" s="74">
        <v>0</v>
      </c>
      <c r="FU70" s="74">
        <v>0</v>
      </c>
      <c r="FV70" s="74">
        <v>0</v>
      </c>
      <c r="FW70" s="74">
        <v>0</v>
      </c>
      <c r="FX70" s="74">
        <v>0</v>
      </c>
      <c r="FY70" s="74">
        <v>0</v>
      </c>
      <c r="FZ70" s="74">
        <v>0</v>
      </c>
      <c r="GA70" s="74">
        <v>0</v>
      </c>
      <c r="GB70" s="74">
        <v>0</v>
      </c>
      <c r="GC70" s="74">
        <v>0</v>
      </c>
      <c r="GD70" s="74">
        <v>1</v>
      </c>
      <c r="GE70" s="74">
        <v>0</v>
      </c>
      <c r="GF70" s="74">
        <v>0</v>
      </c>
      <c r="GG70" s="74">
        <v>0</v>
      </c>
      <c r="GH70" s="74">
        <v>0</v>
      </c>
      <c r="GI70" s="74">
        <v>0</v>
      </c>
      <c r="GJ70" s="74">
        <v>0</v>
      </c>
      <c r="GK70" s="74">
        <v>0</v>
      </c>
      <c r="GL70" s="74">
        <v>0</v>
      </c>
      <c r="GM70" s="74">
        <v>0</v>
      </c>
      <c r="GN70" s="74">
        <v>0</v>
      </c>
      <c r="GO70" s="74">
        <v>0</v>
      </c>
      <c r="GP70" s="74">
        <v>0</v>
      </c>
      <c r="GQ70" s="74">
        <v>0</v>
      </c>
      <c r="GR70" s="74">
        <v>0</v>
      </c>
      <c r="GS70" s="74">
        <v>0</v>
      </c>
      <c r="GT70" s="74">
        <v>0</v>
      </c>
      <c r="GU70" s="74">
        <v>0</v>
      </c>
      <c r="GV70" s="74">
        <v>0</v>
      </c>
      <c r="GW70" s="74">
        <v>0</v>
      </c>
      <c r="GX70" s="74">
        <v>0</v>
      </c>
      <c r="GY70" s="74">
        <v>0</v>
      </c>
      <c r="GZ70" s="74">
        <v>0</v>
      </c>
      <c r="HA70" s="74">
        <v>0</v>
      </c>
      <c r="HB70" s="74">
        <v>0</v>
      </c>
      <c r="HC70" s="74">
        <v>0</v>
      </c>
      <c r="HD70" s="74">
        <v>0</v>
      </c>
      <c r="HE70" s="74">
        <v>0</v>
      </c>
      <c r="HF70" s="74">
        <v>0</v>
      </c>
      <c r="HG70" s="74">
        <v>0</v>
      </c>
      <c r="HH70" s="74">
        <v>0</v>
      </c>
      <c r="HI70" s="74">
        <v>0</v>
      </c>
      <c r="HJ70" s="74">
        <v>0</v>
      </c>
      <c r="HK70" s="74">
        <v>0</v>
      </c>
      <c r="HL70" s="74">
        <v>0</v>
      </c>
      <c r="HM70" s="74">
        <v>0</v>
      </c>
      <c r="HN70" s="74">
        <v>0</v>
      </c>
      <c r="HO70" s="74">
        <v>0</v>
      </c>
      <c r="HP70" s="74">
        <v>0</v>
      </c>
      <c r="HQ70" s="74">
        <v>0</v>
      </c>
      <c r="HR70" s="74">
        <v>0</v>
      </c>
      <c r="HS70" s="74">
        <v>0</v>
      </c>
      <c r="HT70" s="50"/>
      <c r="HU70" s="50"/>
      <c r="HV70" s="50"/>
      <c r="HW70" s="50"/>
      <c r="HX70" s="54"/>
      <c r="HY70" s="41"/>
    </row>
    <row r="71" spans="5:233">
      <c r="E71" s="43"/>
      <c r="F71" s="50"/>
      <c r="G71" s="50"/>
      <c r="H71" s="50"/>
      <c r="I71" s="50"/>
      <c r="J71" s="50"/>
      <c r="K71" s="87">
        <v>462</v>
      </c>
      <c r="L71" s="71" t="s">
        <v>706</v>
      </c>
      <c r="M71" s="79">
        <v>1.1980896706137643</v>
      </c>
      <c r="N71" s="80">
        <v>0.74532354300016346</v>
      </c>
      <c r="O71" s="79">
        <v>0.99985159971576065</v>
      </c>
      <c r="P71" s="74">
        <v>0</v>
      </c>
      <c r="Q71" s="74">
        <v>0</v>
      </c>
      <c r="R71" s="74">
        <v>0</v>
      </c>
      <c r="S71" s="74">
        <v>0</v>
      </c>
      <c r="T71" s="74">
        <v>0</v>
      </c>
      <c r="U71" s="74">
        <v>0</v>
      </c>
      <c r="V71" s="74">
        <v>0</v>
      </c>
      <c r="W71" s="74">
        <v>0</v>
      </c>
      <c r="X71" s="74">
        <v>0</v>
      </c>
      <c r="Y71" s="74">
        <v>0</v>
      </c>
      <c r="Z71" s="74">
        <v>0</v>
      </c>
      <c r="AA71" s="74">
        <v>0</v>
      </c>
      <c r="AB71" s="74">
        <v>0</v>
      </c>
      <c r="AC71" s="74">
        <v>0</v>
      </c>
      <c r="AD71" s="74">
        <v>0</v>
      </c>
      <c r="AE71" s="74">
        <v>0</v>
      </c>
      <c r="AF71" s="74">
        <v>0</v>
      </c>
      <c r="AG71" s="74">
        <v>0</v>
      </c>
      <c r="AH71" s="74">
        <v>0</v>
      </c>
      <c r="AI71" s="74">
        <v>0</v>
      </c>
      <c r="AJ71" s="74">
        <v>0</v>
      </c>
      <c r="AK71" s="74">
        <v>0</v>
      </c>
      <c r="AL71" s="74">
        <v>0</v>
      </c>
      <c r="AM71" s="74">
        <v>0</v>
      </c>
      <c r="AN71" s="74">
        <v>0</v>
      </c>
      <c r="AO71" s="74">
        <v>0</v>
      </c>
      <c r="AP71" s="74">
        <v>0</v>
      </c>
      <c r="AQ71" s="74">
        <v>0</v>
      </c>
      <c r="AR71" s="74">
        <v>0</v>
      </c>
      <c r="AS71" s="74">
        <v>0</v>
      </c>
      <c r="AT71" s="74">
        <v>0</v>
      </c>
      <c r="AU71" s="74">
        <v>0</v>
      </c>
      <c r="AV71" s="74">
        <v>0</v>
      </c>
      <c r="AW71" s="74">
        <v>0</v>
      </c>
      <c r="AX71" s="74">
        <v>0</v>
      </c>
      <c r="AY71" s="74">
        <v>0</v>
      </c>
      <c r="AZ71" s="74">
        <v>0</v>
      </c>
      <c r="BA71" s="74">
        <v>0</v>
      </c>
      <c r="BB71" s="74">
        <v>0</v>
      </c>
      <c r="BC71" s="74">
        <v>0</v>
      </c>
      <c r="BD71" s="74">
        <v>0</v>
      </c>
      <c r="BE71" s="74">
        <v>0</v>
      </c>
      <c r="BF71" s="74">
        <v>0</v>
      </c>
      <c r="BG71" s="74">
        <v>0</v>
      </c>
      <c r="BH71" s="74">
        <v>0</v>
      </c>
      <c r="BI71" s="74">
        <v>0</v>
      </c>
      <c r="BJ71" s="74">
        <v>0</v>
      </c>
      <c r="BK71" s="74">
        <v>0</v>
      </c>
      <c r="BL71" s="74">
        <v>0</v>
      </c>
      <c r="BM71" s="74">
        <v>0</v>
      </c>
      <c r="BN71" s="74">
        <v>0</v>
      </c>
      <c r="BO71" s="74">
        <v>0</v>
      </c>
      <c r="BP71" s="74">
        <v>0</v>
      </c>
      <c r="BQ71" s="74">
        <v>0</v>
      </c>
      <c r="BR71" s="74">
        <v>0</v>
      </c>
      <c r="BS71" s="74">
        <v>0</v>
      </c>
      <c r="BT71" s="74">
        <v>0</v>
      </c>
      <c r="BU71" s="74">
        <v>0</v>
      </c>
      <c r="BV71" s="74">
        <v>0</v>
      </c>
      <c r="BW71" s="74">
        <v>0</v>
      </c>
      <c r="BX71" s="74">
        <v>0</v>
      </c>
      <c r="BY71" s="74">
        <v>0</v>
      </c>
      <c r="BZ71" s="74">
        <v>0</v>
      </c>
      <c r="CA71" s="74">
        <v>0</v>
      </c>
      <c r="CB71" s="74">
        <v>0</v>
      </c>
      <c r="CC71" s="74">
        <v>1</v>
      </c>
      <c r="CD71" s="74">
        <v>0</v>
      </c>
      <c r="CE71" s="74">
        <v>0</v>
      </c>
      <c r="CF71" s="74">
        <v>0</v>
      </c>
      <c r="CG71" s="74">
        <v>0</v>
      </c>
      <c r="CH71" s="74">
        <v>0</v>
      </c>
      <c r="CI71" s="74">
        <v>0</v>
      </c>
      <c r="CJ71" s="74">
        <v>0</v>
      </c>
      <c r="CK71" s="74">
        <v>0</v>
      </c>
      <c r="CL71" s="74">
        <v>0</v>
      </c>
      <c r="CM71" s="74">
        <v>0</v>
      </c>
      <c r="CN71" s="74">
        <v>0</v>
      </c>
      <c r="CO71" s="74">
        <v>0</v>
      </c>
      <c r="CP71" s="74">
        <v>0</v>
      </c>
      <c r="CQ71" s="74">
        <v>0</v>
      </c>
      <c r="CR71" s="74">
        <v>0</v>
      </c>
      <c r="CS71" s="74">
        <v>0</v>
      </c>
      <c r="CT71" s="74">
        <v>0</v>
      </c>
      <c r="CU71" s="74">
        <v>0</v>
      </c>
      <c r="CV71" s="74">
        <v>0</v>
      </c>
      <c r="CW71" s="74">
        <v>0</v>
      </c>
      <c r="CX71" s="74">
        <v>0</v>
      </c>
      <c r="CY71" s="74">
        <v>0</v>
      </c>
      <c r="CZ71" s="74">
        <v>0</v>
      </c>
      <c r="DA71" s="74">
        <v>0</v>
      </c>
      <c r="DB71" s="74">
        <v>0</v>
      </c>
      <c r="DC71" s="74">
        <v>0</v>
      </c>
      <c r="DD71" s="74">
        <v>0</v>
      </c>
      <c r="DE71" s="74">
        <v>0</v>
      </c>
      <c r="DF71" s="74">
        <v>0</v>
      </c>
      <c r="DG71" s="74">
        <v>0</v>
      </c>
      <c r="DH71" s="74">
        <v>0</v>
      </c>
      <c r="DI71" s="74">
        <v>0</v>
      </c>
      <c r="DJ71" s="74">
        <v>0</v>
      </c>
      <c r="DK71" s="74">
        <v>0</v>
      </c>
      <c r="DL71" s="74">
        <v>0</v>
      </c>
      <c r="DM71" s="74">
        <v>0</v>
      </c>
      <c r="DN71" s="74">
        <v>0</v>
      </c>
      <c r="DO71" s="74">
        <v>0</v>
      </c>
      <c r="DP71" s="74">
        <v>0</v>
      </c>
      <c r="DQ71" s="74">
        <v>0</v>
      </c>
      <c r="DR71" s="74">
        <v>0</v>
      </c>
      <c r="DS71" s="74">
        <v>0</v>
      </c>
      <c r="DT71" s="74">
        <v>0</v>
      </c>
      <c r="DU71" s="74">
        <v>0</v>
      </c>
      <c r="DV71" s="74">
        <v>0</v>
      </c>
      <c r="DW71" s="74">
        <v>0</v>
      </c>
      <c r="DX71" s="74">
        <v>0</v>
      </c>
      <c r="DY71" s="74">
        <v>0</v>
      </c>
      <c r="DZ71" s="74">
        <v>0</v>
      </c>
      <c r="EA71" s="74">
        <v>0</v>
      </c>
      <c r="EB71" s="74">
        <v>0</v>
      </c>
      <c r="EC71" s="74">
        <v>0</v>
      </c>
      <c r="ED71" s="74">
        <v>0</v>
      </c>
      <c r="EE71" s="74">
        <v>0</v>
      </c>
      <c r="EF71" s="74">
        <v>0</v>
      </c>
      <c r="EG71" s="74">
        <v>0</v>
      </c>
      <c r="EH71" s="74">
        <v>0</v>
      </c>
      <c r="EI71" s="74">
        <v>0</v>
      </c>
      <c r="EJ71" s="74">
        <v>0</v>
      </c>
      <c r="EK71" s="74">
        <v>0</v>
      </c>
      <c r="EL71" s="74">
        <v>0</v>
      </c>
      <c r="EM71" s="74">
        <v>0</v>
      </c>
      <c r="EN71" s="74">
        <v>0</v>
      </c>
      <c r="EO71" s="74">
        <v>0</v>
      </c>
      <c r="EP71" s="74">
        <v>0</v>
      </c>
      <c r="EQ71" s="74">
        <v>0</v>
      </c>
      <c r="ER71" s="74">
        <v>0</v>
      </c>
      <c r="ES71" s="74">
        <v>0</v>
      </c>
      <c r="ET71" s="74">
        <v>0</v>
      </c>
      <c r="EU71" s="74">
        <v>0</v>
      </c>
      <c r="EV71" s="74">
        <v>0</v>
      </c>
      <c r="EW71" s="74">
        <v>0</v>
      </c>
      <c r="EX71" s="74">
        <v>0</v>
      </c>
      <c r="EY71" s="74">
        <v>0</v>
      </c>
      <c r="EZ71" s="74">
        <v>0</v>
      </c>
      <c r="FA71" s="74">
        <v>0</v>
      </c>
      <c r="FB71" s="74">
        <v>0</v>
      </c>
      <c r="FC71" s="74">
        <v>0</v>
      </c>
      <c r="FD71" s="74">
        <v>0</v>
      </c>
      <c r="FE71" s="74">
        <v>0</v>
      </c>
      <c r="FF71" s="74">
        <v>0</v>
      </c>
      <c r="FG71" s="74">
        <v>0</v>
      </c>
      <c r="FH71" s="74">
        <v>0</v>
      </c>
      <c r="FI71" s="74">
        <v>0</v>
      </c>
      <c r="FJ71" s="74">
        <v>0</v>
      </c>
      <c r="FK71" s="74">
        <v>0</v>
      </c>
      <c r="FL71" s="74">
        <v>0</v>
      </c>
      <c r="FM71" s="74">
        <v>0</v>
      </c>
      <c r="FN71" s="74">
        <v>0</v>
      </c>
      <c r="FO71" s="74">
        <v>0</v>
      </c>
      <c r="FP71" s="74">
        <v>0</v>
      </c>
      <c r="FQ71" s="74">
        <v>0</v>
      </c>
      <c r="FR71" s="74">
        <v>0</v>
      </c>
      <c r="FS71" s="74">
        <v>0</v>
      </c>
      <c r="FT71" s="74">
        <v>0</v>
      </c>
      <c r="FU71" s="74">
        <v>0</v>
      </c>
      <c r="FV71" s="74">
        <v>0</v>
      </c>
      <c r="FW71" s="74">
        <v>0</v>
      </c>
      <c r="FX71" s="74">
        <v>0</v>
      </c>
      <c r="FY71" s="74">
        <v>0</v>
      </c>
      <c r="FZ71" s="74">
        <v>0</v>
      </c>
      <c r="GA71" s="74">
        <v>0</v>
      </c>
      <c r="GB71" s="74">
        <v>0</v>
      </c>
      <c r="GC71" s="74">
        <v>0</v>
      </c>
      <c r="GD71" s="74">
        <v>0</v>
      </c>
      <c r="GE71" s="74">
        <v>1</v>
      </c>
      <c r="GF71" s="74">
        <v>0</v>
      </c>
      <c r="GG71" s="74">
        <v>0</v>
      </c>
      <c r="GH71" s="74">
        <v>0</v>
      </c>
      <c r="GI71" s="74">
        <v>0</v>
      </c>
      <c r="GJ71" s="74">
        <v>0</v>
      </c>
      <c r="GK71" s="74">
        <v>0</v>
      </c>
      <c r="GL71" s="74">
        <v>0</v>
      </c>
      <c r="GM71" s="74">
        <v>0</v>
      </c>
      <c r="GN71" s="74">
        <v>0</v>
      </c>
      <c r="GO71" s="74">
        <v>0</v>
      </c>
      <c r="GP71" s="74">
        <v>0</v>
      </c>
      <c r="GQ71" s="74">
        <v>0</v>
      </c>
      <c r="GR71" s="74">
        <v>0</v>
      </c>
      <c r="GS71" s="74">
        <v>0</v>
      </c>
      <c r="GT71" s="74">
        <v>0</v>
      </c>
      <c r="GU71" s="74">
        <v>0</v>
      </c>
      <c r="GV71" s="74">
        <v>0</v>
      </c>
      <c r="GW71" s="74">
        <v>0</v>
      </c>
      <c r="GX71" s="74">
        <v>0</v>
      </c>
      <c r="GY71" s="74">
        <v>0</v>
      </c>
      <c r="GZ71" s="74">
        <v>0</v>
      </c>
      <c r="HA71" s="74">
        <v>0</v>
      </c>
      <c r="HB71" s="74">
        <v>0</v>
      </c>
      <c r="HC71" s="74">
        <v>0</v>
      </c>
      <c r="HD71" s="74">
        <v>0</v>
      </c>
      <c r="HE71" s="74">
        <v>0</v>
      </c>
      <c r="HF71" s="74">
        <v>0</v>
      </c>
      <c r="HG71" s="74">
        <v>0</v>
      </c>
      <c r="HH71" s="74">
        <v>0</v>
      </c>
      <c r="HI71" s="74">
        <v>0</v>
      </c>
      <c r="HJ71" s="74">
        <v>0</v>
      </c>
      <c r="HK71" s="74">
        <v>0</v>
      </c>
      <c r="HL71" s="74">
        <v>0</v>
      </c>
      <c r="HM71" s="74">
        <v>0</v>
      </c>
      <c r="HN71" s="74">
        <v>0</v>
      </c>
      <c r="HO71" s="74">
        <v>0</v>
      </c>
      <c r="HP71" s="74">
        <v>0</v>
      </c>
      <c r="HQ71" s="74">
        <v>0</v>
      </c>
      <c r="HR71" s="74">
        <v>0</v>
      </c>
      <c r="HS71" s="74">
        <v>0</v>
      </c>
      <c r="HT71" s="50"/>
      <c r="HU71" s="50"/>
      <c r="HV71" s="50"/>
      <c r="HW71" s="50"/>
      <c r="HX71" s="54"/>
      <c r="HY71" s="41"/>
    </row>
    <row r="72" spans="5:233">
      <c r="E72" s="43"/>
      <c r="F72" s="50"/>
      <c r="G72" s="50"/>
      <c r="H72" s="50"/>
      <c r="I72" s="50"/>
      <c r="J72" s="50"/>
      <c r="K72" s="87">
        <v>471</v>
      </c>
      <c r="L72" s="71" t="s">
        <v>707</v>
      </c>
      <c r="M72" s="79">
        <v>1.0129551690896568</v>
      </c>
      <c r="N72" s="80">
        <v>0.52211078144977241</v>
      </c>
      <c r="O72" s="79">
        <v>0.99980146321047914</v>
      </c>
      <c r="P72" s="74">
        <v>0</v>
      </c>
      <c r="Q72" s="74">
        <v>0</v>
      </c>
      <c r="R72" s="74">
        <v>0</v>
      </c>
      <c r="S72" s="74">
        <v>0</v>
      </c>
      <c r="T72" s="74">
        <v>0</v>
      </c>
      <c r="U72" s="74">
        <v>0</v>
      </c>
      <c r="V72" s="74">
        <v>0</v>
      </c>
      <c r="W72" s="74">
        <v>0</v>
      </c>
      <c r="X72" s="74">
        <v>0</v>
      </c>
      <c r="Y72" s="74">
        <v>0</v>
      </c>
      <c r="Z72" s="74">
        <v>0</v>
      </c>
      <c r="AA72" s="74">
        <v>0</v>
      </c>
      <c r="AB72" s="74">
        <v>0</v>
      </c>
      <c r="AC72" s="74">
        <v>0</v>
      </c>
      <c r="AD72" s="74">
        <v>0</v>
      </c>
      <c r="AE72" s="74">
        <v>0</v>
      </c>
      <c r="AF72" s="74">
        <v>0</v>
      </c>
      <c r="AG72" s="74">
        <v>0</v>
      </c>
      <c r="AH72" s="74">
        <v>0</v>
      </c>
      <c r="AI72" s="74">
        <v>0</v>
      </c>
      <c r="AJ72" s="74">
        <v>0</v>
      </c>
      <c r="AK72" s="74">
        <v>0</v>
      </c>
      <c r="AL72" s="74">
        <v>0</v>
      </c>
      <c r="AM72" s="74">
        <v>0</v>
      </c>
      <c r="AN72" s="74">
        <v>0</v>
      </c>
      <c r="AO72" s="74">
        <v>0</v>
      </c>
      <c r="AP72" s="74">
        <v>0</v>
      </c>
      <c r="AQ72" s="74">
        <v>0</v>
      </c>
      <c r="AR72" s="74">
        <v>0</v>
      </c>
      <c r="AS72" s="74">
        <v>0</v>
      </c>
      <c r="AT72" s="74">
        <v>0</v>
      </c>
      <c r="AU72" s="74">
        <v>0</v>
      </c>
      <c r="AV72" s="74">
        <v>0</v>
      </c>
      <c r="AW72" s="74">
        <v>0</v>
      </c>
      <c r="AX72" s="74">
        <v>0</v>
      </c>
      <c r="AY72" s="74">
        <v>0</v>
      </c>
      <c r="AZ72" s="74">
        <v>0</v>
      </c>
      <c r="BA72" s="74">
        <v>0</v>
      </c>
      <c r="BB72" s="74">
        <v>0</v>
      </c>
      <c r="BC72" s="74">
        <v>0</v>
      </c>
      <c r="BD72" s="74">
        <v>0</v>
      </c>
      <c r="BE72" s="74">
        <v>0</v>
      </c>
      <c r="BF72" s="74">
        <v>0</v>
      </c>
      <c r="BG72" s="74">
        <v>0</v>
      </c>
      <c r="BH72" s="74">
        <v>0</v>
      </c>
      <c r="BI72" s="74">
        <v>0</v>
      </c>
      <c r="BJ72" s="74">
        <v>0</v>
      </c>
      <c r="BK72" s="74">
        <v>0</v>
      </c>
      <c r="BL72" s="74">
        <v>0</v>
      </c>
      <c r="BM72" s="74">
        <v>0</v>
      </c>
      <c r="BN72" s="74">
        <v>0</v>
      </c>
      <c r="BO72" s="74">
        <v>0</v>
      </c>
      <c r="BP72" s="74">
        <v>0</v>
      </c>
      <c r="BQ72" s="74">
        <v>0</v>
      </c>
      <c r="BR72" s="74">
        <v>0</v>
      </c>
      <c r="BS72" s="74">
        <v>0</v>
      </c>
      <c r="BT72" s="74">
        <v>0</v>
      </c>
      <c r="BU72" s="74">
        <v>0</v>
      </c>
      <c r="BV72" s="74">
        <v>0</v>
      </c>
      <c r="BW72" s="74">
        <v>0</v>
      </c>
      <c r="BX72" s="74">
        <v>0</v>
      </c>
      <c r="BY72" s="74">
        <v>0</v>
      </c>
      <c r="BZ72" s="74">
        <v>0</v>
      </c>
      <c r="CA72" s="74">
        <v>0</v>
      </c>
      <c r="CB72" s="74">
        <v>0</v>
      </c>
      <c r="CC72" s="74">
        <v>0</v>
      </c>
      <c r="CD72" s="74">
        <v>1</v>
      </c>
      <c r="CE72" s="74">
        <v>0</v>
      </c>
      <c r="CF72" s="74">
        <v>0</v>
      </c>
      <c r="CG72" s="74">
        <v>0</v>
      </c>
      <c r="CH72" s="74">
        <v>0</v>
      </c>
      <c r="CI72" s="74">
        <v>0</v>
      </c>
      <c r="CJ72" s="74">
        <v>0</v>
      </c>
      <c r="CK72" s="74">
        <v>0</v>
      </c>
      <c r="CL72" s="74">
        <v>0</v>
      </c>
      <c r="CM72" s="74">
        <v>0</v>
      </c>
      <c r="CN72" s="74">
        <v>0</v>
      </c>
      <c r="CO72" s="74">
        <v>0</v>
      </c>
      <c r="CP72" s="74">
        <v>0</v>
      </c>
      <c r="CQ72" s="74">
        <v>0</v>
      </c>
      <c r="CR72" s="74">
        <v>0</v>
      </c>
      <c r="CS72" s="74">
        <v>0</v>
      </c>
      <c r="CT72" s="74">
        <v>0</v>
      </c>
      <c r="CU72" s="74">
        <v>0</v>
      </c>
      <c r="CV72" s="74">
        <v>0</v>
      </c>
      <c r="CW72" s="74">
        <v>0</v>
      </c>
      <c r="CX72" s="74">
        <v>0</v>
      </c>
      <c r="CY72" s="74">
        <v>0</v>
      </c>
      <c r="CZ72" s="74">
        <v>0</v>
      </c>
      <c r="DA72" s="74">
        <v>0</v>
      </c>
      <c r="DB72" s="74">
        <v>0</v>
      </c>
      <c r="DC72" s="74">
        <v>0</v>
      </c>
      <c r="DD72" s="74">
        <v>0</v>
      </c>
      <c r="DE72" s="74">
        <v>0</v>
      </c>
      <c r="DF72" s="74">
        <v>0</v>
      </c>
      <c r="DG72" s="74">
        <v>0</v>
      </c>
      <c r="DH72" s="74">
        <v>0</v>
      </c>
      <c r="DI72" s="74">
        <v>0</v>
      </c>
      <c r="DJ72" s="74">
        <v>0</v>
      </c>
      <c r="DK72" s="74">
        <v>0</v>
      </c>
      <c r="DL72" s="74">
        <v>0</v>
      </c>
      <c r="DM72" s="74">
        <v>0</v>
      </c>
      <c r="DN72" s="74">
        <v>0</v>
      </c>
      <c r="DO72" s="74">
        <v>0</v>
      </c>
      <c r="DP72" s="74">
        <v>0</v>
      </c>
      <c r="DQ72" s="74">
        <v>0</v>
      </c>
      <c r="DR72" s="74">
        <v>0</v>
      </c>
      <c r="DS72" s="74">
        <v>0</v>
      </c>
      <c r="DT72" s="74">
        <v>0</v>
      </c>
      <c r="DU72" s="74">
        <v>0</v>
      </c>
      <c r="DV72" s="74">
        <v>0</v>
      </c>
      <c r="DW72" s="74">
        <v>0</v>
      </c>
      <c r="DX72" s="74">
        <v>0</v>
      </c>
      <c r="DY72" s="74">
        <v>0</v>
      </c>
      <c r="DZ72" s="74">
        <v>0</v>
      </c>
      <c r="EA72" s="74">
        <v>0</v>
      </c>
      <c r="EB72" s="74">
        <v>0</v>
      </c>
      <c r="EC72" s="74">
        <v>0</v>
      </c>
      <c r="ED72" s="74">
        <v>0</v>
      </c>
      <c r="EE72" s="74">
        <v>0</v>
      </c>
      <c r="EF72" s="74">
        <v>0</v>
      </c>
      <c r="EG72" s="74">
        <v>0</v>
      </c>
      <c r="EH72" s="74">
        <v>0</v>
      </c>
      <c r="EI72" s="74">
        <v>0</v>
      </c>
      <c r="EJ72" s="74">
        <v>0</v>
      </c>
      <c r="EK72" s="74">
        <v>0</v>
      </c>
      <c r="EL72" s="74">
        <v>0</v>
      </c>
      <c r="EM72" s="74">
        <v>0</v>
      </c>
      <c r="EN72" s="74">
        <v>0</v>
      </c>
      <c r="EO72" s="74">
        <v>0</v>
      </c>
      <c r="EP72" s="74">
        <v>0</v>
      </c>
      <c r="EQ72" s="74">
        <v>0</v>
      </c>
      <c r="ER72" s="74">
        <v>0</v>
      </c>
      <c r="ES72" s="74">
        <v>0</v>
      </c>
      <c r="ET72" s="74">
        <v>0</v>
      </c>
      <c r="EU72" s="74">
        <v>0</v>
      </c>
      <c r="EV72" s="74">
        <v>0</v>
      </c>
      <c r="EW72" s="74">
        <v>0</v>
      </c>
      <c r="EX72" s="74">
        <v>0</v>
      </c>
      <c r="EY72" s="74">
        <v>0</v>
      </c>
      <c r="EZ72" s="74">
        <v>0</v>
      </c>
      <c r="FA72" s="74">
        <v>0</v>
      </c>
      <c r="FB72" s="74">
        <v>0</v>
      </c>
      <c r="FC72" s="74">
        <v>0</v>
      </c>
      <c r="FD72" s="74">
        <v>0</v>
      </c>
      <c r="FE72" s="74">
        <v>0</v>
      </c>
      <c r="FF72" s="74">
        <v>0</v>
      </c>
      <c r="FG72" s="74">
        <v>0</v>
      </c>
      <c r="FH72" s="74">
        <v>0</v>
      </c>
      <c r="FI72" s="74">
        <v>0</v>
      </c>
      <c r="FJ72" s="74">
        <v>0</v>
      </c>
      <c r="FK72" s="74">
        <v>0</v>
      </c>
      <c r="FL72" s="74">
        <v>0</v>
      </c>
      <c r="FM72" s="74">
        <v>0</v>
      </c>
      <c r="FN72" s="74">
        <v>0</v>
      </c>
      <c r="FO72" s="74">
        <v>0</v>
      </c>
      <c r="FP72" s="74">
        <v>0</v>
      </c>
      <c r="FQ72" s="74">
        <v>0</v>
      </c>
      <c r="FR72" s="74">
        <v>0</v>
      </c>
      <c r="FS72" s="74">
        <v>0</v>
      </c>
      <c r="FT72" s="74">
        <v>0</v>
      </c>
      <c r="FU72" s="74">
        <v>0</v>
      </c>
      <c r="FV72" s="74">
        <v>0</v>
      </c>
      <c r="FW72" s="74">
        <v>0</v>
      </c>
      <c r="FX72" s="74">
        <v>0</v>
      </c>
      <c r="FY72" s="74">
        <v>0</v>
      </c>
      <c r="FZ72" s="74">
        <v>0</v>
      </c>
      <c r="GA72" s="74">
        <v>0</v>
      </c>
      <c r="GB72" s="74">
        <v>0</v>
      </c>
      <c r="GC72" s="74">
        <v>0</v>
      </c>
      <c r="GD72" s="74">
        <v>0</v>
      </c>
      <c r="GE72" s="74">
        <v>0</v>
      </c>
      <c r="GF72" s="74">
        <v>1</v>
      </c>
      <c r="GG72" s="74">
        <v>0</v>
      </c>
      <c r="GH72" s="74">
        <v>0</v>
      </c>
      <c r="GI72" s="74">
        <v>0</v>
      </c>
      <c r="GJ72" s="74">
        <v>0</v>
      </c>
      <c r="GK72" s="74">
        <v>0</v>
      </c>
      <c r="GL72" s="74">
        <v>0</v>
      </c>
      <c r="GM72" s="74">
        <v>0</v>
      </c>
      <c r="GN72" s="74">
        <v>0</v>
      </c>
      <c r="GO72" s="74">
        <v>0</v>
      </c>
      <c r="GP72" s="74">
        <v>0</v>
      </c>
      <c r="GQ72" s="74">
        <v>0</v>
      </c>
      <c r="GR72" s="74">
        <v>0</v>
      </c>
      <c r="GS72" s="74">
        <v>0</v>
      </c>
      <c r="GT72" s="74">
        <v>0</v>
      </c>
      <c r="GU72" s="74">
        <v>0</v>
      </c>
      <c r="GV72" s="74">
        <v>0</v>
      </c>
      <c r="GW72" s="74">
        <v>0</v>
      </c>
      <c r="GX72" s="74">
        <v>0</v>
      </c>
      <c r="GY72" s="74">
        <v>0</v>
      </c>
      <c r="GZ72" s="74">
        <v>0</v>
      </c>
      <c r="HA72" s="74">
        <v>0</v>
      </c>
      <c r="HB72" s="74">
        <v>0</v>
      </c>
      <c r="HC72" s="74">
        <v>0</v>
      </c>
      <c r="HD72" s="74">
        <v>0</v>
      </c>
      <c r="HE72" s="74">
        <v>0</v>
      </c>
      <c r="HF72" s="74">
        <v>0</v>
      </c>
      <c r="HG72" s="74">
        <v>0</v>
      </c>
      <c r="HH72" s="74">
        <v>0</v>
      </c>
      <c r="HI72" s="74">
        <v>0</v>
      </c>
      <c r="HJ72" s="74">
        <v>0</v>
      </c>
      <c r="HK72" s="74">
        <v>0</v>
      </c>
      <c r="HL72" s="74">
        <v>0</v>
      </c>
      <c r="HM72" s="74">
        <v>0</v>
      </c>
      <c r="HN72" s="74">
        <v>0</v>
      </c>
      <c r="HO72" s="74">
        <v>0</v>
      </c>
      <c r="HP72" s="74">
        <v>0</v>
      </c>
      <c r="HQ72" s="74">
        <v>0</v>
      </c>
      <c r="HR72" s="74">
        <v>0</v>
      </c>
      <c r="HS72" s="74">
        <v>0</v>
      </c>
      <c r="HT72" s="50"/>
      <c r="HU72" s="50"/>
      <c r="HV72" s="50"/>
      <c r="HW72" s="50"/>
      <c r="HX72" s="54"/>
      <c r="HY72" s="41"/>
    </row>
    <row r="73" spans="5:233">
      <c r="E73" s="43"/>
      <c r="F73" s="50"/>
      <c r="G73" s="50"/>
      <c r="H73" s="50"/>
      <c r="I73" s="50"/>
      <c r="J73" s="50"/>
      <c r="K73" s="87">
        <v>481</v>
      </c>
      <c r="L73" s="71" t="s">
        <v>708</v>
      </c>
      <c r="M73" s="79">
        <v>1.0357527299656537</v>
      </c>
      <c r="N73" s="80">
        <v>0.48252584711419083</v>
      </c>
      <c r="O73" s="79">
        <v>0.89605782060312567</v>
      </c>
      <c r="P73" s="74">
        <v>0</v>
      </c>
      <c r="Q73" s="74">
        <v>0</v>
      </c>
      <c r="R73" s="74">
        <v>0</v>
      </c>
      <c r="S73" s="74">
        <v>0</v>
      </c>
      <c r="T73" s="74">
        <v>0</v>
      </c>
      <c r="U73" s="74">
        <v>0</v>
      </c>
      <c r="V73" s="74">
        <v>0</v>
      </c>
      <c r="W73" s="74">
        <v>0</v>
      </c>
      <c r="X73" s="74">
        <v>0</v>
      </c>
      <c r="Y73" s="74">
        <v>0</v>
      </c>
      <c r="Z73" s="74">
        <v>0</v>
      </c>
      <c r="AA73" s="74">
        <v>0</v>
      </c>
      <c r="AB73" s="74">
        <v>0</v>
      </c>
      <c r="AC73" s="74">
        <v>0</v>
      </c>
      <c r="AD73" s="74">
        <v>0</v>
      </c>
      <c r="AE73" s="74">
        <v>0</v>
      </c>
      <c r="AF73" s="74">
        <v>0</v>
      </c>
      <c r="AG73" s="74">
        <v>0</v>
      </c>
      <c r="AH73" s="74">
        <v>0</v>
      </c>
      <c r="AI73" s="74">
        <v>0</v>
      </c>
      <c r="AJ73" s="74">
        <v>0</v>
      </c>
      <c r="AK73" s="74">
        <v>0</v>
      </c>
      <c r="AL73" s="74">
        <v>0</v>
      </c>
      <c r="AM73" s="74">
        <v>0</v>
      </c>
      <c r="AN73" s="74">
        <v>0</v>
      </c>
      <c r="AO73" s="74">
        <v>0</v>
      </c>
      <c r="AP73" s="74">
        <v>0</v>
      </c>
      <c r="AQ73" s="74">
        <v>0</v>
      </c>
      <c r="AR73" s="74">
        <v>0</v>
      </c>
      <c r="AS73" s="74">
        <v>0</v>
      </c>
      <c r="AT73" s="74">
        <v>0</v>
      </c>
      <c r="AU73" s="74">
        <v>0</v>
      </c>
      <c r="AV73" s="74">
        <v>0</v>
      </c>
      <c r="AW73" s="74">
        <v>0</v>
      </c>
      <c r="AX73" s="74">
        <v>0</v>
      </c>
      <c r="AY73" s="74">
        <v>0</v>
      </c>
      <c r="AZ73" s="74">
        <v>0</v>
      </c>
      <c r="BA73" s="74">
        <v>0</v>
      </c>
      <c r="BB73" s="74">
        <v>0</v>
      </c>
      <c r="BC73" s="74">
        <v>0</v>
      </c>
      <c r="BD73" s="74">
        <v>0</v>
      </c>
      <c r="BE73" s="74">
        <v>0</v>
      </c>
      <c r="BF73" s="74">
        <v>0</v>
      </c>
      <c r="BG73" s="74">
        <v>0</v>
      </c>
      <c r="BH73" s="74">
        <v>0</v>
      </c>
      <c r="BI73" s="74">
        <v>0</v>
      </c>
      <c r="BJ73" s="74">
        <v>0</v>
      </c>
      <c r="BK73" s="74">
        <v>0</v>
      </c>
      <c r="BL73" s="74">
        <v>0</v>
      </c>
      <c r="BM73" s="74">
        <v>0</v>
      </c>
      <c r="BN73" s="74">
        <v>0</v>
      </c>
      <c r="BO73" s="74">
        <v>0</v>
      </c>
      <c r="BP73" s="74">
        <v>0</v>
      </c>
      <c r="BQ73" s="74">
        <v>0</v>
      </c>
      <c r="BR73" s="74">
        <v>0</v>
      </c>
      <c r="BS73" s="74">
        <v>0</v>
      </c>
      <c r="BT73" s="74">
        <v>0</v>
      </c>
      <c r="BU73" s="74">
        <v>0</v>
      </c>
      <c r="BV73" s="74">
        <v>0</v>
      </c>
      <c r="BW73" s="74">
        <v>0</v>
      </c>
      <c r="BX73" s="74">
        <v>0</v>
      </c>
      <c r="BY73" s="74">
        <v>0</v>
      </c>
      <c r="BZ73" s="74">
        <v>0</v>
      </c>
      <c r="CA73" s="74">
        <v>0</v>
      </c>
      <c r="CB73" s="74">
        <v>0</v>
      </c>
      <c r="CC73" s="74">
        <v>0</v>
      </c>
      <c r="CD73" s="74">
        <v>0</v>
      </c>
      <c r="CE73" s="74">
        <v>1</v>
      </c>
      <c r="CF73" s="74">
        <v>0</v>
      </c>
      <c r="CG73" s="74">
        <v>0</v>
      </c>
      <c r="CH73" s="74">
        <v>0</v>
      </c>
      <c r="CI73" s="74">
        <v>0</v>
      </c>
      <c r="CJ73" s="74">
        <v>0</v>
      </c>
      <c r="CK73" s="74">
        <v>0</v>
      </c>
      <c r="CL73" s="74">
        <v>0</v>
      </c>
      <c r="CM73" s="74">
        <v>0</v>
      </c>
      <c r="CN73" s="74">
        <v>0</v>
      </c>
      <c r="CO73" s="74">
        <v>0</v>
      </c>
      <c r="CP73" s="74">
        <v>0</v>
      </c>
      <c r="CQ73" s="74">
        <v>0</v>
      </c>
      <c r="CR73" s="74">
        <v>0</v>
      </c>
      <c r="CS73" s="74">
        <v>0</v>
      </c>
      <c r="CT73" s="74">
        <v>0</v>
      </c>
      <c r="CU73" s="74">
        <v>0</v>
      </c>
      <c r="CV73" s="74">
        <v>0</v>
      </c>
      <c r="CW73" s="74">
        <v>0</v>
      </c>
      <c r="CX73" s="74">
        <v>0</v>
      </c>
      <c r="CY73" s="74">
        <v>0</v>
      </c>
      <c r="CZ73" s="74">
        <v>0</v>
      </c>
      <c r="DA73" s="74">
        <v>0</v>
      </c>
      <c r="DB73" s="74">
        <v>0</v>
      </c>
      <c r="DC73" s="74">
        <v>0</v>
      </c>
      <c r="DD73" s="74">
        <v>0</v>
      </c>
      <c r="DE73" s="74">
        <v>0</v>
      </c>
      <c r="DF73" s="74">
        <v>0</v>
      </c>
      <c r="DG73" s="74">
        <v>0</v>
      </c>
      <c r="DH73" s="74">
        <v>0</v>
      </c>
      <c r="DI73" s="74">
        <v>0</v>
      </c>
      <c r="DJ73" s="74">
        <v>0</v>
      </c>
      <c r="DK73" s="74">
        <v>0</v>
      </c>
      <c r="DL73" s="74">
        <v>0</v>
      </c>
      <c r="DM73" s="74">
        <v>0</v>
      </c>
      <c r="DN73" s="74">
        <v>0</v>
      </c>
      <c r="DO73" s="74">
        <v>0</v>
      </c>
      <c r="DP73" s="74">
        <v>0</v>
      </c>
      <c r="DQ73" s="74">
        <v>0</v>
      </c>
      <c r="DR73" s="74">
        <v>0</v>
      </c>
      <c r="DS73" s="74">
        <v>0</v>
      </c>
      <c r="DT73" s="74">
        <v>0</v>
      </c>
      <c r="DU73" s="74">
        <v>0</v>
      </c>
      <c r="DV73" s="74">
        <v>0</v>
      </c>
      <c r="DW73" s="74">
        <v>0</v>
      </c>
      <c r="DX73" s="74">
        <v>0</v>
      </c>
      <c r="DY73" s="74">
        <v>0</v>
      </c>
      <c r="DZ73" s="74">
        <v>0</v>
      </c>
      <c r="EA73" s="74">
        <v>0</v>
      </c>
      <c r="EB73" s="74">
        <v>0</v>
      </c>
      <c r="EC73" s="74">
        <v>0</v>
      </c>
      <c r="ED73" s="74">
        <v>0</v>
      </c>
      <c r="EE73" s="74">
        <v>0</v>
      </c>
      <c r="EF73" s="74">
        <v>0</v>
      </c>
      <c r="EG73" s="74">
        <v>0</v>
      </c>
      <c r="EH73" s="74">
        <v>0</v>
      </c>
      <c r="EI73" s="74">
        <v>0</v>
      </c>
      <c r="EJ73" s="74">
        <v>0</v>
      </c>
      <c r="EK73" s="74">
        <v>0</v>
      </c>
      <c r="EL73" s="74">
        <v>0</v>
      </c>
      <c r="EM73" s="74">
        <v>0</v>
      </c>
      <c r="EN73" s="74">
        <v>0</v>
      </c>
      <c r="EO73" s="74">
        <v>0</v>
      </c>
      <c r="EP73" s="74">
        <v>0</v>
      </c>
      <c r="EQ73" s="74">
        <v>0</v>
      </c>
      <c r="ER73" s="74">
        <v>0</v>
      </c>
      <c r="ES73" s="74">
        <v>0</v>
      </c>
      <c r="ET73" s="74">
        <v>0</v>
      </c>
      <c r="EU73" s="74">
        <v>0</v>
      </c>
      <c r="EV73" s="74">
        <v>0</v>
      </c>
      <c r="EW73" s="74">
        <v>0</v>
      </c>
      <c r="EX73" s="74">
        <v>0</v>
      </c>
      <c r="EY73" s="74">
        <v>0</v>
      </c>
      <c r="EZ73" s="74">
        <v>0</v>
      </c>
      <c r="FA73" s="74">
        <v>0</v>
      </c>
      <c r="FB73" s="74">
        <v>0</v>
      </c>
      <c r="FC73" s="74">
        <v>0</v>
      </c>
      <c r="FD73" s="74">
        <v>0</v>
      </c>
      <c r="FE73" s="74">
        <v>0</v>
      </c>
      <c r="FF73" s="74">
        <v>0</v>
      </c>
      <c r="FG73" s="74">
        <v>0</v>
      </c>
      <c r="FH73" s="74">
        <v>0</v>
      </c>
      <c r="FI73" s="74">
        <v>0</v>
      </c>
      <c r="FJ73" s="74">
        <v>0</v>
      </c>
      <c r="FK73" s="74">
        <v>0</v>
      </c>
      <c r="FL73" s="74">
        <v>0</v>
      </c>
      <c r="FM73" s="74">
        <v>0</v>
      </c>
      <c r="FN73" s="74">
        <v>0</v>
      </c>
      <c r="FO73" s="74">
        <v>0</v>
      </c>
      <c r="FP73" s="74">
        <v>0</v>
      </c>
      <c r="FQ73" s="74">
        <v>0</v>
      </c>
      <c r="FR73" s="74">
        <v>0</v>
      </c>
      <c r="FS73" s="74">
        <v>0</v>
      </c>
      <c r="FT73" s="74">
        <v>0</v>
      </c>
      <c r="FU73" s="74">
        <v>0</v>
      </c>
      <c r="FV73" s="74">
        <v>0</v>
      </c>
      <c r="FW73" s="74">
        <v>0</v>
      </c>
      <c r="FX73" s="74">
        <v>0</v>
      </c>
      <c r="FY73" s="74">
        <v>0</v>
      </c>
      <c r="FZ73" s="74">
        <v>0</v>
      </c>
      <c r="GA73" s="74">
        <v>0</v>
      </c>
      <c r="GB73" s="74">
        <v>0</v>
      </c>
      <c r="GC73" s="74">
        <v>0</v>
      </c>
      <c r="GD73" s="74">
        <v>0</v>
      </c>
      <c r="GE73" s="74">
        <v>0</v>
      </c>
      <c r="GF73" s="74">
        <v>0</v>
      </c>
      <c r="GG73" s="74">
        <v>1</v>
      </c>
      <c r="GH73" s="74">
        <v>0</v>
      </c>
      <c r="GI73" s="74">
        <v>0</v>
      </c>
      <c r="GJ73" s="74">
        <v>0</v>
      </c>
      <c r="GK73" s="74">
        <v>0</v>
      </c>
      <c r="GL73" s="74">
        <v>0</v>
      </c>
      <c r="GM73" s="74">
        <v>0</v>
      </c>
      <c r="GN73" s="74">
        <v>0</v>
      </c>
      <c r="GO73" s="74">
        <v>0</v>
      </c>
      <c r="GP73" s="74">
        <v>0</v>
      </c>
      <c r="GQ73" s="74">
        <v>0</v>
      </c>
      <c r="GR73" s="74">
        <v>0</v>
      </c>
      <c r="GS73" s="74">
        <v>0</v>
      </c>
      <c r="GT73" s="74">
        <v>0</v>
      </c>
      <c r="GU73" s="74">
        <v>0</v>
      </c>
      <c r="GV73" s="74">
        <v>0</v>
      </c>
      <c r="GW73" s="74">
        <v>0</v>
      </c>
      <c r="GX73" s="74">
        <v>0</v>
      </c>
      <c r="GY73" s="74">
        <v>0</v>
      </c>
      <c r="GZ73" s="74">
        <v>0</v>
      </c>
      <c r="HA73" s="74">
        <v>0</v>
      </c>
      <c r="HB73" s="74">
        <v>0</v>
      </c>
      <c r="HC73" s="74">
        <v>0</v>
      </c>
      <c r="HD73" s="74">
        <v>0</v>
      </c>
      <c r="HE73" s="74">
        <v>0</v>
      </c>
      <c r="HF73" s="74">
        <v>0</v>
      </c>
      <c r="HG73" s="74">
        <v>0</v>
      </c>
      <c r="HH73" s="74">
        <v>0</v>
      </c>
      <c r="HI73" s="74">
        <v>0</v>
      </c>
      <c r="HJ73" s="74">
        <v>0</v>
      </c>
      <c r="HK73" s="74">
        <v>0</v>
      </c>
      <c r="HL73" s="74">
        <v>0</v>
      </c>
      <c r="HM73" s="74">
        <v>0</v>
      </c>
      <c r="HN73" s="74">
        <v>0</v>
      </c>
      <c r="HO73" s="74">
        <v>0</v>
      </c>
      <c r="HP73" s="74">
        <v>0</v>
      </c>
      <c r="HQ73" s="74">
        <v>0</v>
      </c>
      <c r="HR73" s="74">
        <v>0</v>
      </c>
      <c r="HS73" s="74">
        <v>0</v>
      </c>
      <c r="HT73" s="50"/>
      <c r="HU73" s="50"/>
      <c r="HV73" s="50"/>
      <c r="HW73" s="50"/>
      <c r="HX73" s="54"/>
      <c r="HY73" s="41"/>
    </row>
    <row r="74" spans="5:233">
      <c r="E74" s="43"/>
      <c r="F74" s="50"/>
      <c r="G74" s="50"/>
      <c r="H74" s="50"/>
      <c r="I74" s="50"/>
      <c r="J74" s="50"/>
      <c r="K74" s="87">
        <v>511</v>
      </c>
      <c r="L74" s="71" t="s">
        <v>709</v>
      </c>
      <c r="M74" s="79">
        <v>1.0828948084534689</v>
      </c>
      <c r="N74" s="80">
        <v>0.2687228735838107</v>
      </c>
      <c r="O74" s="79" t="s">
        <v>972</v>
      </c>
      <c r="P74" s="74">
        <v>0.46089038927968567</v>
      </c>
      <c r="Q74" s="74">
        <v>0.24889172437364465</v>
      </c>
      <c r="R74" s="74">
        <v>0</v>
      </c>
      <c r="S74" s="74">
        <v>0.53168908885801947</v>
      </c>
      <c r="T74" s="74">
        <v>0.44669509758230219</v>
      </c>
      <c r="U74" s="74">
        <v>0.88028843568091886</v>
      </c>
      <c r="V74" s="74">
        <v>0.70821474484042202</v>
      </c>
      <c r="W74" s="74">
        <v>0.384825816830278</v>
      </c>
      <c r="X74" s="74">
        <v>0.36104999035604657</v>
      </c>
      <c r="Y74" s="74">
        <v>0.6194269463152382</v>
      </c>
      <c r="Z74" s="74">
        <v>0.16231292732321759</v>
      </c>
      <c r="AA74" s="74">
        <v>0.55321423137101711</v>
      </c>
      <c r="AB74" s="74">
        <v>0.53634280452616712</v>
      </c>
      <c r="AC74" s="74">
        <v>0.43670348685559124</v>
      </c>
      <c r="AD74" s="74">
        <v>0.68265594738435287</v>
      </c>
      <c r="AE74" s="74">
        <v>0.68653536710237595</v>
      </c>
      <c r="AF74" s="74">
        <v>0.42063778297212007</v>
      </c>
      <c r="AG74" s="74">
        <v>0.58787961891713447</v>
      </c>
      <c r="AH74" s="74">
        <v>0.50382808052227557</v>
      </c>
      <c r="AI74" s="74">
        <v>0.60333602055126767</v>
      </c>
      <c r="AJ74" s="74">
        <v>0</v>
      </c>
      <c r="AK74" s="74">
        <v>0.64428608643462537</v>
      </c>
      <c r="AL74" s="74">
        <v>0</v>
      </c>
      <c r="AM74" s="74">
        <v>0</v>
      </c>
      <c r="AN74" s="74">
        <v>0.52770905865218176</v>
      </c>
      <c r="AO74" s="74">
        <v>0.63297425492503012</v>
      </c>
      <c r="AP74" s="74">
        <v>0.27876811232743059</v>
      </c>
      <c r="AQ74" s="74">
        <v>0.78017242401795939</v>
      </c>
      <c r="AR74" s="74">
        <v>0.46227724143768983</v>
      </c>
      <c r="AS74" s="74">
        <v>0.53656756436866815</v>
      </c>
      <c r="AT74" s="74">
        <v>0.38495472272227899</v>
      </c>
      <c r="AU74" s="74">
        <v>0.85488572718645139</v>
      </c>
      <c r="AV74" s="74">
        <v>0.41609554485653094</v>
      </c>
      <c r="AW74" s="74">
        <v>0.61581723431147262</v>
      </c>
      <c r="AX74" s="74">
        <v>0.36756273738245493</v>
      </c>
      <c r="AY74" s="74">
        <v>0</v>
      </c>
      <c r="AZ74" s="74">
        <v>0</v>
      </c>
      <c r="BA74" s="74">
        <v>0.35015842728519414</v>
      </c>
      <c r="BB74" s="74">
        <v>0</v>
      </c>
      <c r="BC74" s="74">
        <v>0.48736802808212842</v>
      </c>
      <c r="BD74" s="74">
        <v>0.46017383053529792</v>
      </c>
      <c r="BE74" s="74">
        <v>0.48815569000884185</v>
      </c>
      <c r="BF74" s="74">
        <v>0.50452896676905945</v>
      </c>
      <c r="BG74" s="74">
        <v>0.48250843587521741</v>
      </c>
      <c r="BH74" s="74">
        <v>0.72112016779147325</v>
      </c>
      <c r="BI74" s="74">
        <v>0.69806067051405141</v>
      </c>
      <c r="BJ74" s="74">
        <v>0.24493553176316837</v>
      </c>
      <c r="BK74" s="74">
        <v>0.50208651541909655</v>
      </c>
      <c r="BL74" s="74">
        <v>0.44626183832565192</v>
      </c>
      <c r="BM74" s="74">
        <v>0.41026490173477165</v>
      </c>
      <c r="BN74" s="74">
        <v>0.40087117834163932</v>
      </c>
      <c r="BO74" s="74">
        <v>0.31913532569106756</v>
      </c>
      <c r="BP74" s="74">
        <v>0.26392193931157137</v>
      </c>
      <c r="BQ74" s="74">
        <v>0.30351531534983928</v>
      </c>
      <c r="BR74" s="74">
        <v>0.31676428634211756</v>
      </c>
      <c r="BS74" s="74">
        <v>0.10882804521130929</v>
      </c>
      <c r="BT74" s="74">
        <v>0.20193196012854711</v>
      </c>
      <c r="BU74" s="74">
        <v>0.59540682581056537</v>
      </c>
      <c r="BV74" s="74">
        <v>0.58380715303413389</v>
      </c>
      <c r="BW74" s="74">
        <v>0</v>
      </c>
      <c r="BX74" s="74">
        <v>0</v>
      </c>
      <c r="BY74" s="74">
        <v>0</v>
      </c>
      <c r="BZ74" s="74">
        <v>0</v>
      </c>
      <c r="CA74" s="74">
        <v>0</v>
      </c>
      <c r="CB74" s="74">
        <v>0</v>
      </c>
      <c r="CC74" s="74">
        <v>0</v>
      </c>
      <c r="CD74" s="74">
        <v>0</v>
      </c>
      <c r="CE74" s="74">
        <v>0</v>
      </c>
      <c r="CF74" s="74">
        <v>1</v>
      </c>
      <c r="CG74" s="74">
        <v>0</v>
      </c>
      <c r="CH74" s="74">
        <v>0</v>
      </c>
      <c r="CI74" s="74">
        <v>0</v>
      </c>
      <c r="CJ74" s="74">
        <v>0</v>
      </c>
      <c r="CK74" s="74">
        <v>0</v>
      </c>
      <c r="CL74" s="74">
        <v>0</v>
      </c>
      <c r="CM74" s="74">
        <v>0</v>
      </c>
      <c r="CN74" s="74">
        <v>0</v>
      </c>
      <c r="CO74" s="74">
        <v>0</v>
      </c>
      <c r="CP74" s="74">
        <v>0</v>
      </c>
      <c r="CQ74" s="74">
        <v>0</v>
      </c>
      <c r="CR74" s="74">
        <v>0</v>
      </c>
      <c r="CS74" s="74">
        <v>0</v>
      </c>
      <c r="CT74" s="74">
        <v>0</v>
      </c>
      <c r="CU74" s="74">
        <v>0.19148499327633248</v>
      </c>
      <c r="CV74" s="74">
        <v>0</v>
      </c>
      <c r="CW74" s="74">
        <v>0.45648635453470954</v>
      </c>
      <c r="CX74" s="74">
        <v>0</v>
      </c>
      <c r="CY74" s="74">
        <v>0</v>
      </c>
      <c r="CZ74" s="74">
        <v>0</v>
      </c>
      <c r="DA74" s="74">
        <v>0</v>
      </c>
      <c r="DB74" s="74">
        <v>0</v>
      </c>
      <c r="DC74" s="74">
        <v>0</v>
      </c>
      <c r="DD74" s="74">
        <v>0</v>
      </c>
      <c r="DE74" s="74">
        <v>0</v>
      </c>
      <c r="DF74" s="74">
        <v>0</v>
      </c>
      <c r="DG74" s="74">
        <v>0</v>
      </c>
      <c r="DH74" s="74">
        <v>0</v>
      </c>
      <c r="DI74" s="74">
        <v>0</v>
      </c>
      <c r="DJ74" s="74">
        <v>0</v>
      </c>
      <c r="DK74" s="74">
        <v>0</v>
      </c>
      <c r="DL74" s="74">
        <v>0</v>
      </c>
      <c r="DM74" s="74">
        <v>0</v>
      </c>
      <c r="DN74" s="74">
        <v>0</v>
      </c>
      <c r="DO74" s="74">
        <v>0</v>
      </c>
      <c r="DP74" s="74">
        <v>0</v>
      </c>
      <c r="DQ74" s="74">
        <v>3.0988677357290776E-2</v>
      </c>
      <c r="DR74" s="74">
        <v>0.46013405926509193</v>
      </c>
      <c r="DS74" s="74">
        <v>0.24855678494913161</v>
      </c>
      <c r="DT74" s="74">
        <v>0</v>
      </c>
      <c r="DU74" s="74">
        <v>0.52797939839155672</v>
      </c>
      <c r="DV74" s="74">
        <v>0.44636299198479856</v>
      </c>
      <c r="DW74" s="74">
        <v>0.87546929337561852</v>
      </c>
      <c r="DX74" s="74">
        <v>0.70819807869254747</v>
      </c>
      <c r="DY74" s="74">
        <v>0.38210533680379022</v>
      </c>
      <c r="DZ74" s="74">
        <v>0.36427527164578483</v>
      </c>
      <c r="EA74" s="74">
        <v>0.61323821281628055</v>
      </c>
      <c r="EB74" s="74">
        <v>0.16226857591611046</v>
      </c>
      <c r="EC74" s="74">
        <v>0.5497316881116292</v>
      </c>
      <c r="ED74" s="74">
        <v>0.53437647582037784</v>
      </c>
      <c r="EE74" s="74">
        <v>0.43639568642692705</v>
      </c>
      <c r="EF74" s="74">
        <v>0.68188843492166384</v>
      </c>
      <c r="EG74" s="74">
        <v>0.68505294878504075</v>
      </c>
      <c r="EH74" s="74">
        <v>0.42207934880281195</v>
      </c>
      <c r="EI74" s="74">
        <v>0.58787961891713436</v>
      </c>
      <c r="EJ74" s="74">
        <v>0.49804489502075983</v>
      </c>
      <c r="EK74" s="74">
        <v>0.60326062992838625</v>
      </c>
      <c r="EL74" s="74">
        <v>0</v>
      </c>
      <c r="EM74" s="74">
        <v>0.64428608643462537</v>
      </c>
      <c r="EN74" s="74">
        <v>0</v>
      </c>
      <c r="EO74" s="74">
        <v>0</v>
      </c>
      <c r="EP74" s="74">
        <v>0.52758349601398757</v>
      </c>
      <c r="EQ74" s="74">
        <v>0.62861472564506338</v>
      </c>
      <c r="ER74" s="74">
        <v>0.27145871574034114</v>
      </c>
      <c r="ES74" s="74">
        <v>0.7813736790242849</v>
      </c>
      <c r="ET74" s="74">
        <v>0.46377164098554768</v>
      </c>
      <c r="EU74" s="74">
        <v>0.53365181145598584</v>
      </c>
      <c r="EV74" s="74">
        <v>0.38922676755354063</v>
      </c>
      <c r="EW74" s="74">
        <v>0.85444162475974095</v>
      </c>
      <c r="EX74" s="74">
        <v>0.42377713923243659</v>
      </c>
      <c r="EY74" s="74">
        <v>0.61492246188567434</v>
      </c>
      <c r="EZ74" s="74">
        <v>0.36707498920282117</v>
      </c>
      <c r="FA74" s="74">
        <v>0</v>
      </c>
      <c r="FB74" s="74">
        <v>0</v>
      </c>
      <c r="FC74" s="74">
        <v>0.3501584272851942</v>
      </c>
      <c r="FD74" s="74">
        <v>0</v>
      </c>
      <c r="FE74" s="74">
        <v>0.48710340779368377</v>
      </c>
      <c r="FF74" s="74">
        <v>0.46018441762500267</v>
      </c>
      <c r="FG74" s="74">
        <v>0.48803162135235895</v>
      </c>
      <c r="FH74" s="74">
        <v>0.49885888918782467</v>
      </c>
      <c r="FI74" s="74">
        <v>0.48230207493472471</v>
      </c>
      <c r="FJ74" s="74">
        <v>0.723937703005197</v>
      </c>
      <c r="FK74" s="74">
        <v>0.70633211253869754</v>
      </c>
      <c r="FL74" s="74">
        <v>0.24722991626771007</v>
      </c>
      <c r="FM74" s="74">
        <v>0.49271519323778595</v>
      </c>
      <c r="FN74" s="74">
        <v>0.46126951616100698</v>
      </c>
      <c r="FO74" s="74">
        <v>0.40907961782517299</v>
      </c>
      <c r="FP74" s="74">
        <v>0.40087117834163932</v>
      </c>
      <c r="FQ74" s="74">
        <v>0.31945350198397793</v>
      </c>
      <c r="FR74" s="74">
        <v>0.24302194501519564</v>
      </c>
      <c r="FS74" s="74">
        <v>0.30393189249588187</v>
      </c>
      <c r="FT74" s="74">
        <v>0.31665748730282189</v>
      </c>
      <c r="FU74" s="74">
        <v>0.10858809546483064</v>
      </c>
      <c r="FV74" s="74">
        <v>0.20053899673046777</v>
      </c>
      <c r="FW74" s="74">
        <v>0.5950848379324376</v>
      </c>
      <c r="FX74" s="74">
        <v>0.57993840535830454</v>
      </c>
      <c r="FY74" s="74">
        <v>0</v>
      </c>
      <c r="FZ74" s="74">
        <v>0</v>
      </c>
      <c r="GA74" s="74">
        <v>0</v>
      </c>
      <c r="GB74" s="74">
        <v>0</v>
      </c>
      <c r="GC74" s="74">
        <v>0</v>
      </c>
      <c r="GD74" s="74">
        <v>0</v>
      </c>
      <c r="GE74" s="74">
        <v>0</v>
      </c>
      <c r="GF74" s="74">
        <v>0</v>
      </c>
      <c r="GG74" s="74">
        <v>0</v>
      </c>
      <c r="GH74" s="74">
        <v>1</v>
      </c>
      <c r="GI74" s="74">
        <v>0</v>
      </c>
      <c r="GJ74" s="74">
        <v>0</v>
      </c>
      <c r="GK74" s="74">
        <v>0</v>
      </c>
      <c r="GL74" s="74">
        <v>0</v>
      </c>
      <c r="GM74" s="74">
        <v>0</v>
      </c>
      <c r="GN74" s="74">
        <v>0</v>
      </c>
      <c r="GO74" s="74">
        <v>0</v>
      </c>
      <c r="GP74" s="74">
        <v>0</v>
      </c>
      <c r="GQ74" s="74">
        <v>0</v>
      </c>
      <c r="GR74" s="74">
        <v>0</v>
      </c>
      <c r="GS74" s="74">
        <v>0</v>
      </c>
      <c r="GT74" s="74">
        <v>0</v>
      </c>
      <c r="GU74" s="74">
        <v>0</v>
      </c>
      <c r="GV74" s="74">
        <v>0</v>
      </c>
      <c r="GW74" s="74">
        <v>0.19147477309544267</v>
      </c>
      <c r="GX74" s="74">
        <v>0</v>
      </c>
      <c r="GY74" s="74">
        <v>0.40144349909294841</v>
      </c>
      <c r="GZ74" s="74">
        <v>0</v>
      </c>
      <c r="HA74" s="74">
        <v>0</v>
      </c>
      <c r="HB74" s="74">
        <v>0</v>
      </c>
      <c r="HC74" s="74">
        <v>0</v>
      </c>
      <c r="HD74" s="74">
        <v>0</v>
      </c>
      <c r="HE74" s="74">
        <v>0</v>
      </c>
      <c r="HF74" s="74">
        <v>0</v>
      </c>
      <c r="HG74" s="74">
        <v>0</v>
      </c>
      <c r="HH74" s="74">
        <v>0</v>
      </c>
      <c r="HI74" s="74">
        <v>0</v>
      </c>
      <c r="HJ74" s="74">
        <v>0</v>
      </c>
      <c r="HK74" s="74">
        <v>0</v>
      </c>
      <c r="HL74" s="74">
        <v>0</v>
      </c>
      <c r="HM74" s="74">
        <v>0</v>
      </c>
      <c r="HN74" s="74">
        <v>0</v>
      </c>
      <c r="HO74" s="74">
        <v>0</v>
      </c>
      <c r="HP74" s="74">
        <v>0</v>
      </c>
      <c r="HQ74" s="74">
        <v>0</v>
      </c>
      <c r="HR74" s="74">
        <v>0</v>
      </c>
      <c r="HS74" s="74">
        <v>3.0698702489818527E-2</v>
      </c>
      <c r="HT74" s="50"/>
      <c r="HU74" s="50"/>
      <c r="HV74" s="50"/>
      <c r="HW74" s="50"/>
      <c r="HX74" s="54"/>
      <c r="HY74" s="41"/>
    </row>
    <row r="75" spans="5:233">
      <c r="E75" s="43"/>
      <c r="F75" s="50"/>
      <c r="G75" s="50"/>
      <c r="H75" s="50"/>
      <c r="I75" s="50"/>
      <c r="J75" s="50"/>
      <c r="K75" s="87">
        <v>531</v>
      </c>
      <c r="L75" s="71" t="s">
        <v>710</v>
      </c>
      <c r="M75" s="79">
        <v>1.0150936591101991</v>
      </c>
      <c r="N75" s="80">
        <v>0.37754065943426057</v>
      </c>
      <c r="O75" s="79">
        <v>0.68770259202726169</v>
      </c>
      <c r="P75" s="74">
        <v>0</v>
      </c>
      <c r="Q75" s="74">
        <v>0</v>
      </c>
      <c r="R75" s="74">
        <v>0</v>
      </c>
      <c r="S75" s="74">
        <v>0</v>
      </c>
      <c r="T75" s="74">
        <v>0</v>
      </c>
      <c r="U75" s="74">
        <v>0</v>
      </c>
      <c r="V75" s="74">
        <v>0</v>
      </c>
      <c r="W75" s="74">
        <v>0</v>
      </c>
      <c r="X75" s="74">
        <v>0</v>
      </c>
      <c r="Y75" s="74">
        <v>0</v>
      </c>
      <c r="Z75" s="74">
        <v>0</v>
      </c>
      <c r="AA75" s="74">
        <v>0</v>
      </c>
      <c r="AB75" s="74">
        <v>0</v>
      </c>
      <c r="AC75" s="74">
        <v>0</v>
      </c>
      <c r="AD75" s="74">
        <v>0</v>
      </c>
      <c r="AE75" s="74">
        <v>0</v>
      </c>
      <c r="AF75" s="74">
        <v>0</v>
      </c>
      <c r="AG75" s="74">
        <v>0</v>
      </c>
      <c r="AH75" s="74">
        <v>0</v>
      </c>
      <c r="AI75" s="74">
        <v>0</v>
      </c>
      <c r="AJ75" s="74">
        <v>0</v>
      </c>
      <c r="AK75" s="74">
        <v>0</v>
      </c>
      <c r="AL75" s="74">
        <v>0</v>
      </c>
      <c r="AM75" s="74">
        <v>0</v>
      </c>
      <c r="AN75" s="74">
        <v>0</v>
      </c>
      <c r="AO75" s="74">
        <v>0</v>
      </c>
      <c r="AP75" s="74">
        <v>0</v>
      </c>
      <c r="AQ75" s="74">
        <v>0</v>
      </c>
      <c r="AR75" s="74">
        <v>0</v>
      </c>
      <c r="AS75" s="74">
        <v>0</v>
      </c>
      <c r="AT75" s="74">
        <v>0</v>
      </c>
      <c r="AU75" s="74">
        <v>0</v>
      </c>
      <c r="AV75" s="74">
        <v>0</v>
      </c>
      <c r="AW75" s="74">
        <v>0</v>
      </c>
      <c r="AX75" s="74">
        <v>0</v>
      </c>
      <c r="AY75" s="74">
        <v>0</v>
      </c>
      <c r="AZ75" s="74">
        <v>0</v>
      </c>
      <c r="BA75" s="74">
        <v>0</v>
      </c>
      <c r="BB75" s="74">
        <v>0</v>
      </c>
      <c r="BC75" s="74">
        <v>0</v>
      </c>
      <c r="BD75" s="74">
        <v>0</v>
      </c>
      <c r="BE75" s="74">
        <v>0</v>
      </c>
      <c r="BF75" s="74">
        <v>0</v>
      </c>
      <c r="BG75" s="74">
        <v>0</v>
      </c>
      <c r="BH75" s="74">
        <v>0</v>
      </c>
      <c r="BI75" s="74">
        <v>0</v>
      </c>
      <c r="BJ75" s="74">
        <v>0</v>
      </c>
      <c r="BK75" s="74">
        <v>0</v>
      </c>
      <c r="BL75" s="74">
        <v>0</v>
      </c>
      <c r="BM75" s="74">
        <v>0</v>
      </c>
      <c r="BN75" s="74">
        <v>0</v>
      </c>
      <c r="BO75" s="74">
        <v>0</v>
      </c>
      <c r="BP75" s="74">
        <v>0</v>
      </c>
      <c r="BQ75" s="74">
        <v>0</v>
      </c>
      <c r="BR75" s="74">
        <v>0</v>
      </c>
      <c r="BS75" s="74">
        <v>0</v>
      </c>
      <c r="BT75" s="74">
        <v>0</v>
      </c>
      <c r="BU75" s="74">
        <v>0</v>
      </c>
      <c r="BV75" s="74">
        <v>0</v>
      </c>
      <c r="BW75" s="74">
        <v>0</v>
      </c>
      <c r="BX75" s="74">
        <v>0</v>
      </c>
      <c r="BY75" s="74">
        <v>0</v>
      </c>
      <c r="BZ75" s="74">
        <v>0</v>
      </c>
      <c r="CA75" s="74">
        <v>0</v>
      </c>
      <c r="CB75" s="74">
        <v>0</v>
      </c>
      <c r="CC75" s="74">
        <v>0</v>
      </c>
      <c r="CD75" s="74">
        <v>0</v>
      </c>
      <c r="CE75" s="74">
        <v>0</v>
      </c>
      <c r="CF75" s="74">
        <v>0</v>
      </c>
      <c r="CG75" s="74">
        <v>1</v>
      </c>
      <c r="CH75" s="74">
        <v>0</v>
      </c>
      <c r="CI75" s="74">
        <v>0</v>
      </c>
      <c r="CJ75" s="74">
        <v>0</v>
      </c>
      <c r="CK75" s="74">
        <v>0</v>
      </c>
      <c r="CL75" s="74">
        <v>0</v>
      </c>
      <c r="CM75" s="74">
        <v>0</v>
      </c>
      <c r="CN75" s="74">
        <v>0</v>
      </c>
      <c r="CO75" s="74">
        <v>0</v>
      </c>
      <c r="CP75" s="74">
        <v>0</v>
      </c>
      <c r="CQ75" s="74">
        <v>0</v>
      </c>
      <c r="CR75" s="74">
        <v>0</v>
      </c>
      <c r="CS75" s="74">
        <v>0</v>
      </c>
      <c r="CT75" s="74">
        <v>0</v>
      </c>
      <c r="CU75" s="74">
        <v>0</v>
      </c>
      <c r="CV75" s="74">
        <v>0</v>
      </c>
      <c r="CW75" s="74">
        <v>0</v>
      </c>
      <c r="CX75" s="74">
        <v>0</v>
      </c>
      <c r="CY75" s="74">
        <v>0</v>
      </c>
      <c r="CZ75" s="74">
        <v>0</v>
      </c>
      <c r="DA75" s="74">
        <v>0</v>
      </c>
      <c r="DB75" s="74">
        <v>0</v>
      </c>
      <c r="DC75" s="74">
        <v>0</v>
      </c>
      <c r="DD75" s="74">
        <v>0</v>
      </c>
      <c r="DE75" s="74">
        <v>0</v>
      </c>
      <c r="DF75" s="74">
        <v>0</v>
      </c>
      <c r="DG75" s="74">
        <v>0</v>
      </c>
      <c r="DH75" s="74">
        <v>0</v>
      </c>
      <c r="DI75" s="74">
        <v>0</v>
      </c>
      <c r="DJ75" s="74">
        <v>0</v>
      </c>
      <c r="DK75" s="74">
        <v>0</v>
      </c>
      <c r="DL75" s="74">
        <v>0</v>
      </c>
      <c r="DM75" s="74">
        <v>0</v>
      </c>
      <c r="DN75" s="74">
        <v>0</v>
      </c>
      <c r="DO75" s="74">
        <v>0</v>
      </c>
      <c r="DP75" s="74">
        <v>0</v>
      </c>
      <c r="DQ75" s="74">
        <v>0</v>
      </c>
      <c r="DR75" s="74">
        <v>0</v>
      </c>
      <c r="DS75" s="74">
        <v>0</v>
      </c>
      <c r="DT75" s="74">
        <v>0</v>
      </c>
      <c r="DU75" s="74">
        <v>0</v>
      </c>
      <c r="DV75" s="74">
        <v>0</v>
      </c>
      <c r="DW75" s="74">
        <v>0</v>
      </c>
      <c r="DX75" s="74">
        <v>0</v>
      </c>
      <c r="DY75" s="74">
        <v>0</v>
      </c>
      <c r="DZ75" s="74">
        <v>0</v>
      </c>
      <c r="EA75" s="74">
        <v>0</v>
      </c>
      <c r="EB75" s="74">
        <v>0</v>
      </c>
      <c r="EC75" s="74">
        <v>0</v>
      </c>
      <c r="ED75" s="74">
        <v>0</v>
      </c>
      <c r="EE75" s="74">
        <v>0</v>
      </c>
      <c r="EF75" s="74">
        <v>0</v>
      </c>
      <c r="EG75" s="74">
        <v>0</v>
      </c>
      <c r="EH75" s="74">
        <v>0</v>
      </c>
      <c r="EI75" s="74">
        <v>0</v>
      </c>
      <c r="EJ75" s="74">
        <v>0</v>
      </c>
      <c r="EK75" s="74">
        <v>0</v>
      </c>
      <c r="EL75" s="74">
        <v>0</v>
      </c>
      <c r="EM75" s="74">
        <v>0</v>
      </c>
      <c r="EN75" s="74">
        <v>0</v>
      </c>
      <c r="EO75" s="74">
        <v>0</v>
      </c>
      <c r="EP75" s="74">
        <v>0</v>
      </c>
      <c r="EQ75" s="74">
        <v>0</v>
      </c>
      <c r="ER75" s="74">
        <v>0</v>
      </c>
      <c r="ES75" s="74">
        <v>0</v>
      </c>
      <c r="ET75" s="74">
        <v>0</v>
      </c>
      <c r="EU75" s="74">
        <v>0</v>
      </c>
      <c r="EV75" s="74">
        <v>0</v>
      </c>
      <c r="EW75" s="74">
        <v>0</v>
      </c>
      <c r="EX75" s="74">
        <v>0</v>
      </c>
      <c r="EY75" s="74">
        <v>0</v>
      </c>
      <c r="EZ75" s="74">
        <v>0</v>
      </c>
      <c r="FA75" s="74">
        <v>0</v>
      </c>
      <c r="FB75" s="74">
        <v>0</v>
      </c>
      <c r="FC75" s="74">
        <v>0</v>
      </c>
      <c r="FD75" s="74">
        <v>0</v>
      </c>
      <c r="FE75" s="74">
        <v>0</v>
      </c>
      <c r="FF75" s="74">
        <v>0</v>
      </c>
      <c r="FG75" s="74">
        <v>0</v>
      </c>
      <c r="FH75" s="74">
        <v>0</v>
      </c>
      <c r="FI75" s="74">
        <v>0</v>
      </c>
      <c r="FJ75" s="74">
        <v>0</v>
      </c>
      <c r="FK75" s="74">
        <v>0</v>
      </c>
      <c r="FL75" s="74">
        <v>0</v>
      </c>
      <c r="FM75" s="74">
        <v>0</v>
      </c>
      <c r="FN75" s="74">
        <v>0</v>
      </c>
      <c r="FO75" s="74">
        <v>0</v>
      </c>
      <c r="FP75" s="74">
        <v>0</v>
      </c>
      <c r="FQ75" s="74">
        <v>0</v>
      </c>
      <c r="FR75" s="74">
        <v>0</v>
      </c>
      <c r="FS75" s="74">
        <v>0</v>
      </c>
      <c r="FT75" s="74">
        <v>0</v>
      </c>
      <c r="FU75" s="74">
        <v>0</v>
      </c>
      <c r="FV75" s="74">
        <v>0</v>
      </c>
      <c r="FW75" s="74">
        <v>0</v>
      </c>
      <c r="FX75" s="74">
        <v>0</v>
      </c>
      <c r="FY75" s="74">
        <v>0</v>
      </c>
      <c r="FZ75" s="74">
        <v>0</v>
      </c>
      <c r="GA75" s="74">
        <v>0</v>
      </c>
      <c r="GB75" s="74">
        <v>0</v>
      </c>
      <c r="GC75" s="74">
        <v>0</v>
      </c>
      <c r="GD75" s="74">
        <v>0</v>
      </c>
      <c r="GE75" s="74">
        <v>0</v>
      </c>
      <c r="GF75" s="74">
        <v>0</v>
      </c>
      <c r="GG75" s="74">
        <v>0</v>
      </c>
      <c r="GH75" s="74">
        <v>0</v>
      </c>
      <c r="GI75" s="74">
        <v>1</v>
      </c>
      <c r="GJ75" s="74">
        <v>0</v>
      </c>
      <c r="GK75" s="74">
        <v>0</v>
      </c>
      <c r="GL75" s="74">
        <v>0</v>
      </c>
      <c r="GM75" s="74">
        <v>0</v>
      </c>
      <c r="GN75" s="74">
        <v>0</v>
      </c>
      <c r="GO75" s="74">
        <v>0</v>
      </c>
      <c r="GP75" s="74">
        <v>0</v>
      </c>
      <c r="GQ75" s="74">
        <v>0</v>
      </c>
      <c r="GR75" s="74">
        <v>0</v>
      </c>
      <c r="GS75" s="74">
        <v>0</v>
      </c>
      <c r="GT75" s="74">
        <v>0</v>
      </c>
      <c r="GU75" s="74">
        <v>0</v>
      </c>
      <c r="GV75" s="74">
        <v>0</v>
      </c>
      <c r="GW75" s="74">
        <v>0</v>
      </c>
      <c r="GX75" s="74">
        <v>0</v>
      </c>
      <c r="GY75" s="74">
        <v>0</v>
      </c>
      <c r="GZ75" s="74">
        <v>0</v>
      </c>
      <c r="HA75" s="74">
        <v>0</v>
      </c>
      <c r="HB75" s="74">
        <v>0</v>
      </c>
      <c r="HC75" s="74">
        <v>0</v>
      </c>
      <c r="HD75" s="74">
        <v>0</v>
      </c>
      <c r="HE75" s="74">
        <v>0</v>
      </c>
      <c r="HF75" s="74">
        <v>0</v>
      </c>
      <c r="HG75" s="74">
        <v>0</v>
      </c>
      <c r="HH75" s="74">
        <v>0</v>
      </c>
      <c r="HI75" s="74">
        <v>0</v>
      </c>
      <c r="HJ75" s="74">
        <v>0</v>
      </c>
      <c r="HK75" s="74">
        <v>0</v>
      </c>
      <c r="HL75" s="74">
        <v>0</v>
      </c>
      <c r="HM75" s="74">
        <v>0</v>
      </c>
      <c r="HN75" s="74">
        <v>0</v>
      </c>
      <c r="HO75" s="74">
        <v>0</v>
      </c>
      <c r="HP75" s="74">
        <v>0</v>
      </c>
      <c r="HQ75" s="74">
        <v>0</v>
      </c>
      <c r="HR75" s="74">
        <v>0</v>
      </c>
      <c r="HS75" s="74">
        <v>0</v>
      </c>
      <c r="HT75" s="50"/>
      <c r="HU75" s="50"/>
      <c r="HV75" s="50"/>
      <c r="HW75" s="50"/>
      <c r="HX75" s="54"/>
      <c r="HY75" s="41"/>
    </row>
    <row r="76" spans="5:233" ht="5.5" customHeight="1">
      <c r="E76" s="43"/>
      <c r="F76" s="50"/>
      <c r="G76" s="50"/>
      <c r="H76" s="50"/>
      <c r="I76" s="50"/>
      <c r="J76" s="50"/>
      <c r="K76" s="87">
        <v>551</v>
      </c>
      <c r="L76" s="71" t="s">
        <v>24</v>
      </c>
      <c r="M76" s="79">
        <v>1.0456263787043396</v>
      </c>
      <c r="N76" s="80">
        <v>0.29238892305810565</v>
      </c>
      <c r="O76" s="79">
        <v>0.7298125235255789</v>
      </c>
      <c r="P76" s="74">
        <v>0</v>
      </c>
      <c r="Q76" s="74">
        <v>0</v>
      </c>
      <c r="R76" s="74">
        <v>0</v>
      </c>
      <c r="S76" s="74">
        <v>0</v>
      </c>
      <c r="T76" s="74">
        <v>0</v>
      </c>
      <c r="U76" s="74">
        <v>0</v>
      </c>
      <c r="V76" s="74">
        <v>0</v>
      </c>
      <c r="W76" s="74">
        <v>0</v>
      </c>
      <c r="X76" s="74">
        <v>0</v>
      </c>
      <c r="Y76" s="74">
        <v>0</v>
      </c>
      <c r="Z76" s="74">
        <v>0</v>
      </c>
      <c r="AA76" s="74">
        <v>0</v>
      </c>
      <c r="AB76" s="74">
        <v>0</v>
      </c>
      <c r="AC76" s="74">
        <v>0</v>
      </c>
      <c r="AD76" s="74">
        <v>0</v>
      </c>
      <c r="AE76" s="74">
        <v>0</v>
      </c>
      <c r="AF76" s="74">
        <v>0</v>
      </c>
      <c r="AG76" s="74">
        <v>0</v>
      </c>
      <c r="AH76" s="74">
        <v>0</v>
      </c>
      <c r="AI76" s="74">
        <v>0</v>
      </c>
      <c r="AJ76" s="74">
        <v>0</v>
      </c>
      <c r="AK76" s="74">
        <v>0</v>
      </c>
      <c r="AL76" s="74">
        <v>0</v>
      </c>
      <c r="AM76" s="74">
        <v>0</v>
      </c>
      <c r="AN76" s="74">
        <v>0</v>
      </c>
      <c r="AO76" s="74">
        <v>0</v>
      </c>
      <c r="AP76" s="74">
        <v>0</v>
      </c>
      <c r="AQ76" s="74">
        <v>0</v>
      </c>
      <c r="AR76" s="74">
        <v>0</v>
      </c>
      <c r="AS76" s="74">
        <v>0</v>
      </c>
      <c r="AT76" s="74">
        <v>0</v>
      </c>
      <c r="AU76" s="74">
        <v>0</v>
      </c>
      <c r="AV76" s="74">
        <v>0</v>
      </c>
      <c r="AW76" s="74">
        <v>0</v>
      </c>
      <c r="AX76" s="74">
        <v>0</v>
      </c>
      <c r="AY76" s="74">
        <v>0</v>
      </c>
      <c r="AZ76" s="74">
        <v>0</v>
      </c>
      <c r="BA76" s="74">
        <v>0</v>
      </c>
      <c r="BB76" s="74">
        <v>0</v>
      </c>
      <c r="BC76" s="74">
        <v>0</v>
      </c>
      <c r="BD76" s="74">
        <v>0</v>
      </c>
      <c r="BE76" s="74">
        <v>0</v>
      </c>
      <c r="BF76" s="74">
        <v>0</v>
      </c>
      <c r="BG76" s="74">
        <v>0</v>
      </c>
      <c r="BH76" s="74">
        <v>0</v>
      </c>
      <c r="BI76" s="74">
        <v>0</v>
      </c>
      <c r="BJ76" s="74">
        <v>0</v>
      </c>
      <c r="BK76" s="74">
        <v>0</v>
      </c>
      <c r="BL76" s="74">
        <v>0</v>
      </c>
      <c r="BM76" s="74">
        <v>0</v>
      </c>
      <c r="BN76" s="74">
        <v>0</v>
      </c>
      <c r="BO76" s="74">
        <v>0</v>
      </c>
      <c r="BP76" s="74">
        <v>0</v>
      </c>
      <c r="BQ76" s="74">
        <v>0</v>
      </c>
      <c r="BR76" s="74">
        <v>0</v>
      </c>
      <c r="BS76" s="74">
        <v>0</v>
      </c>
      <c r="BT76" s="74">
        <v>0</v>
      </c>
      <c r="BU76" s="74">
        <v>0</v>
      </c>
      <c r="BV76" s="74">
        <v>0</v>
      </c>
      <c r="BW76" s="74">
        <v>0</v>
      </c>
      <c r="BX76" s="74">
        <v>0</v>
      </c>
      <c r="BY76" s="74">
        <v>0</v>
      </c>
      <c r="BZ76" s="74">
        <v>0</v>
      </c>
      <c r="CA76" s="74">
        <v>0</v>
      </c>
      <c r="CB76" s="74">
        <v>0</v>
      </c>
      <c r="CC76" s="74">
        <v>0</v>
      </c>
      <c r="CD76" s="74">
        <v>0</v>
      </c>
      <c r="CE76" s="74">
        <v>0</v>
      </c>
      <c r="CF76" s="74">
        <v>0</v>
      </c>
      <c r="CG76" s="74">
        <v>0</v>
      </c>
      <c r="CH76" s="74">
        <v>1</v>
      </c>
      <c r="CI76" s="74">
        <v>0</v>
      </c>
      <c r="CJ76" s="74">
        <v>0</v>
      </c>
      <c r="CK76" s="74">
        <v>0</v>
      </c>
      <c r="CL76" s="74">
        <v>0</v>
      </c>
      <c r="CM76" s="74">
        <v>0</v>
      </c>
      <c r="CN76" s="74">
        <v>0</v>
      </c>
      <c r="CO76" s="74">
        <v>0</v>
      </c>
      <c r="CP76" s="74">
        <v>0</v>
      </c>
      <c r="CQ76" s="74">
        <v>0</v>
      </c>
      <c r="CR76" s="74">
        <v>0</v>
      </c>
      <c r="CS76" s="74">
        <v>0</v>
      </c>
      <c r="CT76" s="74">
        <v>0</v>
      </c>
      <c r="CU76" s="74">
        <v>0</v>
      </c>
      <c r="CV76" s="74">
        <v>0</v>
      </c>
      <c r="CW76" s="74">
        <v>0</v>
      </c>
      <c r="CX76" s="74">
        <v>0</v>
      </c>
      <c r="CY76" s="74">
        <v>0</v>
      </c>
      <c r="CZ76" s="74">
        <v>0</v>
      </c>
      <c r="DA76" s="74">
        <v>0</v>
      </c>
      <c r="DB76" s="74">
        <v>0</v>
      </c>
      <c r="DC76" s="74">
        <v>0</v>
      </c>
      <c r="DD76" s="74">
        <v>0</v>
      </c>
      <c r="DE76" s="74">
        <v>0</v>
      </c>
      <c r="DF76" s="74">
        <v>0</v>
      </c>
      <c r="DG76" s="74">
        <v>0</v>
      </c>
      <c r="DH76" s="74">
        <v>0</v>
      </c>
      <c r="DI76" s="74">
        <v>0</v>
      </c>
      <c r="DJ76" s="74">
        <v>0</v>
      </c>
      <c r="DK76" s="74">
        <v>0</v>
      </c>
      <c r="DL76" s="74">
        <v>0</v>
      </c>
      <c r="DM76" s="74">
        <v>0</v>
      </c>
      <c r="DN76" s="74">
        <v>0</v>
      </c>
      <c r="DO76" s="74">
        <v>0</v>
      </c>
      <c r="DP76" s="74">
        <v>0</v>
      </c>
      <c r="DQ76" s="74">
        <v>0</v>
      </c>
      <c r="DR76" s="74">
        <v>0</v>
      </c>
      <c r="DS76" s="74">
        <v>0</v>
      </c>
      <c r="DT76" s="74">
        <v>0</v>
      </c>
      <c r="DU76" s="74">
        <v>0</v>
      </c>
      <c r="DV76" s="74">
        <v>0</v>
      </c>
      <c r="DW76" s="74">
        <v>0</v>
      </c>
      <c r="DX76" s="74">
        <v>0</v>
      </c>
      <c r="DY76" s="74">
        <v>0</v>
      </c>
      <c r="DZ76" s="74">
        <v>0</v>
      </c>
      <c r="EA76" s="74">
        <v>0</v>
      </c>
      <c r="EB76" s="74">
        <v>0</v>
      </c>
      <c r="EC76" s="74">
        <v>0</v>
      </c>
      <c r="ED76" s="74">
        <v>0</v>
      </c>
      <c r="EE76" s="74">
        <v>0</v>
      </c>
      <c r="EF76" s="74">
        <v>0</v>
      </c>
      <c r="EG76" s="74">
        <v>0</v>
      </c>
      <c r="EH76" s="74">
        <v>0</v>
      </c>
      <c r="EI76" s="74">
        <v>0</v>
      </c>
      <c r="EJ76" s="74">
        <v>0</v>
      </c>
      <c r="EK76" s="74">
        <v>0</v>
      </c>
      <c r="EL76" s="74">
        <v>0</v>
      </c>
      <c r="EM76" s="74">
        <v>0</v>
      </c>
      <c r="EN76" s="74">
        <v>0</v>
      </c>
      <c r="EO76" s="74">
        <v>0</v>
      </c>
      <c r="EP76" s="74">
        <v>0</v>
      </c>
      <c r="EQ76" s="74">
        <v>0</v>
      </c>
      <c r="ER76" s="74">
        <v>0</v>
      </c>
      <c r="ES76" s="74">
        <v>0</v>
      </c>
      <c r="ET76" s="74">
        <v>0</v>
      </c>
      <c r="EU76" s="74">
        <v>0</v>
      </c>
      <c r="EV76" s="74">
        <v>0</v>
      </c>
      <c r="EW76" s="74">
        <v>0</v>
      </c>
      <c r="EX76" s="74">
        <v>0</v>
      </c>
      <c r="EY76" s="74">
        <v>0</v>
      </c>
      <c r="EZ76" s="74">
        <v>0</v>
      </c>
      <c r="FA76" s="74">
        <v>0</v>
      </c>
      <c r="FB76" s="74">
        <v>0</v>
      </c>
      <c r="FC76" s="74">
        <v>0</v>
      </c>
      <c r="FD76" s="74">
        <v>0</v>
      </c>
      <c r="FE76" s="74">
        <v>0</v>
      </c>
      <c r="FF76" s="74">
        <v>0</v>
      </c>
      <c r="FG76" s="74">
        <v>0</v>
      </c>
      <c r="FH76" s="74">
        <v>0</v>
      </c>
      <c r="FI76" s="74">
        <v>0</v>
      </c>
      <c r="FJ76" s="74">
        <v>0</v>
      </c>
      <c r="FK76" s="74">
        <v>0</v>
      </c>
      <c r="FL76" s="74">
        <v>0</v>
      </c>
      <c r="FM76" s="74">
        <v>0</v>
      </c>
      <c r="FN76" s="74">
        <v>0</v>
      </c>
      <c r="FO76" s="74">
        <v>0</v>
      </c>
      <c r="FP76" s="74">
        <v>0</v>
      </c>
      <c r="FQ76" s="74">
        <v>0</v>
      </c>
      <c r="FR76" s="74">
        <v>0</v>
      </c>
      <c r="FS76" s="74">
        <v>0</v>
      </c>
      <c r="FT76" s="74">
        <v>0</v>
      </c>
      <c r="FU76" s="74">
        <v>0</v>
      </c>
      <c r="FV76" s="74">
        <v>0</v>
      </c>
      <c r="FW76" s="74">
        <v>0</v>
      </c>
      <c r="FX76" s="74">
        <v>0</v>
      </c>
      <c r="FY76" s="74">
        <v>0</v>
      </c>
      <c r="FZ76" s="74">
        <v>0</v>
      </c>
      <c r="GA76" s="74">
        <v>0</v>
      </c>
      <c r="GB76" s="74">
        <v>0</v>
      </c>
      <c r="GC76" s="74">
        <v>0</v>
      </c>
      <c r="GD76" s="74">
        <v>0</v>
      </c>
      <c r="GE76" s="74">
        <v>0</v>
      </c>
      <c r="GF76" s="74">
        <v>0</v>
      </c>
      <c r="GG76" s="74">
        <v>0</v>
      </c>
      <c r="GH76" s="74">
        <v>0</v>
      </c>
      <c r="GI76" s="74">
        <v>0</v>
      </c>
      <c r="GJ76" s="74">
        <v>1</v>
      </c>
      <c r="GK76" s="74">
        <v>0</v>
      </c>
      <c r="GL76" s="74">
        <v>0</v>
      </c>
      <c r="GM76" s="74">
        <v>0</v>
      </c>
      <c r="GN76" s="74">
        <v>0</v>
      </c>
      <c r="GO76" s="74">
        <v>0</v>
      </c>
      <c r="GP76" s="74">
        <v>0</v>
      </c>
      <c r="GQ76" s="74">
        <v>0</v>
      </c>
      <c r="GR76" s="74">
        <v>0</v>
      </c>
      <c r="GS76" s="74">
        <v>0</v>
      </c>
      <c r="GT76" s="74">
        <v>0</v>
      </c>
      <c r="GU76" s="74">
        <v>0</v>
      </c>
      <c r="GV76" s="74">
        <v>0</v>
      </c>
      <c r="GW76" s="74">
        <v>0</v>
      </c>
      <c r="GX76" s="74">
        <v>0</v>
      </c>
      <c r="GY76" s="74">
        <v>0</v>
      </c>
      <c r="GZ76" s="74">
        <v>0</v>
      </c>
      <c r="HA76" s="74">
        <v>0</v>
      </c>
      <c r="HB76" s="74">
        <v>0</v>
      </c>
      <c r="HC76" s="74">
        <v>0</v>
      </c>
      <c r="HD76" s="74">
        <v>0</v>
      </c>
      <c r="HE76" s="74">
        <v>0</v>
      </c>
      <c r="HF76" s="74">
        <v>0</v>
      </c>
      <c r="HG76" s="74">
        <v>0</v>
      </c>
      <c r="HH76" s="74">
        <v>0</v>
      </c>
      <c r="HI76" s="74">
        <v>0</v>
      </c>
      <c r="HJ76" s="74">
        <v>0</v>
      </c>
      <c r="HK76" s="74">
        <v>0</v>
      </c>
      <c r="HL76" s="74">
        <v>0</v>
      </c>
      <c r="HM76" s="74">
        <v>0</v>
      </c>
      <c r="HN76" s="74">
        <v>0</v>
      </c>
      <c r="HO76" s="74">
        <v>0</v>
      </c>
      <c r="HP76" s="74">
        <v>0</v>
      </c>
      <c r="HQ76" s="74">
        <v>0</v>
      </c>
      <c r="HR76" s="74">
        <v>0</v>
      </c>
      <c r="HS76" s="74">
        <v>0</v>
      </c>
      <c r="HT76" s="50"/>
      <c r="HU76" s="50"/>
      <c r="HV76" s="50"/>
      <c r="HW76" s="50"/>
      <c r="HX76" s="54"/>
      <c r="HY76" s="41"/>
    </row>
    <row r="77" spans="5:233">
      <c r="E77" s="43"/>
      <c r="F77" s="50"/>
      <c r="G77" s="50"/>
      <c r="H77" s="50"/>
      <c r="I77" s="50"/>
      <c r="J77" s="50"/>
      <c r="K77" s="87">
        <v>552</v>
      </c>
      <c r="L77" s="71" t="s">
        <v>31</v>
      </c>
      <c r="M77" s="79">
        <v>0.99794343839870592</v>
      </c>
      <c r="N77" s="80">
        <v>0.37168893879836606</v>
      </c>
      <c r="O77" s="79">
        <v>0.99984233090155306</v>
      </c>
      <c r="P77" s="74">
        <v>0</v>
      </c>
      <c r="Q77" s="74">
        <v>0</v>
      </c>
      <c r="R77" s="74">
        <v>0</v>
      </c>
      <c r="S77" s="74">
        <v>0</v>
      </c>
      <c r="T77" s="74">
        <v>0</v>
      </c>
      <c r="U77" s="74">
        <v>0</v>
      </c>
      <c r="V77" s="74">
        <v>0</v>
      </c>
      <c r="W77" s="74">
        <v>0</v>
      </c>
      <c r="X77" s="74">
        <v>0</v>
      </c>
      <c r="Y77" s="74">
        <v>0</v>
      </c>
      <c r="Z77" s="74">
        <v>0</v>
      </c>
      <c r="AA77" s="74">
        <v>0</v>
      </c>
      <c r="AB77" s="74">
        <v>0</v>
      </c>
      <c r="AC77" s="74">
        <v>0</v>
      </c>
      <c r="AD77" s="74">
        <v>0</v>
      </c>
      <c r="AE77" s="74">
        <v>0</v>
      </c>
      <c r="AF77" s="74">
        <v>0</v>
      </c>
      <c r="AG77" s="74">
        <v>0</v>
      </c>
      <c r="AH77" s="74">
        <v>0</v>
      </c>
      <c r="AI77" s="74">
        <v>0</v>
      </c>
      <c r="AJ77" s="74">
        <v>0</v>
      </c>
      <c r="AK77" s="74">
        <v>0</v>
      </c>
      <c r="AL77" s="74">
        <v>0</v>
      </c>
      <c r="AM77" s="74">
        <v>0</v>
      </c>
      <c r="AN77" s="74">
        <v>0</v>
      </c>
      <c r="AO77" s="74">
        <v>0</v>
      </c>
      <c r="AP77" s="74">
        <v>0</v>
      </c>
      <c r="AQ77" s="74">
        <v>0</v>
      </c>
      <c r="AR77" s="74">
        <v>0</v>
      </c>
      <c r="AS77" s="74">
        <v>0</v>
      </c>
      <c r="AT77" s="74">
        <v>0</v>
      </c>
      <c r="AU77" s="74">
        <v>0</v>
      </c>
      <c r="AV77" s="74">
        <v>0</v>
      </c>
      <c r="AW77" s="74">
        <v>0</v>
      </c>
      <c r="AX77" s="74">
        <v>0</v>
      </c>
      <c r="AY77" s="74">
        <v>0</v>
      </c>
      <c r="AZ77" s="74">
        <v>0</v>
      </c>
      <c r="BA77" s="74">
        <v>0</v>
      </c>
      <c r="BB77" s="74">
        <v>0</v>
      </c>
      <c r="BC77" s="74">
        <v>0</v>
      </c>
      <c r="BD77" s="74">
        <v>0</v>
      </c>
      <c r="BE77" s="74">
        <v>0</v>
      </c>
      <c r="BF77" s="74">
        <v>0</v>
      </c>
      <c r="BG77" s="74">
        <v>0</v>
      </c>
      <c r="BH77" s="74">
        <v>0</v>
      </c>
      <c r="BI77" s="74">
        <v>0</v>
      </c>
      <c r="BJ77" s="74">
        <v>0</v>
      </c>
      <c r="BK77" s="74">
        <v>0</v>
      </c>
      <c r="BL77" s="74">
        <v>0</v>
      </c>
      <c r="BM77" s="74">
        <v>0</v>
      </c>
      <c r="BN77" s="74">
        <v>0</v>
      </c>
      <c r="BO77" s="74">
        <v>0</v>
      </c>
      <c r="BP77" s="74">
        <v>0</v>
      </c>
      <c r="BQ77" s="74">
        <v>0</v>
      </c>
      <c r="BR77" s="74">
        <v>0</v>
      </c>
      <c r="BS77" s="74">
        <v>0</v>
      </c>
      <c r="BT77" s="74">
        <v>0</v>
      </c>
      <c r="BU77" s="74">
        <v>0</v>
      </c>
      <c r="BV77" s="74">
        <v>0</v>
      </c>
      <c r="BW77" s="74">
        <v>0</v>
      </c>
      <c r="BX77" s="74">
        <v>0</v>
      </c>
      <c r="BY77" s="74">
        <v>0</v>
      </c>
      <c r="BZ77" s="74">
        <v>0</v>
      </c>
      <c r="CA77" s="74">
        <v>0</v>
      </c>
      <c r="CB77" s="74">
        <v>0</v>
      </c>
      <c r="CC77" s="74">
        <v>0</v>
      </c>
      <c r="CD77" s="74">
        <v>0</v>
      </c>
      <c r="CE77" s="74">
        <v>0</v>
      </c>
      <c r="CF77" s="74">
        <v>0</v>
      </c>
      <c r="CG77" s="74">
        <v>0</v>
      </c>
      <c r="CH77" s="74">
        <v>0</v>
      </c>
      <c r="CI77" s="74">
        <v>1</v>
      </c>
      <c r="CJ77" s="74">
        <v>0</v>
      </c>
      <c r="CK77" s="74">
        <v>0</v>
      </c>
      <c r="CL77" s="74">
        <v>0</v>
      </c>
      <c r="CM77" s="74">
        <v>0</v>
      </c>
      <c r="CN77" s="74">
        <v>0</v>
      </c>
      <c r="CO77" s="74">
        <v>0</v>
      </c>
      <c r="CP77" s="74">
        <v>0</v>
      </c>
      <c r="CQ77" s="74">
        <v>0</v>
      </c>
      <c r="CR77" s="74">
        <v>0</v>
      </c>
      <c r="CS77" s="74">
        <v>0</v>
      </c>
      <c r="CT77" s="74">
        <v>0</v>
      </c>
      <c r="CU77" s="74">
        <v>0</v>
      </c>
      <c r="CV77" s="74">
        <v>0</v>
      </c>
      <c r="CW77" s="74">
        <v>0</v>
      </c>
      <c r="CX77" s="74">
        <v>0</v>
      </c>
      <c r="CY77" s="74">
        <v>0</v>
      </c>
      <c r="CZ77" s="74">
        <v>0</v>
      </c>
      <c r="DA77" s="74">
        <v>0</v>
      </c>
      <c r="DB77" s="74">
        <v>0</v>
      </c>
      <c r="DC77" s="74">
        <v>0</v>
      </c>
      <c r="DD77" s="74">
        <v>0</v>
      </c>
      <c r="DE77" s="74">
        <v>0</v>
      </c>
      <c r="DF77" s="74">
        <v>0</v>
      </c>
      <c r="DG77" s="74">
        <v>0</v>
      </c>
      <c r="DH77" s="74">
        <v>0</v>
      </c>
      <c r="DI77" s="74">
        <v>0</v>
      </c>
      <c r="DJ77" s="74">
        <v>0</v>
      </c>
      <c r="DK77" s="74">
        <v>0</v>
      </c>
      <c r="DL77" s="74">
        <v>0</v>
      </c>
      <c r="DM77" s="74">
        <v>0</v>
      </c>
      <c r="DN77" s="74">
        <v>0</v>
      </c>
      <c r="DO77" s="74">
        <v>0</v>
      </c>
      <c r="DP77" s="74">
        <v>0</v>
      </c>
      <c r="DQ77" s="74">
        <v>0</v>
      </c>
      <c r="DR77" s="74">
        <v>0</v>
      </c>
      <c r="DS77" s="74">
        <v>0</v>
      </c>
      <c r="DT77" s="74">
        <v>0</v>
      </c>
      <c r="DU77" s="74">
        <v>0</v>
      </c>
      <c r="DV77" s="74">
        <v>0</v>
      </c>
      <c r="DW77" s="74">
        <v>0</v>
      </c>
      <c r="DX77" s="74">
        <v>0</v>
      </c>
      <c r="DY77" s="74">
        <v>0</v>
      </c>
      <c r="DZ77" s="74">
        <v>0</v>
      </c>
      <c r="EA77" s="74">
        <v>0</v>
      </c>
      <c r="EB77" s="74">
        <v>0</v>
      </c>
      <c r="EC77" s="74">
        <v>0</v>
      </c>
      <c r="ED77" s="74">
        <v>0</v>
      </c>
      <c r="EE77" s="74">
        <v>0</v>
      </c>
      <c r="EF77" s="74">
        <v>0</v>
      </c>
      <c r="EG77" s="74">
        <v>0</v>
      </c>
      <c r="EH77" s="74">
        <v>0</v>
      </c>
      <c r="EI77" s="74">
        <v>0</v>
      </c>
      <c r="EJ77" s="74">
        <v>0</v>
      </c>
      <c r="EK77" s="74">
        <v>0</v>
      </c>
      <c r="EL77" s="74">
        <v>0</v>
      </c>
      <c r="EM77" s="74">
        <v>0</v>
      </c>
      <c r="EN77" s="74">
        <v>0</v>
      </c>
      <c r="EO77" s="74">
        <v>0</v>
      </c>
      <c r="EP77" s="74">
        <v>0</v>
      </c>
      <c r="EQ77" s="74">
        <v>0</v>
      </c>
      <c r="ER77" s="74">
        <v>0</v>
      </c>
      <c r="ES77" s="74">
        <v>0</v>
      </c>
      <c r="ET77" s="74">
        <v>0</v>
      </c>
      <c r="EU77" s="74">
        <v>0</v>
      </c>
      <c r="EV77" s="74">
        <v>0</v>
      </c>
      <c r="EW77" s="74">
        <v>0</v>
      </c>
      <c r="EX77" s="74">
        <v>0</v>
      </c>
      <c r="EY77" s="74">
        <v>0</v>
      </c>
      <c r="EZ77" s="74">
        <v>0</v>
      </c>
      <c r="FA77" s="74">
        <v>0</v>
      </c>
      <c r="FB77" s="74">
        <v>0</v>
      </c>
      <c r="FC77" s="74">
        <v>0</v>
      </c>
      <c r="FD77" s="74">
        <v>0</v>
      </c>
      <c r="FE77" s="74">
        <v>0</v>
      </c>
      <c r="FF77" s="74">
        <v>0</v>
      </c>
      <c r="FG77" s="74">
        <v>0</v>
      </c>
      <c r="FH77" s="74">
        <v>0</v>
      </c>
      <c r="FI77" s="74">
        <v>0</v>
      </c>
      <c r="FJ77" s="74">
        <v>0</v>
      </c>
      <c r="FK77" s="74">
        <v>0</v>
      </c>
      <c r="FL77" s="74">
        <v>0</v>
      </c>
      <c r="FM77" s="74">
        <v>0</v>
      </c>
      <c r="FN77" s="74">
        <v>0</v>
      </c>
      <c r="FO77" s="74">
        <v>0</v>
      </c>
      <c r="FP77" s="74">
        <v>0</v>
      </c>
      <c r="FQ77" s="74">
        <v>0</v>
      </c>
      <c r="FR77" s="74">
        <v>0</v>
      </c>
      <c r="FS77" s="74">
        <v>0</v>
      </c>
      <c r="FT77" s="74">
        <v>0</v>
      </c>
      <c r="FU77" s="74">
        <v>0</v>
      </c>
      <c r="FV77" s="74">
        <v>0</v>
      </c>
      <c r="FW77" s="74">
        <v>0</v>
      </c>
      <c r="FX77" s="74">
        <v>0</v>
      </c>
      <c r="FY77" s="74">
        <v>0</v>
      </c>
      <c r="FZ77" s="74">
        <v>0</v>
      </c>
      <c r="GA77" s="74">
        <v>0</v>
      </c>
      <c r="GB77" s="74">
        <v>0</v>
      </c>
      <c r="GC77" s="74">
        <v>0</v>
      </c>
      <c r="GD77" s="74">
        <v>0</v>
      </c>
      <c r="GE77" s="74">
        <v>0</v>
      </c>
      <c r="GF77" s="74">
        <v>0</v>
      </c>
      <c r="GG77" s="74">
        <v>0</v>
      </c>
      <c r="GH77" s="74">
        <v>0</v>
      </c>
      <c r="GI77" s="74">
        <v>0</v>
      </c>
      <c r="GJ77" s="74">
        <v>0</v>
      </c>
      <c r="GK77" s="74">
        <v>1</v>
      </c>
      <c r="GL77" s="74">
        <v>0</v>
      </c>
      <c r="GM77" s="74">
        <v>0</v>
      </c>
      <c r="GN77" s="74">
        <v>0</v>
      </c>
      <c r="GO77" s="74">
        <v>0</v>
      </c>
      <c r="GP77" s="74">
        <v>0</v>
      </c>
      <c r="GQ77" s="74">
        <v>0</v>
      </c>
      <c r="GR77" s="74">
        <v>0</v>
      </c>
      <c r="GS77" s="74">
        <v>0</v>
      </c>
      <c r="GT77" s="74">
        <v>0</v>
      </c>
      <c r="GU77" s="74">
        <v>0</v>
      </c>
      <c r="GV77" s="74">
        <v>0</v>
      </c>
      <c r="GW77" s="74">
        <v>0</v>
      </c>
      <c r="GX77" s="74">
        <v>0</v>
      </c>
      <c r="GY77" s="74">
        <v>0</v>
      </c>
      <c r="GZ77" s="74">
        <v>0</v>
      </c>
      <c r="HA77" s="74">
        <v>0</v>
      </c>
      <c r="HB77" s="74">
        <v>0</v>
      </c>
      <c r="HC77" s="74">
        <v>0</v>
      </c>
      <c r="HD77" s="74">
        <v>0</v>
      </c>
      <c r="HE77" s="74">
        <v>0</v>
      </c>
      <c r="HF77" s="74">
        <v>0</v>
      </c>
      <c r="HG77" s="74">
        <v>0</v>
      </c>
      <c r="HH77" s="74">
        <v>0</v>
      </c>
      <c r="HI77" s="74">
        <v>0</v>
      </c>
      <c r="HJ77" s="74">
        <v>0</v>
      </c>
      <c r="HK77" s="74">
        <v>0</v>
      </c>
      <c r="HL77" s="74">
        <v>0</v>
      </c>
      <c r="HM77" s="74">
        <v>0</v>
      </c>
      <c r="HN77" s="74">
        <v>0</v>
      </c>
      <c r="HO77" s="74">
        <v>0</v>
      </c>
      <c r="HP77" s="74">
        <v>0</v>
      </c>
      <c r="HQ77" s="74">
        <v>0</v>
      </c>
      <c r="HR77" s="74">
        <v>0</v>
      </c>
      <c r="HS77" s="74">
        <v>0</v>
      </c>
      <c r="HT77" s="50"/>
      <c r="HU77" s="50"/>
      <c r="HV77" s="50"/>
      <c r="HW77" s="50"/>
      <c r="HX77" s="54"/>
      <c r="HY77" s="41"/>
    </row>
    <row r="78" spans="5:233">
      <c r="E78" s="43"/>
      <c r="F78" s="50"/>
      <c r="G78" s="50"/>
      <c r="H78" s="50"/>
      <c r="I78" s="50"/>
      <c r="J78" s="50"/>
      <c r="K78" s="87">
        <v>553</v>
      </c>
      <c r="L78" s="71" t="s">
        <v>39</v>
      </c>
      <c r="M78" s="79">
        <v>1.0028003529063936</v>
      </c>
      <c r="N78" s="80">
        <v>0.11637666097649073</v>
      </c>
      <c r="O78" s="79">
        <v>1</v>
      </c>
      <c r="P78" s="74">
        <v>0</v>
      </c>
      <c r="Q78" s="74">
        <v>0</v>
      </c>
      <c r="R78" s="74">
        <v>0</v>
      </c>
      <c r="S78" s="74">
        <v>0</v>
      </c>
      <c r="T78" s="74">
        <v>0</v>
      </c>
      <c r="U78" s="74">
        <v>0</v>
      </c>
      <c r="V78" s="74">
        <v>0</v>
      </c>
      <c r="W78" s="74">
        <v>0</v>
      </c>
      <c r="X78" s="74">
        <v>0</v>
      </c>
      <c r="Y78" s="74">
        <v>0</v>
      </c>
      <c r="Z78" s="74">
        <v>0</v>
      </c>
      <c r="AA78" s="74">
        <v>0</v>
      </c>
      <c r="AB78" s="74">
        <v>0</v>
      </c>
      <c r="AC78" s="74">
        <v>0</v>
      </c>
      <c r="AD78" s="74">
        <v>0</v>
      </c>
      <c r="AE78" s="74">
        <v>0</v>
      </c>
      <c r="AF78" s="74">
        <v>0</v>
      </c>
      <c r="AG78" s="74">
        <v>0</v>
      </c>
      <c r="AH78" s="74">
        <v>0</v>
      </c>
      <c r="AI78" s="74">
        <v>0</v>
      </c>
      <c r="AJ78" s="74">
        <v>0</v>
      </c>
      <c r="AK78" s="74">
        <v>0</v>
      </c>
      <c r="AL78" s="74">
        <v>0</v>
      </c>
      <c r="AM78" s="74">
        <v>0</v>
      </c>
      <c r="AN78" s="74">
        <v>0</v>
      </c>
      <c r="AO78" s="74">
        <v>0</v>
      </c>
      <c r="AP78" s="74">
        <v>0</v>
      </c>
      <c r="AQ78" s="74">
        <v>0</v>
      </c>
      <c r="AR78" s="74">
        <v>0</v>
      </c>
      <c r="AS78" s="74">
        <v>0</v>
      </c>
      <c r="AT78" s="74">
        <v>0</v>
      </c>
      <c r="AU78" s="74">
        <v>0</v>
      </c>
      <c r="AV78" s="74">
        <v>0</v>
      </c>
      <c r="AW78" s="74">
        <v>0</v>
      </c>
      <c r="AX78" s="74">
        <v>0</v>
      </c>
      <c r="AY78" s="74">
        <v>0</v>
      </c>
      <c r="AZ78" s="74">
        <v>0</v>
      </c>
      <c r="BA78" s="74">
        <v>0</v>
      </c>
      <c r="BB78" s="74">
        <v>0</v>
      </c>
      <c r="BC78" s="74">
        <v>0</v>
      </c>
      <c r="BD78" s="74">
        <v>0</v>
      </c>
      <c r="BE78" s="74">
        <v>0</v>
      </c>
      <c r="BF78" s="74">
        <v>0</v>
      </c>
      <c r="BG78" s="74">
        <v>0</v>
      </c>
      <c r="BH78" s="74">
        <v>0</v>
      </c>
      <c r="BI78" s="74">
        <v>0</v>
      </c>
      <c r="BJ78" s="74">
        <v>0</v>
      </c>
      <c r="BK78" s="74">
        <v>0</v>
      </c>
      <c r="BL78" s="74">
        <v>0</v>
      </c>
      <c r="BM78" s="74">
        <v>0</v>
      </c>
      <c r="BN78" s="74">
        <v>0</v>
      </c>
      <c r="BO78" s="74">
        <v>0</v>
      </c>
      <c r="BP78" s="74">
        <v>0</v>
      </c>
      <c r="BQ78" s="74">
        <v>0</v>
      </c>
      <c r="BR78" s="74">
        <v>0</v>
      </c>
      <c r="BS78" s="74">
        <v>0</v>
      </c>
      <c r="BT78" s="74">
        <v>0</v>
      </c>
      <c r="BU78" s="74">
        <v>0</v>
      </c>
      <c r="BV78" s="74">
        <v>0</v>
      </c>
      <c r="BW78" s="74">
        <v>0</v>
      </c>
      <c r="BX78" s="74">
        <v>0</v>
      </c>
      <c r="BY78" s="74">
        <v>0</v>
      </c>
      <c r="BZ78" s="74">
        <v>0</v>
      </c>
      <c r="CA78" s="74">
        <v>0</v>
      </c>
      <c r="CB78" s="74">
        <v>0</v>
      </c>
      <c r="CC78" s="74">
        <v>0</v>
      </c>
      <c r="CD78" s="74">
        <v>0</v>
      </c>
      <c r="CE78" s="74">
        <v>0</v>
      </c>
      <c r="CF78" s="74">
        <v>0</v>
      </c>
      <c r="CG78" s="74">
        <v>0</v>
      </c>
      <c r="CH78" s="74">
        <v>0</v>
      </c>
      <c r="CI78" s="74">
        <v>0</v>
      </c>
      <c r="CJ78" s="74">
        <v>1</v>
      </c>
      <c r="CK78" s="74">
        <v>0</v>
      </c>
      <c r="CL78" s="74">
        <v>0</v>
      </c>
      <c r="CM78" s="74">
        <v>0</v>
      </c>
      <c r="CN78" s="74">
        <v>0</v>
      </c>
      <c r="CO78" s="74">
        <v>0</v>
      </c>
      <c r="CP78" s="74">
        <v>0</v>
      </c>
      <c r="CQ78" s="74">
        <v>0</v>
      </c>
      <c r="CR78" s="74">
        <v>0</v>
      </c>
      <c r="CS78" s="74">
        <v>0</v>
      </c>
      <c r="CT78" s="74">
        <v>0</v>
      </c>
      <c r="CU78" s="74">
        <v>0</v>
      </c>
      <c r="CV78" s="74">
        <v>0</v>
      </c>
      <c r="CW78" s="74">
        <v>0</v>
      </c>
      <c r="CX78" s="74">
        <v>0</v>
      </c>
      <c r="CY78" s="74">
        <v>0</v>
      </c>
      <c r="CZ78" s="74">
        <v>0</v>
      </c>
      <c r="DA78" s="74">
        <v>0</v>
      </c>
      <c r="DB78" s="74">
        <v>0</v>
      </c>
      <c r="DC78" s="74">
        <v>0</v>
      </c>
      <c r="DD78" s="74">
        <v>0</v>
      </c>
      <c r="DE78" s="74">
        <v>0</v>
      </c>
      <c r="DF78" s="74">
        <v>0</v>
      </c>
      <c r="DG78" s="74">
        <v>0</v>
      </c>
      <c r="DH78" s="74">
        <v>0</v>
      </c>
      <c r="DI78" s="74">
        <v>0</v>
      </c>
      <c r="DJ78" s="74">
        <v>0</v>
      </c>
      <c r="DK78" s="74">
        <v>0</v>
      </c>
      <c r="DL78" s="74">
        <v>0</v>
      </c>
      <c r="DM78" s="74">
        <v>0</v>
      </c>
      <c r="DN78" s="74">
        <v>0</v>
      </c>
      <c r="DO78" s="74">
        <v>0</v>
      </c>
      <c r="DP78" s="74">
        <v>0</v>
      </c>
      <c r="DQ78" s="74">
        <v>0</v>
      </c>
      <c r="DR78" s="74">
        <v>0</v>
      </c>
      <c r="DS78" s="74">
        <v>0</v>
      </c>
      <c r="DT78" s="74">
        <v>0</v>
      </c>
      <c r="DU78" s="74">
        <v>0</v>
      </c>
      <c r="DV78" s="74">
        <v>0</v>
      </c>
      <c r="DW78" s="74">
        <v>0</v>
      </c>
      <c r="DX78" s="74">
        <v>0</v>
      </c>
      <c r="DY78" s="74">
        <v>0</v>
      </c>
      <c r="DZ78" s="74">
        <v>0</v>
      </c>
      <c r="EA78" s="74">
        <v>0</v>
      </c>
      <c r="EB78" s="74">
        <v>0</v>
      </c>
      <c r="EC78" s="74">
        <v>0</v>
      </c>
      <c r="ED78" s="74">
        <v>0</v>
      </c>
      <c r="EE78" s="74">
        <v>0</v>
      </c>
      <c r="EF78" s="74">
        <v>0</v>
      </c>
      <c r="EG78" s="74">
        <v>0</v>
      </c>
      <c r="EH78" s="74">
        <v>0</v>
      </c>
      <c r="EI78" s="74">
        <v>0</v>
      </c>
      <c r="EJ78" s="74">
        <v>0</v>
      </c>
      <c r="EK78" s="74">
        <v>0</v>
      </c>
      <c r="EL78" s="74">
        <v>0</v>
      </c>
      <c r="EM78" s="74">
        <v>0</v>
      </c>
      <c r="EN78" s="74">
        <v>0</v>
      </c>
      <c r="EO78" s="74">
        <v>0</v>
      </c>
      <c r="EP78" s="74">
        <v>0</v>
      </c>
      <c r="EQ78" s="74">
        <v>0</v>
      </c>
      <c r="ER78" s="74">
        <v>0</v>
      </c>
      <c r="ES78" s="74">
        <v>0</v>
      </c>
      <c r="ET78" s="74">
        <v>0</v>
      </c>
      <c r="EU78" s="74">
        <v>0</v>
      </c>
      <c r="EV78" s="74">
        <v>0</v>
      </c>
      <c r="EW78" s="74">
        <v>0</v>
      </c>
      <c r="EX78" s="74">
        <v>0</v>
      </c>
      <c r="EY78" s="74">
        <v>0</v>
      </c>
      <c r="EZ78" s="74">
        <v>0</v>
      </c>
      <c r="FA78" s="74">
        <v>0</v>
      </c>
      <c r="FB78" s="74">
        <v>0</v>
      </c>
      <c r="FC78" s="74">
        <v>0</v>
      </c>
      <c r="FD78" s="74">
        <v>0</v>
      </c>
      <c r="FE78" s="74">
        <v>0</v>
      </c>
      <c r="FF78" s="74">
        <v>0</v>
      </c>
      <c r="FG78" s="74">
        <v>0</v>
      </c>
      <c r="FH78" s="74">
        <v>0</v>
      </c>
      <c r="FI78" s="74">
        <v>0</v>
      </c>
      <c r="FJ78" s="74">
        <v>0</v>
      </c>
      <c r="FK78" s="74">
        <v>0</v>
      </c>
      <c r="FL78" s="74">
        <v>0</v>
      </c>
      <c r="FM78" s="74">
        <v>0</v>
      </c>
      <c r="FN78" s="74">
        <v>0</v>
      </c>
      <c r="FO78" s="74">
        <v>0</v>
      </c>
      <c r="FP78" s="74">
        <v>0</v>
      </c>
      <c r="FQ78" s="74">
        <v>0</v>
      </c>
      <c r="FR78" s="74">
        <v>0</v>
      </c>
      <c r="FS78" s="74">
        <v>0</v>
      </c>
      <c r="FT78" s="74">
        <v>0</v>
      </c>
      <c r="FU78" s="74">
        <v>0</v>
      </c>
      <c r="FV78" s="74">
        <v>0</v>
      </c>
      <c r="FW78" s="74">
        <v>0</v>
      </c>
      <c r="FX78" s="74">
        <v>0</v>
      </c>
      <c r="FY78" s="74">
        <v>0</v>
      </c>
      <c r="FZ78" s="74">
        <v>0</v>
      </c>
      <c r="GA78" s="74">
        <v>0</v>
      </c>
      <c r="GB78" s="74">
        <v>0</v>
      </c>
      <c r="GC78" s="74">
        <v>0</v>
      </c>
      <c r="GD78" s="74">
        <v>0</v>
      </c>
      <c r="GE78" s="74">
        <v>0</v>
      </c>
      <c r="GF78" s="74">
        <v>0</v>
      </c>
      <c r="GG78" s="74">
        <v>0</v>
      </c>
      <c r="GH78" s="74">
        <v>0</v>
      </c>
      <c r="GI78" s="74">
        <v>0</v>
      </c>
      <c r="GJ78" s="74">
        <v>0</v>
      </c>
      <c r="GK78" s="74">
        <v>0</v>
      </c>
      <c r="GL78" s="74">
        <v>1</v>
      </c>
      <c r="GM78" s="74">
        <v>0</v>
      </c>
      <c r="GN78" s="74">
        <v>0</v>
      </c>
      <c r="GO78" s="74">
        <v>0</v>
      </c>
      <c r="GP78" s="74">
        <v>0</v>
      </c>
      <c r="GQ78" s="74">
        <v>0</v>
      </c>
      <c r="GR78" s="74">
        <v>0</v>
      </c>
      <c r="GS78" s="74">
        <v>0</v>
      </c>
      <c r="GT78" s="74">
        <v>0</v>
      </c>
      <c r="GU78" s="74">
        <v>0</v>
      </c>
      <c r="GV78" s="74">
        <v>0</v>
      </c>
      <c r="GW78" s="74">
        <v>0</v>
      </c>
      <c r="GX78" s="74">
        <v>0</v>
      </c>
      <c r="GY78" s="74">
        <v>0</v>
      </c>
      <c r="GZ78" s="74">
        <v>0</v>
      </c>
      <c r="HA78" s="74">
        <v>0</v>
      </c>
      <c r="HB78" s="74">
        <v>0</v>
      </c>
      <c r="HC78" s="74">
        <v>0</v>
      </c>
      <c r="HD78" s="74">
        <v>0</v>
      </c>
      <c r="HE78" s="74">
        <v>0</v>
      </c>
      <c r="HF78" s="74">
        <v>0</v>
      </c>
      <c r="HG78" s="74">
        <v>0</v>
      </c>
      <c r="HH78" s="74">
        <v>0</v>
      </c>
      <c r="HI78" s="74">
        <v>0</v>
      </c>
      <c r="HJ78" s="74">
        <v>0</v>
      </c>
      <c r="HK78" s="74">
        <v>0</v>
      </c>
      <c r="HL78" s="74">
        <v>0</v>
      </c>
      <c r="HM78" s="74">
        <v>0</v>
      </c>
      <c r="HN78" s="74">
        <v>0</v>
      </c>
      <c r="HO78" s="74">
        <v>0</v>
      </c>
      <c r="HP78" s="74">
        <v>0</v>
      </c>
      <c r="HQ78" s="74">
        <v>0</v>
      </c>
      <c r="HR78" s="74">
        <v>0</v>
      </c>
      <c r="HS78" s="74">
        <v>0</v>
      </c>
      <c r="HT78" s="50"/>
      <c r="HU78" s="50"/>
      <c r="HV78" s="50"/>
      <c r="HW78" s="50"/>
      <c r="HX78" s="54"/>
      <c r="HY78" s="41"/>
    </row>
    <row r="79" spans="5:233">
      <c r="E79" s="43"/>
      <c r="F79" s="50"/>
      <c r="G79" s="50"/>
      <c r="H79" s="50"/>
      <c r="I79" s="50"/>
      <c r="J79" s="50"/>
      <c r="K79" s="87">
        <v>571</v>
      </c>
      <c r="L79" s="71" t="s">
        <v>711</v>
      </c>
      <c r="M79" s="79">
        <v>0.9996968652680891</v>
      </c>
      <c r="N79" s="80">
        <v>0.34125836225326939</v>
      </c>
      <c r="O79" s="79" t="s">
        <v>972</v>
      </c>
      <c r="P79" s="74">
        <v>7.4918902893655241E-4</v>
      </c>
      <c r="Q79" s="74">
        <v>3.918166458232376E-5</v>
      </c>
      <c r="R79" s="74">
        <v>0</v>
      </c>
      <c r="S79" s="74">
        <v>6.3879792541762798E-5</v>
      </c>
      <c r="T79" s="74">
        <v>6.8958589176538894E-6</v>
      </c>
      <c r="U79" s="74">
        <v>0</v>
      </c>
      <c r="V79" s="74">
        <v>0</v>
      </c>
      <c r="W79" s="74">
        <v>1.8239176282822182E-4</v>
      </c>
      <c r="X79" s="74">
        <v>4.7484219731036976E-4</v>
      </c>
      <c r="Y79" s="74">
        <v>1.0175012444775326E-4</v>
      </c>
      <c r="Z79" s="74">
        <v>2.6083190727781516E-4</v>
      </c>
      <c r="AA79" s="74">
        <v>5.606369484785068E-5</v>
      </c>
      <c r="AB79" s="74">
        <v>1.6595613937813286E-5</v>
      </c>
      <c r="AC79" s="74">
        <v>1.1837843758566074E-4</v>
      </c>
      <c r="AD79" s="74">
        <v>5.3502964875735676E-5</v>
      </c>
      <c r="AE79" s="74">
        <v>1.0186619937644292E-3</v>
      </c>
      <c r="AF79" s="74">
        <v>1.113918243483664E-3</v>
      </c>
      <c r="AG79" s="74">
        <v>3.265510087666556E-5</v>
      </c>
      <c r="AH79" s="74">
        <v>2.4111948484739485E-4</v>
      </c>
      <c r="AI79" s="74">
        <v>3.2688044488882314E-4</v>
      </c>
      <c r="AJ79" s="74">
        <v>0</v>
      </c>
      <c r="AK79" s="74">
        <v>0</v>
      </c>
      <c r="AL79" s="74">
        <v>0</v>
      </c>
      <c r="AM79" s="74">
        <v>0</v>
      </c>
      <c r="AN79" s="74">
        <v>2.236580748549653E-4</v>
      </c>
      <c r="AO79" s="74">
        <v>1.0308766630180759E-4</v>
      </c>
      <c r="AP79" s="74">
        <v>4.0514449964434426E-4</v>
      </c>
      <c r="AQ79" s="74">
        <v>0</v>
      </c>
      <c r="AR79" s="74">
        <v>3.8437787866704784E-5</v>
      </c>
      <c r="AS79" s="74">
        <v>1.9252397823957429E-5</v>
      </c>
      <c r="AT79" s="74">
        <v>1.0243351139718908E-5</v>
      </c>
      <c r="AU79" s="74">
        <v>7.9199072225745768E-5</v>
      </c>
      <c r="AV79" s="74">
        <v>4.6980590784564502E-4</v>
      </c>
      <c r="AW79" s="74">
        <v>2.1917865584684895E-5</v>
      </c>
      <c r="AX79" s="74">
        <v>6.8353329512168906E-6</v>
      </c>
      <c r="AY79" s="74">
        <v>0</v>
      </c>
      <c r="AZ79" s="74">
        <v>0</v>
      </c>
      <c r="BA79" s="74">
        <v>0</v>
      </c>
      <c r="BB79" s="74">
        <v>0</v>
      </c>
      <c r="BC79" s="74">
        <v>4.0758075567120295E-5</v>
      </c>
      <c r="BD79" s="74">
        <v>0</v>
      </c>
      <c r="BE79" s="74">
        <v>1.3886641056835909E-4</v>
      </c>
      <c r="BF79" s="74">
        <v>1.3705664319540857E-4</v>
      </c>
      <c r="BG79" s="74">
        <v>0</v>
      </c>
      <c r="BH79" s="74">
        <v>0</v>
      </c>
      <c r="BI79" s="74">
        <v>3.345006666621081E-6</v>
      </c>
      <c r="BJ79" s="74">
        <v>0</v>
      </c>
      <c r="BK79" s="74">
        <v>0</v>
      </c>
      <c r="BL79" s="74">
        <v>0</v>
      </c>
      <c r="BM79" s="74">
        <v>2.6396711060996443E-5</v>
      </c>
      <c r="BN79" s="74">
        <v>0</v>
      </c>
      <c r="BO79" s="74">
        <v>1.4444822109622283E-4</v>
      </c>
      <c r="BP79" s="74">
        <v>1.1349816262451356E-5</v>
      </c>
      <c r="BQ79" s="74">
        <v>7.0237286578156261E-6</v>
      </c>
      <c r="BR79" s="74">
        <v>8.9205095209053437E-6</v>
      </c>
      <c r="BS79" s="74">
        <v>7.8696327813259834E-5</v>
      </c>
      <c r="BT79" s="74">
        <v>0</v>
      </c>
      <c r="BU79" s="74">
        <v>1.17704730131937E-5</v>
      </c>
      <c r="BV79" s="74">
        <v>7.0696845171216923E-5</v>
      </c>
      <c r="BW79" s="74">
        <v>0</v>
      </c>
      <c r="BX79" s="74">
        <v>0</v>
      </c>
      <c r="BY79" s="74">
        <v>0</v>
      </c>
      <c r="BZ79" s="74">
        <v>0</v>
      </c>
      <c r="CA79" s="74">
        <v>0</v>
      </c>
      <c r="CB79" s="74">
        <v>0</v>
      </c>
      <c r="CC79" s="74">
        <v>0</v>
      </c>
      <c r="CD79" s="74">
        <v>0</v>
      </c>
      <c r="CE79" s="74">
        <v>0</v>
      </c>
      <c r="CF79" s="74">
        <v>0</v>
      </c>
      <c r="CG79" s="74">
        <v>0</v>
      </c>
      <c r="CH79" s="74">
        <v>0</v>
      </c>
      <c r="CI79" s="74">
        <v>0</v>
      </c>
      <c r="CJ79" s="74">
        <v>0</v>
      </c>
      <c r="CK79" s="74">
        <v>1</v>
      </c>
      <c r="CL79" s="74">
        <v>0</v>
      </c>
      <c r="CM79" s="74">
        <v>0</v>
      </c>
      <c r="CN79" s="74">
        <v>0</v>
      </c>
      <c r="CO79" s="74">
        <v>0</v>
      </c>
      <c r="CP79" s="74">
        <v>0</v>
      </c>
      <c r="CQ79" s="74">
        <v>0</v>
      </c>
      <c r="CR79" s="74">
        <v>0</v>
      </c>
      <c r="CS79" s="74">
        <v>0</v>
      </c>
      <c r="CT79" s="74">
        <v>0</v>
      </c>
      <c r="CU79" s="74">
        <v>5.3095274361635115E-5</v>
      </c>
      <c r="CV79" s="74">
        <v>0</v>
      </c>
      <c r="CW79" s="74">
        <v>1.5770953281763622E-4</v>
      </c>
      <c r="CX79" s="74">
        <v>0</v>
      </c>
      <c r="CY79" s="74">
        <v>0</v>
      </c>
      <c r="CZ79" s="74">
        <v>0</v>
      </c>
      <c r="DA79" s="74">
        <v>0</v>
      </c>
      <c r="DB79" s="74">
        <v>0</v>
      </c>
      <c r="DC79" s="74">
        <v>0</v>
      </c>
      <c r="DD79" s="74">
        <v>0</v>
      </c>
      <c r="DE79" s="74">
        <v>0</v>
      </c>
      <c r="DF79" s="74">
        <v>0</v>
      </c>
      <c r="DG79" s="74">
        <v>0</v>
      </c>
      <c r="DH79" s="74">
        <v>0</v>
      </c>
      <c r="DI79" s="74">
        <v>0</v>
      </c>
      <c r="DJ79" s="74">
        <v>0</v>
      </c>
      <c r="DK79" s="74">
        <v>0</v>
      </c>
      <c r="DL79" s="74">
        <v>0</v>
      </c>
      <c r="DM79" s="74">
        <v>0</v>
      </c>
      <c r="DN79" s="74">
        <v>0</v>
      </c>
      <c r="DO79" s="74">
        <v>0</v>
      </c>
      <c r="DP79" s="74">
        <v>0</v>
      </c>
      <c r="DQ79" s="74">
        <v>3.3156259041977874E-3</v>
      </c>
      <c r="DR79" s="74">
        <v>7.3141186794569921E-4</v>
      </c>
      <c r="DS79" s="74">
        <v>3.9264836465833009E-5</v>
      </c>
      <c r="DT79" s="74">
        <v>0</v>
      </c>
      <c r="DU79" s="74">
        <v>6.343409173210206E-5</v>
      </c>
      <c r="DV79" s="74">
        <v>6.8607045094611463E-6</v>
      </c>
      <c r="DW79" s="74">
        <v>0</v>
      </c>
      <c r="DX79" s="74">
        <v>0</v>
      </c>
      <c r="DY79" s="74">
        <v>1.7504643746146616E-4</v>
      </c>
      <c r="DZ79" s="74">
        <v>4.6074759003013744E-4</v>
      </c>
      <c r="EA79" s="74">
        <v>1.2265135337780905E-4</v>
      </c>
      <c r="EB79" s="74">
        <v>2.6076063592378945E-4</v>
      </c>
      <c r="EC79" s="74">
        <v>6.6316676976252949E-5</v>
      </c>
      <c r="ED79" s="74">
        <v>1.6487641894348841E-5</v>
      </c>
      <c r="EE79" s="74">
        <v>1.1825822147227866E-4</v>
      </c>
      <c r="EF79" s="74">
        <v>5.3669255251679694E-5</v>
      </c>
      <c r="EG79" s="74">
        <v>1.016138620262232E-3</v>
      </c>
      <c r="EH79" s="74">
        <v>1.0939438828186793E-3</v>
      </c>
      <c r="EI79" s="74">
        <v>3.265510087666556E-5</v>
      </c>
      <c r="EJ79" s="74">
        <v>2.3835179729124099E-4</v>
      </c>
      <c r="EK79" s="74">
        <v>3.269302355577343E-4</v>
      </c>
      <c r="EL79" s="74">
        <v>0</v>
      </c>
      <c r="EM79" s="74">
        <v>0</v>
      </c>
      <c r="EN79" s="74">
        <v>0</v>
      </c>
      <c r="EO79" s="74">
        <v>0</v>
      </c>
      <c r="EP79" s="74">
        <v>2.2360485784557007E-4</v>
      </c>
      <c r="EQ79" s="74">
        <v>1.1667571613520032E-4</v>
      </c>
      <c r="ER79" s="74">
        <v>4.1540095962677579E-4</v>
      </c>
      <c r="ES79" s="74">
        <v>0</v>
      </c>
      <c r="ET79" s="74">
        <v>3.6845865603364008E-5</v>
      </c>
      <c r="EU79" s="74">
        <v>2.0558975958927307E-5</v>
      </c>
      <c r="EV79" s="74">
        <v>1.0306672145577937E-5</v>
      </c>
      <c r="EW79" s="74">
        <v>7.9268088145427644E-5</v>
      </c>
      <c r="EX79" s="74">
        <v>3.3364567070287576E-4</v>
      </c>
      <c r="EY79" s="74">
        <v>2.1886971942763601E-5</v>
      </c>
      <c r="EZ79" s="74">
        <v>6.7701576496681489E-6</v>
      </c>
      <c r="FA79" s="74">
        <v>0</v>
      </c>
      <c r="FB79" s="74">
        <v>0</v>
      </c>
      <c r="FC79" s="74">
        <v>0</v>
      </c>
      <c r="FD79" s="74">
        <v>0</v>
      </c>
      <c r="FE79" s="74">
        <v>4.0735945650729471E-5</v>
      </c>
      <c r="FF79" s="74">
        <v>0</v>
      </c>
      <c r="FG79" s="74">
        <v>1.3883111656412553E-4</v>
      </c>
      <c r="FH79" s="74">
        <v>1.4277349319246832E-4</v>
      </c>
      <c r="FI79" s="74">
        <v>0</v>
      </c>
      <c r="FJ79" s="74">
        <v>0</v>
      </c>
      <c r="FK79" s="74">
        <v>3.7807179597423427E-6</v>
      </c>
      <c r="FL79" s="74">
        <v>0</v>
      </c>
      <c r="FM79" s="74">
        <v>0</v>
      </c>
      <c r="FN79" s="74">
        <v>0</v>
      </c>
      <c r="FO79" s="74">
        <v>2.6356933557903206E-5</v>
      </c>
      <c r="FP79" s="74">
        <v>0</v>
      </c>
      <c r="FQ79" s="74">
        <v>1.3583173188944054E-4</v>
      </c>
      <c r="FR79" s="74">
        <v>9.7057354972237628E-6</v>
      </c>
      <c r="FS79" s="74">
        <v>7.0083978876930112E-6</v>
      </c>
      <c r="FT79" s="74">
        <v>8.9031200320379481E-6</v>
      </c>
      <c r="FU79" s="74">
        <v>7.780513303553752E-5</v>
      </c>
      <c r="FV79" s="74">
        <v>0</v>
      </c>
      <c r="FW79" s="74">
        <v>1.1765218635979592E-5</v>
      </c>
      <c r="FX79" s="74">
        <v>5.2580886914610908E-5</v>
      </c>
      <c r="FY79" s="74">
        <v>0</v>
      </c>
      <c r="FZ79" s="74">
        <v>0</v>
      </c>
      <c r="GA79" s="74">
        <v>0</v>
      </c>
      <c r="GB79" s="74">
        <v>0</v>
      </c>
      <c r="GC79" s="74">
        <v>0</v>
      </c>
      <c r="GD79" s="74">
        <v>0</v>
      </c>
      <c r="GE79" s="74">
        <v>0</v>
      </c>
      <c r="GF79" s="74">
        <v>0</v>
      </c>
      <c r="GG79" s="74">
        <v>0</v>
      </c>
      <c r="GH79" s="74">
        <v>0</v>
      </c>
      <c r="GI79" s="74">
        <v>0</v>
      </c>
      <c r="GJ79" s="74">
        <v>0</v>
      </c>
      <c r="GK79" s="74">
        <v>0</v>
      </c>
      <c r="GL79" s="74">
        <v>0</v>
      </c>
      <c r="GM79" s="74">
        <v>1</v>
      </c>
      <c r="GN79" s="74">
        <v>0</v>
      </c>
      <c r="GO79" s="74">
        <v>0</v>
      </c>
      <c r="GP79" s="74">
        <v>0</v>
      </c>
      <c r="GQ79" s="74">
        <v>0</v>
      </c>
      <c r="GR79" s="74">
        <v>0</v>
      </c>
      <c r="GS79" s="74">
        <v>0</v>
      </c>
      <c r="GT79" s="74">
        <v>0</v>
      </c>
      <c r="GU79" s="74">
        <v>0</v>
      </c>
      <c r="GV79" s="74">
        <v>0</v>
      </c>
      <c r="GW79" s="74">
        <v>5.3092440493042669E-5</v>
      </c>
      <c r="GX79" s="74">
        <v>0</v>
      </c>
      <c r="GY79" s="74">
        <v>1.7024595975647074E-4</v>
      </c>
      <c r="GZ79" s="74">
        <v>0</v>
      </c>
      <c r="HA79" s="74">
        <v>0</v>
      </c>
      <c r="HB79" s="74">
        <v>0</v>
      </c>
      <c r="HC79" s="74">
        <v>0</v>
      </c>
      <c r="HD79" s="74">
        <v>0</v>
      </c>
      <c r="HE79" s="74">
        <v>0</v>
      </c>
      <c r="HF79" s="74">
        <v>0</v>
      </c>
      <c r="HG79" s="74">
        <v>0</v>
      </c>
      <c r="HH79" s="74">
        <v>0</v>
      </c>
      <c r="HI79" s="74">
        <v>0</v>
      </c>
      <c r="HJ79" s="74">
        <v>0</v>
      </c>
      <c r="HK79" s="74">
        <v>0</v>
      </c>
      <c r="HL79" s="74">
        <v>0</v>
      </c>
      <c r="HM79" s="74">
        <v>0</v>
      </c>
      <c r="HN79" s="74">
        <v>0</v>
      </c>
      <c r="HO79" s="74">
        <v>0</v>
      </c>
      <c r="HP79" s="74">
        <v>0</v>
      </c>
      <c r="HQ79" s="74">
        <v>0</v>
      </c>
      <c r="HR79" s="74">
        <v>0</v>
      </c>
      <c r="HS79" s="74">
        <v>3.2846001146465886E-3</v>
      </c>
      <c r="HT79" s="50"/>
      <c r="HU79" s="50"/>
      <c r="HV79" s="50"/>
      <c r="HW79" s="50"/>
      <c r="HX79" s="54"/>
      <c r="HY79" s="41"/>
    </row>
    <row r="80" spans="5:233">
      <c r="E80" s="43"/>
      <c r="F80" s="50"/>
      <c r="G80" s="50"/>
      <c r="H80" s="50"/>
      <c r="I80" s="50"/>
      <c r="J80" s="50"/>
      <c r="K80" s="87">
        <v>572</v>
      </c>
      <c r="L80" s="71" t="s">
        <v>712</v>
      </c>
      <c r="M80" s="79">
        <v>1.0057429383197078</v>
      </c>
      <c r="N80" s="80">
        <v>0.18389539901968691</v>
      </c>
      <c r="O80" s="79" t="s">
        <v>972</v>
      </c>
      <c r="P80" s="74">
        <v>3.4886541032276855E-2</v>
      </c>
      <c r="Q80" s="74">
        <v>1.7196507150696427E-2</v>
      </c>
      <c r="R80" s="74">
        <v>0</v>
      </c>
      <c r="S80" s="74">
        <v>3.8787278146817138E-3</v>
      </c>
      <c r="T80" s="74">
        <v>1.7317647367941343E-2</v>
      </c>
      <c r="U80" s="74">
        <v>0</v>
      </c>
      <c r="V80" s="74">
        <v>5.2759985045948705E-2</v>
      </c>
      <c r="W80" s="74">
        <v>2.0113282192083377E-2</v>
      </c>
      <c r="X80" s="74">
        <v>3.5808884386958062E-2</v>
      </c>
      <c r="Y80" s="74">
        <v>3.2456647335778965E-2</v>
      </c>
      <c r="Z80" s="74">
        <v>8.9600325423745686E-3</v>
      </c>
      <c r="AA80" s="74">
        <v>5.6941345496901745E-3</v>
      </c>
      <c r="AB80" s="74">
        <v>2.3064147620970997E-2</v>
      </c>
      <c r="AC80" s="74">
        <v>2.6259560542238554E-2</v>
      </c>
      <c r="AD80" s="74">
        <v>1.0398965747439849E-2</v>
      </c>
      <c r="AE80" s="74">
        <v>2.266115846979852E-2</v>
      </c>
      <c r="AF80" s="74">
        <v>4.5779964283353881E-2</v>
      </c>
      <c r="AG80" s="74">
        <v>1.5112432033198623E-2</v>
      </c>
      <c r="AH80" s="74">
        <v>1.3979231659018673E-2</v>
      </c>
      <c r="AI80" s="74">
        <v>7.977558908064562E-3</v>
      </c>
      <c r="AJ80" s="74">
        <v>0</v>
      </c>
      <c r="AK80" s="74">
        <v>3.0386612897008365E-3</v>
      </c>
      <c r="AL80" s="74">
        <v>0</v>
      </c>
      <c r="AM80" s="74">
        <v>0</v>
      </c>
      <c r="AN80" s="74">
        <v>1.2793210719330895E-2</v>
      </c>
      <c r="AO80" s="74">
        <v>7.4656530164891339E-3</v>
      </c>
      <c r="AP80" s="74">
        <v>6.0074317546013846E-3</v>
      </c>
      <c r="AQ80" s="74">
        <v>0</v>
      </c>
      <c r="AR80" s="74">
        <v>6.4048079784565948E-2</v>
      </c>
      <c r="AS80" s="74">
        <v>9.5333976659634848E-3</v>
      </c>
      <c r="AT80" s="74">
        <v>1.3394085161121897E-2</v>
      </c>
      <c r="AU80" s="74">
        <v>9.8753863754907061E-3</v>
      </c>
      <c r="AV80" s="74">
        <v>5.2607334560642226E-2</v>
      </c>
      <c r="AW80" s="74">
        <v>1.1755542923333067E-2</v>
      </c>
      <c r="AX80" s="74">
        <v>2.7050402507274765E-2</v>
      </c>
      <c r="AY80" s="74">
        <v>0</v>
      </c>
      <c r="AZ80" s="74">
        <v>0</v>
      </c>
      <c r="BA80" s="74">
        <v>1.7732948431448219E-2</v>
      </c>
      <c r="BB80" s="74">
        <v>0</v>
      </c>
      <c r="BC80" s="74">
        <v>7.853881545026151E-3</v>
      </c>
      <c r="BD80" s="74">
        <v>9.2954562748001034E-3</v>
      </c>
      <c r="BE80" s="74">
        <v>2.2645569615926998E-2</v>
      </c>
      <c r="BF80" s="74">
        <v>1.7531215920329531E-2</v>
      </c>
      <c r="BG80" s="74">
        <v>7.5171643155857422E-3</v>
      </c>
      <c r="BH80" s="74">
        <v>4.1726628892119113E-3</v>
      </c>
      <c r="BI80" s="74">
        <v>4.9984800677848979E-3</v>
      </c>
      <c r="BJ80" s="74">
        <v>5.412559073851719E-3</v>
      </c>
      <c r="BK80" s="74">
        <v>7.3683186401136049E-3</v>
      </c>
      <c r="BL80" s="74">
        <v>8.2670401033294542E-3</v>
      </c>
      <c r="BM80" s="74">
        <v>5.7558906377071194E-3</v>
      </c>
      <c r="BN80" s="74">
        <v>0</v>
      </c>
      <c r="BO80" s="74">
        <v>5.2563562781201131E-3</v>
      </c>
      <c r="BP80" s="74">
        <v>6.4318256286669514E-3</v>
      </c>
      <c r="BQ80" s="74">
        <v>3.7987259117654108E-3</v>
      </c>
      <c r="BR80" s="74">
        <v>1.3060045939783259E-2</v>
      </c>
      <c r="BS80" s="74">
        <v>1.8067636284785783E-2</v>
      </c>
      <c r="BT80" s="74">
        <v>9.0260590215468089E-3</v>
      </c>
      <c r="BU80" s="74">
        <v>5.3600692018300061E-3</v>
      </c>
      <c r="BV80" s="74">
        <v>1.8102050013026644E-2</v>
      </c>
      <c r="BW80" s="74">
        <v>0</v>
      </c>
      <c r="BX80" s="74">
        <v>0</v>
      </c>
      <c r="BY80" s="74">
        <v>0</v>
      </c>
      <c r="BZ80" s="74">
        <v>0</v>
      </c>
      <c r="CA80" s="74">
        <v>0</v>
      </c>
      <c r="CB80" s="74">
        <v>0</v>
      </c>
      <c r="CC80" s="74">
        <v>0</v>
      </c>
      <c r="CD80" s="74">
        <v>0</v>
      </c>
      <c r="CE80" s="74">
        <v>0</v>
      </c>
      <c r="CF80" s="74">
        <v>0</v>
      </c>
      <c r="CG80" s="74">
        <v>0</v>
      </c>
      <c r="CH80" s="74">
        <v>0</v>
      </c>
      <c r="CI80" s="74">
        <v>0</v>
      </c>
      <c r="CJ80" s="74">
        <v>0</v>
      </c>
      <c r="CK80" s="74">
        <v>0</v>
      </c>
      <c r="CL80" s="74">
        <v>1</v>
      </c>
      <c r="CM80" s="74">
        <v>0</v>
      </c>
      <c r="CN80" s="74">
        <v>0</v>
      </c>
      <c r="CO80" s="74">
        <v>0</v>
      </c>
      <c r="CP80" s="74">
        <v>0</v>
      </c>
      <c r="CQ80" s="74">
        <v>0</v>
      </c>
      <c r="CR80" s="74">
        <v>0</v>
      </c>
      <c r="CS80" s="74">
        <v>0</v>
      </c>
      <c r="CT80" s="74">
        <v>0</v>
      </c>
      <c r="CU80" s="74">
        <v>1.4913374292345415E-2</v>
      </c>
      <c r="CV80" s="74">
        <v>0</v>
      </c>
      <c r="CW80" s="74">
        <v>2.7354395674744982E-2</v>
      </c>
      <c r="CX80" s="74">
        <v>0</v>
      </c>
      <c r="CY80" s="74">
        <v>0</v>
      </c>
      <c r="CZ80" s="74">
        <v>0</v>
      </c>
      <c r="DA80" s="74">
        <v>0</v>
      </c>
      <c r="DB80" s="74">
        <v>0</v>
      </c>
      <c r="DC80" s="74">
        <v>0</v>
      </c>
      <c r="DD80" s="74">
        <v>0</v>
      </c>
      <c r="DE80" s="74">
        <v>0</v>
      </c>
      <c r="DF80" s="74">
        <v>0</v>
      </c>
      <c r="DG80" s="74">
        <v>0</v>
      </c>
      <c r="DH80" s="74">
        <v>0</v>
      </c>
      <c r="DI80" s="74">
        <v>0</v>
      </c>
      <c r="DJ80" s="74">
        <v>0</v>
      </c>
      <c r="DK80" s="74">
        <v>0</v>
      </c>
      <c r="DL80" s="74">
        <v>0</v>
      </c>
      <c r="DM80" s="74">
        <v>0</v>
      </c>
      <c r="DN80" s="74">
        <v>0</v>
      </c>
      <c r="DO80" s="74">
        <v>0</v>
      </c>
      <c r="DP80" s="74">
        <v>0</v>
      </c>
      <c r="DQ80" s="74">
        <v>4.8389664715646043E-3</v>
      </c>
      <c r="DR80" s="74">
        <v>3.3961143686792268E-2</v>
      </c>
      <c r="DS80" s="74">
        <v>1.7184113003874138E-2</v>
      </c>
      <c r="DT80" s="74">
        <v>0</v>
      </c>
      <c r="DU80" s="74">
        <v>3.851665232624531E-3</v>
      </c>
      <c r="DV80" s="74">
        <v>1.7237846628917978E-2</v>
      </c>
      <c r="DW80" s="74">
        <v>0</v>
      </c>
      <c r="DX80" s="74">
        <v>5.2772918017233418E-2</v>
      </c>
      <c r="DY80" s="74">
        <v>1.9752419419661358E-2</v>
      </c>
      <c r="DZ80" s="74">
        <v>3.5300829187209795E-2</v>
      </c>
      <c r="EA80" s="74">
        <v>3.3896655725831899E-2</v>
      </c>
      <c r="EB80" s="74">
        <v>8.9575842466193666E-3</v>
      </c>
      <c r="EC80" s="74">
        <v>5.8577501545699229E-3</v>
      </c>
      <c r="ED80" s="74">
        <v>2.3171452617488059E-2</v>
      </c>
      <c r="EE80" s="74">
        <v>2.6246793674322085E-2</v>
      </c>
      <c r="EF80" s="74">
        <v>1.034441354344728E-2</v>
      </c>
      <c r="EG80" s="74">
        <v>2.2656656379679185E-2</v>
      </c>
      <c r="EH80" s="74">
        <v>4.5385521405076484E-2</v>
      </c>
      <c r="EI80" s="74">
        <v>1.5112432033198621E-2</v>
      </c>
      <c r="EJ80" s="74">
        <v>1.3818771190501393E-2</v>
      </c>
      <c r="EK80" s="74">
        <v>7.9787740556835803E-3</v>
      </c>
      <c r="EL80" s="74">
        <v>0</v>
      </c>
      <c r="EM80" s="74">
        <v>3.0386612897008365E-3</v>
      </c>
      <c r="EN80" s="74">
        <v>0</v>
      </c>
      <c r="EO80" s="74">
        <v>0</v>
      </c>
      <c r="EP80" s="74">
        <v>1.2790166713808239E-2</v>
      </c>
      <c r="EQ80" s="74">
        <v>7.6175876932032443E-3</v>
      </c>
      <c r="ER80" s="74">
        <v>5.8350882524718269E-3</v>
      </c>
      <c r="ES80" s="74">
        <v>0</v>
      </c>
      <c r="ET80" s="74">
        <v>6.6285710795983027E-2</v>
      </c>
      <c r="EU80" s="74">
        <v>9.6825006103366269E-3</v>
      </c>
      <c r="EV80" s="74">
        <v>1.346266811430046E-2</v>
      </c>
      <c r="EW80" s="74">
        <v>9.8634943671019291E-3</v>
      </c>
      <c r="EX80" s="74">
        <v>4.5674670315909674E-2</v>
      </c>
      <c r="EY80" s="74">
        <v>1.1738973265477438E-2</v>
      </c>
      <c r="EZ80" s="74">
        <v>2.7029528238187418E-2</v>
      </c>
      <c r="FA80" s="74">
        <v>0</v>
      </c>
      <c r="FB80" s="74">
        <v>0</v>
      </c>
      <c r="FC80" s="74">
        <v>1.7732948431448219E-2</v>
      </c>
      <c r="FD80" s="74">
        <v>0</v>
      </c>
      <c r="FE80" s="74">
        <v>7.849617218521121E-3</v>
      </c>
      <c r="FF80" s="74">
        <v>9.2795142639966743E-3</v>
      </c>
      <c r="FG80" s="74">
        <v>2.2639814064050738E-2</v>
      </c>
      <c r="FH80" s="74">
        <v>1.7317930637617267E-2</v>
      </c>
      <c r="FI80" s="74">
        <v>7.5182083151575704E-3</v>
      </c>
      <c r="FJ80" s="74">
        <v>4.2329962817006126E-3</v>
      </c>
      <c r="FK80" s="74">
        <v>4.6310406423359192E-3</v>
      </c>
      <c r="FL80" s="74">
        <v>5.6635494747297307E-3</v>
      </c>
      <c r="FM80" s="74">
        <v>7.5665857452019069E-3</v>
      </c>
      <c r="FN80" s="74">
        <v>8.586959300955507E-3</v>
      </c>
      <c r="FO80" s="74">
        <v>5.7378559816004563E-3</v>
      </c>
      <c r="FP80" s="74">
        <v>0</v>
      </c>
      <c r="FQ80" s="74">
        <v>5.4571652154581148E-3</v>
      </c>
      <c r="FR80" s="74">
        <v>6.1999397942078894E-3</v>
      </c>
      <c r="FS80" s="74">
        <v>3.7899468752703737E-3</v>
      </c>
      <c r="FT80" s="74">
        <v>1.3089009438924562E-2</v>
      </c>
      <c r="FU80" s="74">
        <v>1.8043435679251322E-2</v>
      </c>
      <c r="FV80" s="74">
        <v>8.9759950756223422E-3</v>
      </c>
      <c r="FW80" s="74">
        <v>5.3576764496059822E-3</v>
      </c>
      <c r="FX80" s="74">
        <v>2.2918236016437405E-2</v>
      </c>
      <c r="FY80" s="74">
        <v>0</v>
      </c>
      <c r="FZ80" s="74">
        <v>0</v>
      </c>
      <c r="GA80" s="74">
        <v>0</v>
      </c>
      <c r="GB80" s="74">
        <v>0</v>
      </c>
      <c r="GC80" s="74">
        <v>0</v>
      </c>
      <c r="GD80" s="74">
        <v>0</v>
      </c>
      <c r="GE80" s="74">
        <v>0</v>
      </c>
      <c r="GF80" s="74">
        <v>0</v>
      </c>
      <c r="GG80" s="74">
        <v>0</v>
      </c>
      <c r="GH80" s="74">
        <v>0</v>
      </c>
      <c r="GI80" s="74">
        <v>0</v>
      </c>
      <c r="GJ80" s="74">
        <v>0</v>
      </c>
      <c r="GK80" s="74">
        <v>0</v>
      </c>
      <c r="GL80" s="74">
        <v>0</v>
      </c>
      <c r="GM80" s="74">
        <v>0</v>
      </c>
      <c r="GN80" s="74">
        <v>1</v>
      </c>
      <c r="GO80" s="74">
        <v>0</v>
      </c>
      <c r="GP80" s="74">
        <v>0</v>
      </c>
      <c r="GQ80" s="74">
        <v>0</v>
      </c>
      <c r="GR80" s="74">
        <v>0</v>
      </c>
      <c r="GS80" s="74">
        <v>0</v>
      </c>
      <c r="GT80" s="74">
        <v>0</v>
      </c>
      <c r="GU80" s="74">
        <v>0</v>
      </c>
      <c r="GV80" s="74">
        <v>0</v>
      </c>
      <c r="GW80" s="74">
        <v>1.491257831674264E-2</v>
      </c>
      <c r="GX80" s="74">
        <v>0</v>
      </c>
      <c r="GY80" s="74">
        <v>3.0896148367435487E-2</v>
      </c>
      <c r="GZ80" s="74">
        <v>0</v>
      </c>
      <c r="HA80" s="74">
        <v>0</v>
      </c>
      <c r="HB80" s="74">
        <v>0</v>
      </c>
      <c r="HC80" s="74">
        <v>0</v>
      </c>
      <c r="HD80" s="74">
        <v>0</v>
      </c>
      <c r="HE80" s="74">
        <v>0</v>
      </c>
      <c r="HF80" s="74">
        <v>0</v>
      </c>
      <c r="HG80" s="74">
        <v>0</v>
      </c>
      <c r="HH80" s="74">
        <v>0</v>
      </c>
      <c r="HI80" s="74">
        <v>0</v>
      </c>
      <c r="HJ80" s="74">
        <v>0</v>
      </c>
      <c r="HK80" s="74">
        <v>0</v>
      </c>
      <c r="HL80" s="74">
        <v>0</v>
      </c>
      <c r="HM80" s="74">
        <v>0</v>
      </c>
      <c r="HN80" s="74">
        <v>0</v>
      </c>
      <c r="HO80" s="74">
        <v>0</v>
      </c>
      <c r="HP80" s="74">
        <v>0</v>
      </c>
      <c r="HQ80" s="74">
        <v>0</v>
      </c>
      <c r="HR80" s="74">
        <v>0</v>
      </c>
      <c r="HS80" s="74">
        <v>4.7936861052838373E-3</v>
      </c>
      <c r="HT80" s="50"/>
      <c r="HU80" s="50"/>
      <c r="HV80" s="50"/>
      <c r="HW80" s="50"/>
      <c r="HX80" s="54"/>
      <c r="HY80" s="41"/>
    </row>
    <row r="81" spans="5:233">
      <c r="E81" s="43"/>
      <c r="F81" s="50"/>
      <c r="G81" s="50"/>
      <c r="H81" s="50"/>
      <c r="I81" s="50"/>
      <c r="J81" s="50"/>
      <c r="K81" s="87">
        <v>573</v>
      </c>
      <c r="L81" s="71" t="s">
        <v>713</v>
      </c>
      <c r="M81" s="79">
        <v>1.0882606993166555</v>
      </c>
      <c r="N81" s="80">
        <v>1</v>
      </c>
      <c r="O81" s="79">
        <v>1</v>
      </c>
      <c r="P81" s="74">
        <v>0</v>
      </c>
      <c r="Q81" s="74">
        <v>0</v>
      </c>
      <c r="R81" s="74">
        <v>0</v>
      </c>
      <c r="S81" s="74">
        <v>0</v>
      </c>
      <c r="T81" s="74">
        <v>0</v>
      </c>
      <c r="U81" s="74">
        <v>0</v>
      </c>
      <c r="V81" s="74">
        <v>0</v>
      </c>
      <c r="W81" s="74">
        <v>0</v>
      </c>
      <c r="X81" s="74">
        <v>0</v>
      </c>
      <c r="Y81" s="74">
        <v>0</v>
      </c>
      <c r="Z81" s="74">
        <v>0</v>
      </c>
      <c r="AA81" s="74">
        <v>0</v>
      </c>
      <c r="AB81" s="74">
        <v>0</v>
      </c>
      <c r="AC81" s="74">
        <v>0</v>
      </c>
      <c r="AD81" s="74">
        <v>0</v>
      </c>
      <c r="AE81" s="74">
        <v>0</v>
      </c>
      <c r="AF81" s="74">
        <v>0</v>
      </c>
      <c r="AG81" s="74">
        <v>0</v>
      </c>
      <c r="AH81" s="74">
        <v>0</v>
      </c>
      <c r="AI81" s="74">
        <v>0</v>
      </c>
      <c r="AJ81" s="74">
        <v>0</v>
      </c>
      <c r="AK81" s="74">
        <v>0</v>
      </c>
      <c r="AL81" s="74">
        <v>0</v>
      </c>
      <c r="AM81" s="74">
        <v>0</v>
      </c>
      <c r="AN81" s="74">
        <v>0</v>
      </c>
      <c r="AO81" s="74">
        <v>0</v>
      </c>
      <c r="AP81" s="74">
        <v>0</v>
      </c>
      <c r="AQ81" s="74">
        <v>0</v>
      </c>
      <c r="AR81" s="74">
        <v>0</v>
      </c>
      <c r="AS81" s="74">
        <v>0</v>
      </c>
      <c r="AT81" s="74">
        <v>0</v>
      </c>
      <c r="AU81" s="74">
        <v>0</v>
      </c>
      <c r="AV81" s="74">
        <v>0</v>
      </c>
      <c r="AW81" s="74">
        <v>0</v>
      </c>
      <c r="AX81" s="74">
        <v>0</v>
      </c>
      <c r="AY81" s="74">
        <v>0</v>
      </c>
      <c r="AZ81" s="74">
        <v>0</v>
      </c>
      <c r="BA81" s="74">
        <v>0</v>
      </c>
      <c r="BB81" s="74">
        <v>0</v>
      </c>
      <c r="BC81" s="74">
        <v>0</v>
      </c>
      <c r="BD81" s="74">
        <v>0</v>
      </c>
      <c r="BE81" s="74">
        <v>0</v>
      </c>
      <c r="BF81" s="74">
        <v>0</v>
      </c>
      <c r="BG81" s="74">
        <v>0</v>
      </c>
      <c r="BH81" s="74">
        <v>0</v>
      </c>
      <c r="BI81" s="74">
        <v>0</v>
      </c>
      <c r="BJ81" s="74">
        <v>0</v>
      </c>
      <c r="BK81" s="74">
        <v>0</v>
      </c>
      <c r="BL81" s="74">
        <v>0</v>
      </c>
      <c r="BM81" s="74">
        <v>0</v>
      </c>
      <c r="BN81" s="74">
        <v>0</v>
      </c>
      <c r="BO81" s="74">
        <v>0</v>
      </c>
      <c r="BP81" s="74">
        <v>0</v>
      </c>
      <c r="BQ81" s="74">
        <v>0</v>
      </c>
      <c r="BR81" s="74">
        <v>0</v>
      </c>
      <c r="BS81" s="74">
        <v>0</v>
      </c>
      <c r="BT81" s="74">
        <v>0</v>
      </c>
      <c r="BU81" s="74">
        <v>0</v>
      </c>
      <c r="BV81" s="74">
        <v>0</v>
      </c>
      <c r="BW81" s="74">
        <v>0</v>
      </c>
      <c r="BX81" s="74">
        <v>0</v>
      </c>
      <c r="BY81" s="74">
        <v>0</v>
      </c>
      <c r="BZ81" s="74">
        <v>0</v>
      </c>
      <c r="CA81" s="74">
        <v>0</v>
      </c>
      <c r="CB81" s="74">
        <v>0</v>
      </c>
      <c r="CC81" s="74">
        <v>0</v>
      </c>
      <c r="CD81" s="74">
        <v>0</v>
      </c>
      <c r="CE81" s="74">
        <v>0</v>
      </c>
      <c r="CF81" s="74">
        <v>0</v>
      </c>
      <c r="CG81" s="74">
        <v>0</v>
      </c>
      <c r="CH81" s="74">
        <v>0</v>
      </c>
      <c r="CI81" s="74">
        <v>0</v>
      </c>
      <c r="CJ81" s="74">
        <v>0</v>
      </c>
      <c r="CK81" s="74">
        <v>0</v>
      </c>
      <c r="CL81" s="74">
        <v>0</v>
      </c>
      <c r="CM81" s="74">
        <v>1</v>
      </c>
      <c r="CN81" s="74">
        <v>0</v>
      </c>
      <c r="CO81" s="74">
        <v>0</v>
      </c>
      <c r="CP81" s="74">
        <v>0</v>
      </c>
      <c r="CQ81" s="74">
        <v>0</v>
      </c>
      <c r="CR81" s="74">
        <v>0</v>
      </c>
      <c r="CS81" s="74">
        <v>0</v>
      </c>
      <c r="CT81" s="74">
        <v>0</v>
      </c>
      <c r="CU81" s="74">
        <v>0</v>
      </c>
      <c r="CV81" s="74">
        <v>0</v>
      </c>
      <c r="CW81" s="74">
        <v>0</v>
      </c>
      <c r="CX81" s="74">
        <v>0</v>
      </c>
      <c r="CY81" s="74">
        <v>0</v>
      </c>
      <c r="CZ81" s="74">
        <v>0</v>
      </c>
      <c r="DA81" s="74">
        <v>0</v>
      </c>
      <c r="DB81" s="74">
        <v>0</v>
      </c>
      <c r="DC81" s="74">
        <v>0</v>
      </c>
      <c r="DD81" s="74">
        <v>0</v>
      </c>
      <c r="DE81" s="74">
        <v>0</v>
      </c>
      <c r="DF81" s="74">
        <v>0</v>
      </c>
      <c r="DG81" s="74">
        <v>0</v>
      </c>
      <c r="DH81" s="74">
        <v>0</v>
      </c>
      <c r="DI81" s="74">
        <v>0</v>
      </c>
      <c r="DJ81" s="74">
        <v>0</v>
      </c>
      <c r="DK81" s="74">
        <v>0</v>
      </c>
      <c r="DL81" s="74">
        <v>0</v>
      </c>
      <c r="DM81" s="74">
        <v>0</v>
      </c>
      <c r="DN81" s="74">
        <v>0</v>
      </c>
      <c r="DO81" s="74">
        <v>0</v>
      </c>
      <c r="DP81" s="74">
        <v>0</v>
      </c>
      <c r="DQ81" s="74">
        <v>0</v>
      </c>
      <c r="DR81" s="74">
        <v>0</v>
      </c>
      <c r="DS81" s="74">
        <v>0</v>
      </c>
      <c r="DT81" s="74">
        <v>0</v>
      </c>
      <c r="DU81" s="74">
        <v>0</v>
      </c>
      <c r="DV81" s="74">
        <v>0</v>
      </c>
      <c r="DW81" s="74">
        <v>0</v>
      </c>
      <c r="DX81" s="74">
        <v>0</v>
      </c>
      <c r="DY81" s="74">
        <v>0</v>
      </c>
      <c r="DZ81" s="74">
        <v>0</v>
      </c>
      <c r="EA81" s="74">
        <v>0</v>
      </c>
      <c r="EB81" s="74">
        <v>0</v>
      </c>
      <c r="EC81" s="74">
        <v>0</v>
      </c>
      <c r="ED81" s="74">
        <v>0</v>
      </c>
      <c r="EE81" s="74">
        <v>0</v>
      </c>
      <c r="EF81" s="74">
        <v>0</v>
      </c>
      <c r="EG81" s="74">
        <v>0</v>
      </c>
      <c r="EH81" s="74">
        <v>0</v>
      </c>
      <c r="EI81" s="74">
        <v>0</v>
      </c>
      <c r="EJ81" s="74">
        <v>0</v>
      </c>
      <c r="EK81" s="74">
        <v>0</v>
      </c>
      <c r="EL81" s="74">
        <v>0</v>
      </c>
      <c r="EM81" s="74">
        <v>0</v>
      </c>
      <c r="EN81" s="74">
        <v>0</v>
      </c>
      <c r="EO81" s="74">
        <v>0</v>
      </c>
      <c r="EP81" s="74">
        <v>0</v>
      </c>
      <c r="EQ81" s="74">
        <v>0</v>
      </c>
      <c r="ER81" s="74">
        <v>0</v>
      </c>
      <c r="ES81" s="74">
        <v>0</v>
      </c>
      <c r="ET81" s="74">
        <v>0</v>
      </c>
      <c r="EU81" s="74">
        <v>0</v>
      </c>
      <c r="EV81" s="74">
        <v>0</v>
      </c>
      <c r="EW81" s="74">
        <v>0</v>
      </c>
      <c r="EX81" s="74">
        <v>0</v>
      </c>
      <c r="EY81" s="74">
        <v>0</v>
      </c>
      <c r="EZ81" s="74">
        <v>0</v>
      </c>
      <c r="FA81" s="74">
        <v>0</v>
      </c>
      <c r="FB81" s="74">
        <v>0</v>
      </c>
      <c r="FC81" s="74">
        <v>0</v>
      </c>
      <c r="FD81" s="74">
        <v>0</v>
      </c>
      <c r="FE81" s="74">
        <v>0</v>
      </c>
      <c r="FF81" s="74">
        <v>0</v>
      </c>
      <c r="FG81" s="74">
        <v>0</v>
      </c>
      <c r="FH81" s="74">
        <v>0</v>
      </c>
      <c r="FI81" s="74">
        <v>0</v>
      </c>
      <c r="FJ81" s="74">
        <v>0</v>
      </c>
      <c r="FK81" s="74">
        <v>0</v>
      </c>
      <c r="FL81" s="74">
        <v>0</v>
      </c>
      <c r="FM81" s="74">
        <v>0</v>
      </c>
      <c r="FN81" s="74">
        <v>0</v>
      </c>
      <c r="FO81" s="74">
        <v>0</v>
      </c>
      <c r="FP81" s="74">
        <v>0</v>
      </c>
      <c r="FQ81" s="74">
        <v>0</v>
      </c>
      <c r="FR81" s="74">
        <v>0</v>
      </c>
      <c r="FS81" s="74">
        <v>0</v>
      </c>
      <c r="FT81" s="74">
        <v>0</v>
      </c>
      <c r="FU81" s="74">
        <v>0</v>
      </c>
      <c r="FV81" s="74">
        <v>0</v>
      </c>
      <c r="FW81" s="74">
        <v>0</v>
      </c>
      <c r="FX81" s="74">
        <v>0</v>
      </c>
      <c r="FY81" s="74">
        <v>0</v>
      </c>
      <c r="FZ81" s="74">
        <v>0</v>
      </c>
      <c r="GA81" s="74">
        <v>0</v>
      </c>
      <c r="GB81" s="74">
        <v>0</v>
      </c>
      <c r="GC81" s="74">
        <v>0</v>
      </c>
      <c r="GD81" s="74">
        <v>0</v>
      </c>
      <c r="GE81" s="74">
        <v>0</v>
      </c>
      <c r="GF81" s="74">
        <v>0</v>
      </c>
      <c r="GG81" s="74">
        <v>0</v>
      </c>
      <c r="GH81" s="74">
        <v>0</v>
      </c>
      <c r="GI81" s="74">
        <v>0</v>
      </c>
      <c r="GJ81" s="74">
        <v>0</v>
      </c>
      <c r="GK81" s="74">
        <v>0</v>
      </c>
      <c r="GL81" s="74">
        <v>0</v>
      </c>
      <c r="GM81" s="74">
        <v>0</v>
      </c>
      <c r="GN81" s="74">
        <v>0</v>
      </c>
      <c r="GO81" s="74">
        <v>1</v>
      </c>
      <c r="GP81" s="74">
        <v>0</v>
      </c>
      <c r="GQ81" s="74">
        <v>0</v>
      </c>
      <c r="GR81" s="74">
        <v>0</v>
      </c>
      <c r="GS81" s="74">
        <v>0</v>
      </c>
      <c r="GT81" s="74">
        <v>0</v>
      </c>
      <c r="GU81" s="74">
        <v>0</v>
      </c>
      <c r="GV81" s="74">
        <v>0</v>
      </c>
      <c r="GW81" s="74">
        <v>0</v>
      </c>
      <c r="GX81" s="74">
        <v>0</v>
      </c>
      <c r="GY81" s="74">
        <v>0</v>
      </c>
      <c r="GZ81" s="74">
        <v>0</v>
      </c>
      <c r="HA81" s="74">
        <v>0</v>
      </c>
      <c r="HB81" s="74">
        <v>0</v>
      </c>
      <c r="HC81" s="74">
        <v>0</v>
      </c>
      <c r="HD81" s="74">
        <v>0</v>
      </c>
      <c r="HE81" s="74">
        <v>0</v>
      </c>
      <c r="HF81" s="74">
        <v>0</v>
      </c>
      <c r="HG81" s="74">
        <v>0</v>
      </c>
      <c r="HH81" s="74">
        <v>0</v>
      </c>
      <c r="HI81" s="74">
        <v>0</v>
      </c>
      <c r="HJ81" s="74">
        <v>0</v>
      </c>
      <c r="HK81" s="74">
        <v>0</v>
      </c>
      <c r="HL81" s="74">
        <v>0</v>
      </c>
      <c r="HM81" s="74">
        <v>0</v>
      </c>
      <c r="HN81" s="74">
        <v>0</v>
      </c>
      <c r="HO81" s="74">
        <v>0</v>
      </c>
      <c r="HP81" s="74">
        <v>0</v>
      </c>
      <c r="HQ81" s="74">
        <v>0</v>
      </c>
      <c r="HR81" s="74">
        <v>0</v>
      </c>
      <c r="HS81" s="74">
        <v>0</v>
      </c>
      <c r="HT81" s="50"/>
      <c r="HU81" s="50"/>
      <c r="HV81" s="50"/>
      <c r="HW81" s="50"/>
      <c r="HX81" s="54"/>
      <c r="HY81" s="41"/>
    </row>
    <row r="82" spans="5:233">
      <c r="E82" s="43"/>
      <c r="F82" s="50"/>
      <c r="G82" s="50"/>
      <c r="H82" s="50"/>
      <c r="I82" s="50"/>
      <c r="J82" s="50"/>
      <c r="K82" s="87">
        <v>574</v>
      </c>
      <c r="L82" s="71" t="s">
        <v>714</v>
      </c>
      <c r="M82" s="79">
        <v>1.0990498198468528</v>
      </c>
      <c r="N82" s="80">
        <v>0.72796144938314966</v>
      </c>
      <c r="O82" s="79" t="s">
        <v>972</v>
      </c>
      <c r="P82" s="74">
        <v>0</v>
      </c>
      <c r="Q82" s="74">
        <v>0</v>
      </c>
      <c r="R82" s="74">
        <v>0</v>
      </c>
      <c r="S82" s="74">
        <v>0</v>
      </c>
      <c r="T82" s="74">
        <v>0</v>
      </c>
      <c r="U82" s="74">
        <v>0</v>
      </c>
      <c r="V82" s="74">
        <v>0</v>
      </c>
      <c r="W82" s="74">
        <v>0</v>
      </c>
      <c r="X82" s="74">
        <v>0</v>
      </c>
      <c r="Y82" s="74">
        <v>0</v>
      </c>
      <c r="Z82" s="74">
        <v>0</v>
      </c>
      <c r="AA82" s="74">
        <v>0</v>
      </c>
      <c r="AB82" s="74">
        <v>0</v>
      </c>
      <c r="AC82" s="74">
        <v>0</v>
      </c>
      <c r="AD82" s="74">
        <v>0</v>
      </c>
      <c r="AE82" s="74">
        <v>0</v>
      </c>
      <c r="AF82" s="74">
        <v>0</v>
      </c>
      <c r="AG82" s="74">
        <v>0</v>
      </c>
      <c r="AH82" s="74">
        <v>0</v>
      </c>
      <c r="AI82" s="74">
        <v>0</v>
      </c>
      <c r="AJ82" s="74">
        <v>0</v>
      </c>
      <c r="AK82" s="74">
        <v>0</v>
      </c>
      <c r="AL82" s="74">
        <v>0</v>
      </c>
      <c r="AM82" s="74">
        <v>0</v>
      </c>
      <c r="AN82" s="74">
        <v>0</v>
      </c>
      <c r="AO82" s="74">
        <v>0</v>
      </c>
      <c r="AP82" s="74">
        <v>0</v>
      </c>
      <c r="AQ82" s="74">
        <v>0</v>
      </c>
      <c r="AR82" s="74">
        <v>0</v>
      </c>
      <c r="AS82" s="74">
        <v>0</v>
      </c>
      <c r="AT82" s="74">
        <v>0</v>
      </c>
      <c r="AU82" s="74">
        <v>0</v>
      </c>
      <c r="AV82" s="74">
        <v>0</v>
      </c>
      <c r="AW82" s="74">
        <v>0</v>
      </c>
      <c r="AX82" s="74">
        <v>0</v>
      </c>
      <c r="AY82" s="74">
        <v>0</v>
      </c>
      <c r="AZ82" s="74">
        <v>0</v>
      </c>
      <c r="BA82" s="74">
        <v>0</v>
      </c>
      <c r="BB82" s="74">
        <v>0</v>
      </c>
      <c r="BC82" s="74">
        <v>0</v>
      </c>
      <c r="BD82" s="74">
        <v>0</v>
      </c>
      <c r="BE82" s="74">
        <v>0</v>
      </c>
      <c r="BF82" s="74">
        <v>0</v>
      </c>
      <c r="BG82" s="74">
        <v>0</v>
      </c>
      <c r="BH82" s="74">
        <v>0</v>
      </c>
      <c r="BI82" s="74">
        <v>0</v>
      </c>
      <c r="BJ82" s="74">
        <v>0</v>
      </c>
      <c r="BK82" s="74">
        <v>0</v>
      </c>
      <c r="BL82" s="74">
        <v>0</v>
      </c>
      <c r="BM82" s="74">
        <v>0</v>
      </c>
      <c r="BN82" s="74">
        <v>0</v>
      </c>
      <c r="BO82" s="74">
        <v>0</v>
      </c>
      <c r="BP82" s="74">
        <v>0</v>
      </c>
      <c r="BQ82" s="74">
        <v>0</v>
      </c>
      <c r="BR82" s="74">
        <v>0</v>
      </c>
      <c r="BS82" s="74">
        <v>0</v>
      </c>
      <c r="BT82" s="74">
        <v>0</v>
      </c>
      <c r="BU82" s="74">
        <v>0</v>
      </c>
      <c r="BV82" s="74">
        <v>0</v>
      </c>
      <c r="BW82" s="74">
        <v>0</v>
      </c>
      <c r="BX82" s="74">
        <v>0</v>
      </c>
      <c r="BY82" s="74">
        <v>0</v>
      </c>
      <c r="BZ82" s="74">
        <v>0</v>
      </c>
      <c r="CA82" s="74">
        <v>0</v>
      </c>
      <c r="CB82" s="74">
        <v>0</v>
      </c>
      <c r="CC82" s="74">
        <v>0</v>
      </c>
      <c r="CD82" s="74">
        <v>0</v>
      </c>
      <c r="CE82" s="74">
        <v>0</v>
      </c>
      <c r="CF82" s="74">
        <v>0</v>
      </c>
      <c r="CG82" s="74">
        <v>0</v>
      </c>
      <c r="CH82" s="74">
        <v>0</v>
      </c>
      <c r="CI82" s="74">
        <v>0</v>
      </c>
      <c r="CJ82" s="74">
        <v>0</v>
      </c>
      <c r="CK82" s="74">
        <v>0</v>
      </c>
      <c r="CL82" s="74">
        <v>0</v>
      </c>
      <c r="CM82" s="74">
        <v>0</v>
      </c>
      <c r="CN82" s="74">
        <v>1</v>
      </c>
      <c r="CO82" s="74">
        <v>0</v>
      </c>
      <c r="CP82" s="74">
        <v>0</v>
      </c>
      <c r="CQ82" s="74">
        <v>0</v>
      </c>
      <c r="CR82" s="74">
        <v>0</v>
      </c>
      <c r="CS82" s="74">
        <v>0</v>
      </c>
      <c r="CT82" s="74">
        <v>0</v>
      </c>
      <c r="CU82" s="74">
        <v>0</v>
      </c>
      <c r="CV82" s="74">
        <v>0</v>
      </c>
      <c r="CW82" s="74">
        <v>0</v>
      </c>
      <c r="CX82" s="74">
        <v>0</v>
      </c>
      <c r="CY82" s="74">
        <v>0</v>
      </c>
      <c r="CZ82" s="74">
        <v>0</v>
      </c>
      <c r="DA82" s="74">
        <v>0</v>
      </c>
      <c r="DB82" s="74">
        <v>0</v>
      </c>
      <c r="DC82" s="74">
        <v>0</v>
      </c>
      <c r="DD82" s="74">
        <v>0</v>
      </c>
      <c r="DE82" s="74">
        <v>0</v>
      </c>
      <c r="DF82" s="74">
        <v>0</v>
      </c>
      <c r="DG82" s="74">
        <v>0</v>
      </c>
      <c r="DH82" s="74">
        <v>0</v>
      </c>
      <c r="DI82" s="74">
        <v>0</v>
      </c>
      <c r="DJ82" s="74">
        <v>0</v>
      </c>
      <c r="DK82" s="74">
        <v>0</v>
      </c>
      <c r="DL82" s="74">
        <v>0</v>
      </c>
      <c r="DM82" s="74">
        <v>0</v>
      </c>
      <c r="DN82" s="74">
        <v>0</v>
      </c>
      <c r="DO82" s="74">
        <v>0</v>
      </c>
      <c r="DP82" s="74">
        <v>0</v>
      </c>
      <c r="DQ82" s="74">
        <v>0</v>
      </c>
      <c r="DR82" s="74">
        <v>2.7578916163479845E-3</v>
      </c>
      <c r="DS82" s="74">
        <v>2.6519416677319111E-5</v>
      </c>
      <c r="DT82" s="74">
        <v>0</v>
      </c>
      <c r="DU82" s="74">
        <v>6.9771799801848647E-3</v>
      </c>
      <c r="DV82" s="74">
        <v>1.2462680273825238E-3</v>
      </c>
      <c r="DW82" s="74">
        <v>5.4745037080631614E-3</v>
      </c>
      <c r="DX82" s="74">
        <v>0</v>
      </c>
      <c r="DY82" s="74">
        <v>3.3550776013056415E-4</v>
      </c>
      <c r="DZ82" s="74">
        <v>3.9215433747894125E-4</v>
      </c>
      <c r="EA82" s="74">
        <v>3.9697766713727087E-3</v>
      </c>
      <c r="EB82" s="74">
        <v>2.7324630168718591E-4</v>
      </c>
      <c r="EC82" s="74">
        <v>1.9241440381862165E-4</v>
      </c>
      <c r="ED82" s="74">
        <v>5.0872819284207625E-4</v>
      </c>
      <c r="EE82" s="74">
        <v>7.0350614663159143E-4</v>
      </c>
      <c r="EF82" s="74">
        <v>3.2756821612498106E-4</v>
      </c>
      <c r="EG82" s="74">
        <v>1.3398492869848165E-3</v>
      </c>
      <c r="EH82" s="74">
        <v>3.2367376584170578E-3</v>
      </c>
      <c r="EI82" s="74">
        <v>0</v>
      </c>
      <c r="EJ82" s="74">
        <v>1.1478489836296683E-2</v>
      </c>
      <c r="EK82" s="74">
        <v>9.0617857249158652E-5</v>
      </c>
      <c r="EL82" s="74">
        <v>0</v>
      </c>
      <c r="EM82" s="74">
        <v>0</v>
      </c>
      <c r="EN82" s="74">
        <v>0</v>
      </c>
      <c r="EO82" s="74">
        <v>0</v>
      </c>
      <c r="EP82" s="74">
        <v>2.3793913736282494E-4</v>
      </c>
      <c r="EQ82" s="74">
        <v>2.5253046034749417E-4</v>
      </c>
      <c r="ER82" s="74">
        <v>4.7714840493964326E-3</v>
      </c>
      <c r="ES82" s="74">
        <v>0</v>
      </c>
      <c r="ET82" s="74">
        <v>5.9016772242843788E-4</v>
      </c>
      <c r="EU82" s="74">
        <v>5.265186652412421E-4</v>
      </c>
      <c r="EV82" s="74">
        <v>6.676769224761897E-4</v>
      </c>
      <c r="EW82" s="74">
        <v>1.0434296166551657E-3</v>
      </c>
      <c r="EX82" s="74">
        <v>1.4240311605617976E-2</v>
      </c>
      <c r="EY82" s="74">
        <v>1.4459042458106514E-3</v>
      </c>
      <c r="EZ82" s="74">
        <v>1.80519331771021E-3</v>
      </c>
      <c r="FA82" s="74">
        <v>0</v>
      </c>
      <c r="FB82" s="74">
        <v>0</v>
      </c>
      <c r="FC82" s="74">
        <v>0</v>
      </c>
      <c r="FD82" s="74">
        <v>0</v>
      </c>
      <c r="FE82" s="74">
        <v>5.4295783308956017E-4</v>
      </c>
      <c r="FF82" s="74">
        <v>6.3755357146612042E-4</v>
      </c>
      <c r="FG82" s="74">
        <v>2.5415796439995315E-4</v>
      </c>
      <c r="FH82" s="74">
        <v>1.2950487724079354E-3</v>
      </c>
      <c r="FI82" s="74">
        <v>2.5242053923535965E-4</v>
      </c>
      <c r="FJ82" s="74">
        <v>8.745264591743117E-5</v>
      </c>
      <c r="FK82" s="74">
        <v>1.3610878506220672E-4</v>
      </c>
      <c r="FL82" s="74">
        <v>0</v>
      </c>
      <c r="FM82" s="74">
        <v>2.9437059307037814E-4</v>
      </c>
      <c r="FN82" s="74">
        <v>2.5454636956665627E-4</v>
      </c>
      <c r="FO82" s="74">
        <v>2.0114946567901897E-4</v>
      </c>
      <c r="FP82" s="74">
        <v>0</v>
      </c>
      <c r="FQ82" s="74">
        <v>2.5641613545817542E-4</v>
      </c>
      <c r="FR82" s="74">
        <v>2.9199045905415407E-4</v>
      </c>
      <c r="FS82" s="74">
        <v>2.2894945607916881E-4</v>
      </c>
      <c r="FT82" s="74">
        <v>1.8688925853139644E-3</v>
      </c>
      <c r="FU82" s="74">
        <v>4.2316282488226286E-3</v>
      </c>
      <c r="FV82" s="74">
        <v>6.4336307516909815E-4</v>
      </c>
      <c r="FW82" s="74">
        <v>5.1867006690286947E-4</v>
      </c>
      <c r="FX82" s="74">
        <v>3.9938335380438901E-4</v>
      </c>
      <c r="FY82" s="74">
        <v>0</v>
      </c>
      <c r="FZ82" s="74">
        <v>0</v>
      </c>
      <c r="GA82" s="74">
        <v>0</v>
      </c>
      <c r="GB82" s="74">
        <v>0</v>
      </c>
      <c r="GC82" s="74">
        <v>0</v>
      </c>
      <c r="GD82" s="74">
        <v>0</v>
      </c>
      <c r="GE82" s="74">
        <v>0</v>
      </c>
      <c r="GF82" s="74">
        <v>0</v>
      </c>
      <c r="GG82" s="74">
        <v>0</v>
      </c>
      <c r="GH82" s="74">
        <v>0</v>
      </c>
      <c r="GI82" s="74">
        <v>0</v>
      </c>
      <c r="GJ82" s="74">
        <v>0</v>
      </c>
      <c r="GK82" s="74">
        <v>0</v>
      </c>
      <c r="GL82" s="74">
        <v>0</v>
      </c>
      <c r="GM82" s="74">
        <v>0</v>
      </c>
      <c r="GN82" s="74">
        <v>0</v>
      </c>
      <c r="GO82" s="74">
        <v>0</v>
      </c>
      <c r="GP82" s="74">
        <v>1</v>
      </c>
      <c r="GQ82" s="74">
        <v>0</v>
      </c>
      <c r="GR82" s="74">
        <v>0</v>
      </c>
      <c r="GS82" s="74">
        <v>0</v>
      </c>
      <c r="GT82" s="74">
        <v>0</v>
      </c>
      <c r="GU82" s="74">
        <v>0</v>
      </c>
      <c r="GV82" s="74">
        <v>0</v>
      </c>
      <c r="GW82" s="74">
        <v>4.8562980147189899E-5</v>
      </c>
      <c r="GX82" s="74">
        <v>0</v>
      </c>
      <c r="GY82" s="74">
        <v>2.28989239185117E-4</v>
      </c>
      <c r="GZ82" s="74">
        <v>0</v>
      </c>
      <c r="HA82" s="74">
        <v>0</v>
      </c>
      <c r="HB82" s="74">
        <v>0</v>
      </c>
      <c r="HC82" s="74">
        <v>0</v>
      </c>
      <c r="HD82" s="74">
        <v>0</v>
      </c>
      <c r="HE82" s="74">
        <v>0</v>
      </c>
      <c r="HF82" s="74">
        <v>0</v>
      </c>
      <c r="HG82" s="74">
        <v>0</v>
      </c>
      <c r="HH82" s="74">
        <v>0</v>
      </c>
      <c r="HI82" s="74">
        <v>0</v>
      </c>
      <c r="HJ82" s="74">
        <v>0</v>
      </c>
      <c r="HK82" s="74">
        <v>0</v>
      </c>
      <c r="HL82" s="74">
        <v>0</v>
      </c>
      <c r="HM82" s="74">
        <v>0</v>
      </c>
      <c r="HN82" s="74">
        <v>0</v>
      </c>
      <c r="HO82" s="74">
        <v>0</v>
      </c>
      <c r="HP82" s="74">
        <v>0</v>
      </c>
      <c r="HQ82" s="74">
        <v>0</v>
      </c>
      <c r="HR82" s="74">
        <v>0</v>
      </c>
      <c r="HS82" s="74">
        <v>9.3574457576529029E-3</v>
      </c>
      <c r="HT82" s="50"/>
      <c r="HU82" s="50"/>
      <c r="HV82" s="50"/>
      <c r="HW82" s="50"/>
      <c r="HX82" s="54"/>
      <c r="HY82" s="41"/>
    </row>
    <row r="83" spans="5:233">
      <c r="E83" s="43"/>
      <c r="F83" s="50"/>
      <c r="G83" s="50"/>
      <c r="H83" s="50"/>
      <c r="I83" s="50"/>
      <c r="J83" s="50"/>
      <c r="K83" s="87">
        <v>576</v>
      </c>
      <c r="L83" s="71" t="s">
        <v>715</v>
      </c>
      <c r="M83" s="79">
        <v>1.0260639722461333</v>
      </c>
      <c r="N83" s="80">
        <v>0.26482054413980588</v>
      </c>
      <c r="O83" s="79" t="s">
        <v>972</v>
      </c>
      <c r="P83" s="74">
        <v>3.2477879733001239E-3</v>
      </c>
      <c r="Q83" s="74">
        <v>1.0615651449718884E-3</v>
      </c>
      <c r="R83" s="74">
        <v>0</v>
      </c>
      <c r="S83" s="74">
        <v>9.8161333571262967E-4</v>
      </c>
      <c r="T83" s="74">
        <v>1.9434285847470634E-3</v>
      </c>
      <c r="U83" s="74">
        <v>0</v>
      </c>
      <c r="V83" s="74">
        <v>3.8359771399712273E-3</v>
      </c>
      <c r="W83" s="74">
        <v>1.3056929750567467E-3</v>
      </c>
      <c r="X83" s="74">
        <v>2.4288410022822366E-3</v>
      </c>
      <c r="Y83" s="74">
        <v>1.973794746301404E-3</v>
      </c>
      <c r="Z83" s="74">
        <v>7.6185463904352444E-4</v>
      </c>
      <c r="AA83" s="74">
        <v>3.5517595039861446E-4</v>
      </c>
      <c r="AB83" s="74">
        <v>1.4415658242411145E-3</v>
      </c>
      <c r="AC83" s="74">
        <v>1.5381847044608564E-3</v>
      </c>
      <c r="AD83" s="74">
        <v>6.2308484171395373E-4</v>
      </c>
      <c r="AE83" s="74">
        <v>2.1444228906773357E-3</v>
      </c>
      <c r="AF83" s="74">
        <v>3.4677924134643517E-3</v>
      </c>
      <c r="AG83" s="74">
        <v>8.0336701352128244E-4</v>
      </c>
      <c r="AH83" s="74">
        <v>1.06523912441625E-3</v>
      </c>
      <c r="AI83" s="74">
        <v>6.7958660143864241E-4</v>
      </c>
      <c r="AJ83" s="74">
        <v>0</v>
      </c>
      <c r="AK83" s="74">
        <v>0</v>
      </c>
      <c r="AL83" s="74">
        <v>0</v>
      </c>
      <c r="AM83" s="74">
        <v>0</v>
      </c>
      <c r="AN83" s="74">
        <v>9.2059849620329342E-4</v>
      </c>
      <c r="AO83" s="74">
        <v>4.9762062289392432E-4</v>
      </c>
      <c r="AP83" s="74">
        <v>1.2156176595344748E-3</v>
      </c>
      <c r="AQ83" s="74">
        <v>0</v>
      </c>
      <c r="AR83" s="74">
        <v>3.4219326874611309E-3</v>
      </c>
      <c r="AS83" s="74">
        <v>6.2394208248357135E-4</v>
      </c>
      <c r="AT83" s="74">
        <v>8.4373250669336015E-4</v>
      </c>
      <c r="AU83" s="74">
        <v>6.4336406446810468E-4</v>
      </c>
      <c r="AV83" s="74">
        <v>5.1985919635397356E-3</v>
      </c>
      <c r="AW83" s="74">
        <v>7.2907819437414327E-4</v>
      </c>
      <c r="AX83" s="74">
        <v>1.5028313847658356E-3</v>
      </c>
      <c r="AY83" s="74">
        <v>0</v>
      </c>
      <c r="AZ83" s="74">
        <v>0</v>
      </c>
      <c r="BA83" s="74">
        <v>0</v>
      </c>
      <c r="BB83" s="74">
        <v>0</v>
      </c>
      <c r="BC83" s="74">
        <v>4.5596203826204763E-4</v>
      </c>
      <c r="BD83" s="74">
        <v>5.0431357577440216E-4</v>
      </c>
      <c r="BE83" s="74">
        <v>1.2811248152096633E-3</v>
      </c>
      <c r="BF83" s="74">
        <v>1.1554777392477694E-3</v>
      </c>
      <c r="BG83" s="74">
        <v>4.021035887295863E-4</v>
      </c>
      <c r="BH83" s="74">
        <v>2.8050964540530718E-4</v>
      </c>
      <c r="BI83" s="74">
        <v>3.4415947102795234E-4</v>
      </c>
      <c r="BJ83" s="74">
        <v>4.6677168204330995E-4</v>
      </c>
      <c r="BK83" s="74">
        <v>4.864802655884022E-4</v>
      </c>
      <c r="BL83" s="74">
        <v>4.35769158890328E-4</v>
      </c>
      <c r="BM83" s="74">
        <v>3.7131165134709907E-4</v>
      </c>
      <c r="BN83" s="74">
        <v>0</v>
      </c>
      <c r="BO83" s="74">
        <v>5.2922335168743341E-4</v>
      </c>
      <c r="BP83" s="74">
        <v>3.9649491257854713E-4</v>
      </c>
      <c r="BQ83" s="74">
        <v>2.4452058640709755E-4</v>
      </c>
      <c r="BR83" s="74">
        <v>7.5124595982607506E-4</v>
      </c>
      <c r="BS83" s="74">
        <v>1.4595756063283908E-3</v>
      </c>
      <c r="BT83" s="74">
        <v>4.6846828647188553E-4</v>
      </c>
      <c r="BU83" s="74">
        <v>3.3035702913831127E-4</v>
      </c>
      <c r="BV83" s="74">
        <v>1.0609516346626517E-3</v>
      </c>
      <c r="BW83" s="74">
        <v>0</v>
      </c>
      <c r="BX83" s="74">
        <v>0</v>
      </c>
      <c r="BY83" s="74">
        <v>0</v>
      </c>
      <c r="BZ83" s="74">
        <v>0</v>
      </c>
      <c r="CA83" s="74">
        <v>0</v>
      </c>
      <c r="CB83" s="74">
        <v>0</v>
      </c>
      <c r="CC83" s="74">
        <v>0</v>
      </c>
      <c r="CD83" s="74">
        <v>0</v>
      </c>
      <c r="CE83" s="74">
        <v>0</v>
      </c>
      <c r="CF83" s="74">
        <v>0</v>
      </c>
      <c r="CG83" s="74">
        <v>0</v>
      </c>
      <c r="CH83" s="74">
        <v>0</v>
      </c>
      <c r="CI83" s="74">
        <v>0</v>
      </c>
      <c r="CJ83" s="74">
        <v>0</v>
      </c>
      <c r="CK83" s="74">
        <v>0</v>
      </c>
      <c r="CL83" s="74">
        <v>0</v>
      </c>
      <c r="CM83" s="74">
        <v>0</v>
      </c>
      <c r="CN83" s="74">
        <v>0</v>
      </c>
      <c r="CO83" s="74">
        <v>1</v>
      </c>
      <c r="CP83" s="74">
        <v>0</v>
      </c>
      <c r="CQ83" s="74">
        <v>0</v>
      </c>
      <c r="CR83" s="74">
        <v>0</v>
      </c>
      <c r="CS83" s="74">
        <v>0</v>
      </c>
      <c r="CT83" s="74">
        <v>0</v>
      </c>
      <c r="CU83" s="74">
        <v>8.6967946090170801E-4</v>
      </c>
      <c r="CV83" s="74">
        <v>0</v>
      </c>
      <c r="CW83" s="74">
        <v>1.9469941902287252E-3</v>
      </c>
      <c r="CX83" s="74">
        <v>0</v>
      </c>
      <c r="CY83" s="74">
        <v>0</v>
      </c>
      <c r="CZ83" s="74">
        <v>0</v>
      </c>
      <c r="DA83" s="74">
        <v>0</v>
      </c>
      <c r="DB83" s="74">
        <v>0</v>
      </c>
      <c r="DC83" s="74">
        <v>0</v>
      </c>
      <c r="DD83" s="74">
        <v>0</v>
      </c>
      <c r="DE83" s="74">
        <v>0</v>
      </c>
      <c r="DF83" s="74">
        <v>0</v>
      </c>
      <c r="DG83" s="74">
        <v>0</v>
      </c>
      <c r="DH83" s="74">
        <v>0</v>
      </c>
      <c r="DI83" s="74">
        <v>0</v>
      </c>
      <c r="DJ83" s="74">
        <v>0</v>
      </c>
      <c r="DK83" s="74">
        <v>0</v>
      </c>
      <c r="DL83" s="74">
        <v>0</v>
      </c>
      <c r="DM83" s="74">
        <v>0</v>
      </c>
      <c r="DN83" s="74">
        <v>0</v>
      </c>
      <c r="DO83" s="74">
        <v>0</v>
      </c>
      <c r="DP83" s="74">
        <v>0</v>
      </c>
      <c r="DQ83" s="74">
        <v>5.4160921012536114E-3</v>
      </c>
      <c r="DR83" s="74">
        <v>3.1693039322793358E-3</v>
      </c>
      <c r="DS83" s="74">
        <v>1.0612141026856356E-3</v>
      </c>
      <c r="DT83" s="74">
        <v>0</v>
      </c>
      <c r="DU83" s="74">
        <v>9.747644427984131E-4</v>
      </c>
      <c r="DV83" s="74">
        <v>1.9241393965027248E-3</v>
      </c>
      <c r="DW83" s="74">
        <v>0</v>
      </c>
      <c r="DX83" s="74">
        <v>3.8355161506431314E-3</v>
      </c>
      <c r="DY83" s="74">
        <v>1.2912675715247813E-3</v>
      </c>
      <c r="DZ83" s="74">
        <v>2.3835040869389134E-3</v>
      </c>
      <c r="EA83" s="74">
        <v>2.0769177637422406E-3</v>
      </c>
      <c r="EB83" s="74">
        <v>7.6164646508098234E-4</v>
      </c>
      <c r="EC83" s="74">
        <v>3.7119602407431336E-4</v>
      </c>
      <c r="ED83" s="74">
        <v>1.4472372649286234E-3</v>
      </c>
      <c r="EE83" s="74">
        <v>1.5366226413807431E-3</v>
      </c>
      <c r="EF83" s="74">
        <v>6.1988186521216729E-4</v>
      </c>
      <c r="EG83" s="74">
        <v>2.1421051735095896E-3</v>
      </c>
      <c r="EH83" s="74">
        <v>3.4278840344290555E-3</v>
      </c>
      <c r="EI83" s="74">
        <v>8.0336701352128222E-4</v>
      </c>
      <c r="EJ83" s="74">
        <v>1.0530117879534128E-3</v>
      </c>
      <c r="EK83" s="74">
        <v>6.7969011656779062E-4</v>
      </c>
      <c r="EL83" s="74">
        <v>0</v>
      </c>
      <c r="EM83" s="74">
        <v>0</v>
      </c>
      <c r="EN83" s="74">
        <v>0</v>
      </c>
      <c r="EO83" s="74">
        <v>0</v>
      </c>
      <c r="EP83" s="74">
        <v>9.2037944979124942E-4</v>
      </c>
      <c r="EQ83" s="74">
        <v>5.1688911266528333E-4</v>
      </c>
      <c r="ER83" s="74">
        <v>1.2003214230819654E-3</v>
      </c>
      <c r="ES83" s="74">
        <v>0</v>
      </c>
      <c r="ET83" s="74">
        <v>3.5506431893492728E-3</v>
      </c>
      <c r="EU83" s="74">
        <v>6.3400999199706982E-4</v>
      </c>
      <c r="EV83" s="74">
        <v>8.5823334595148265E-4</v>
      </c>
      <c r="EW83" s="74">
        <v>6.4271562500499446E-4</v>
      </c>
      <c r="EX83" s="74">
        <v>4.1619093032280062E-3</v>
      </c>
      <c r="EY83" s="74">
        <v>7.2805054500825993E-4</v>
      </c>
      <c r="EZ83" s="74">
        <v>1.5060466587409676E-3</v>
      </c>
      <c r="FA83" s="74">
        <v>0</v>
      </c>
      <c r="FB83" s="74">
        <v>0</v>
      </c>
      <c r="FC83" s="74">
        <v>0</v>
      </c>
      <c r="FD83" s="74">
        <v>0</v>
      </c>
      <c r="FE83" s="74">
        <v>4.5571447010178174E-4</v>
      </c>
      <c r="FF83" s="74">
        <v>5.0453666349778664E-4</v>
      </c>
      <c r="FG83" s="74">
        <v>1.2807992071344873E-3</v>
      </c>
      <c r="FH83" s="74">
        <v>1.1359342272672034E-3</v>
      </c>
      <c r="FI83" s="74">
        <v>4.0262570372670781E-4</v>
      </c>
      <c r="FJ83" s="74">
        <v>2.6919602776042203E-4</v>
      </c>
      <c r="FK83" s="74">
        <v>3.1833557201745325E-4</v>
      </c>
      <c r="FL83" s="74">
        <v>4.4328811669416156E-4</v>
      </c>
      <c r="FM83" s="74">
        <v>4.9263063856837329E-4</v>
      </c>
      <c r="FN83" s="74">
        <v>4.493498572988107E-4</v>
      </c>
      <c r="FO83" s="74">
        <v>3.698746115650889E-4</v>
      </c>
      <c r="FP83" s="74">
        <v>0</v>
      </c>
      <c r="FQ83" s="74">
        <v>5.3102550588834388E-4</v>
      </c>
      <c r="FR83" s="74">
        <v>3.8174505566822492E-4</v>
      </c>
      <c r="FS83" s="74">
        <v>2.4365122993680693E-4</v>
      </c>
      <c r="FT83" s="74">
        <v>7.5295408897278662E-4</v>
      </c>
      <c r="FU83" s="74">
        <v>1.4558164639330887E-3</v>
      </c>
      <c r="FV83" s="74">
        <v>4.6297367752564739E-4</v>
      </c>
      <c r="FW83" s="74">
        <v>3.3020955669226096E-4</v>
      </c>
      <c r="FX83" s="74">
        <v>1.2717648022406815E-3</v>
      </c>
      <c r="FY83" s="74">
        <v>0</v>
      </c>
      <c r="FZ83" s="74">
        <v>0</v>
      </c>
      <c r="GA83" s="74">
        <v>0</v>
      </c>
      <c r="GB83" s="74">
        <v>0</v>
      </c>
      <c r="GC83" s="74">
        <v>0</v>
      </c>
      <c r="GD83" s="74">
        <v>0</v>
      </c>
      <c r="GE83" s="74">
        <v>0</v>
      </c>
      <c r="GF83" s="74">
        <v>0</v>
      </c>
      <c r="GG83" s="74">
        <v>0</v>
      </c>
      <c r="GH83" s="74">
        <v>0</v>
      </c>
      <c r="GI83" s="74">
        <v>0</v>
      </c>
      <c r="GJ83" s="74">
        <v>0</v>
      </c>
      <c r="GK83" s="74">
        <v>0</v>
      </c>
      <c r="GL83" s="74">
        <v>0</v>
      </c>
      <c r="GM83" s="74">
        <v>0</v>
      </c>
      <c r="GN83" s="74">
        <v>0</v>
      </c>
      <c r="GO83" s="74">
        <v>0</v>
      </c>
      <c r="GP83" s="74">
        <v>0</v>
      </c>
      <c r="GQ83" s="74">
        <v>1</v>
      </c>
      <c r="GR83" s="74">
        <v>0</v>
      </c>
      <c r="GS83" s="74">
        <v>0</v>
      </c>
      <c r="GT83" s="74">
        <v>0</v>
      </c>
      <c r="GU83" s="74">
        <v>0</v>
      </c>
      <c r="GV83" s="74">
        <v>0</v>
      </c>
      <c r="GW83" s="74">
        <v>8.696330432621086E-4</v>
      </c>
      <c r="GX83" s="74">
        <v>0</v>
      </c>
      <c r="GY83" s="74">
        <v>2.0649930660875592E-3</v>
      </c>
      <c r="GZ83" s="74">
        <v>0</v>
      </c>
      <c r="HA83" s="74">
        <v>0</v>
      </c>
      <c r="HB83" s="74">
        <v>0</v>
      </c>
      <c r="HC83" s="74">
        <v>0</v>
      </c>
      <c r="HD83" s="74">
        <v>0</v>
      </c>
      <c r="HE83" s="74">
        <v>0</v>
      </c>
      <c r="HF83" s="74">
        <v>0</v>
      </c>
      <c r="HG83" s="74">
        <v>0</v>
      </c>
      <c r="HH83" s="74">
        <v>0</v>
      </c>
      <c r="HI83" s="74">
        <v>0</v>
      </c>
      <c r="HJ83" s="74">
        <v>0</v>
      </c>
      <c r="HK83" s="74">
        <v>0</v>
      </c>
      <c r="HL83" s="74">
        <v>0</v>
      </c>
      <c r="HM83" s="74">
        <v>0</v>
      </c>
      <c r="HN83" s="74">
        <v>0</v>
      </c>
      <c r="HO83" s="74">
        <v>0</v>
      </c>
      <c r="HP83" s="74">
        <v>0</v>
      </c>
      <c r="HQ83" s="74">
        <v>0</v>
      </c>
      <c r="HR83" s="74">
        <v>0</v>
      </c>
      <c r="HS83" s="74">
        <v>5.3654113131976792E-3</v>
      </c>
      <c r="HT83" s="50"/>
      <c r="HU83" s="50"/>
      <c r="HV83" s="50"/>
      <c r="HW83" s="50"/>
      <c r="HX83" s="54"/>
      <c r="HY83" s="41"/>
    </row>
    <row r="84" spans="5:233">
      <c r="E84" s="43"/>
      <c r="F84" s="50"/>
      <c r="G84" s="50"/>
      <c r="H84" s="50"/>
      <c r="I84" s="50"/>
      <c r="J84" s="50"/>
      <c r="K84" s="87">
        <v>577</v>
      </c>
      <c r="L84" s="71" t="s">
        <v>716</v>
      </c>
      <c r="M84" s="79">
        <v>1.0002151820820326</v>
      </c>
      <c r="N84" s="80">
        <v>0.40334405242035093</v>
      </c>
      <c r="O84" s="79" t="s">
        <v>972</v>
      </c>
      <c r="P84" s="74">
        <v>6.1332004741872382E-3</v>
      </c>
      <c r="Q84" s="74">
        <v>1.2336907793722522E-3</v>
      </c>
      <c r="R84" s="74">
        <v>0</v>
      </c>
      <c r="S84" s="74">
        <v>7.3483089660835946E-3</v>
      </c>
      <c r="T84" s="74">
        <v>6.8606710399658974E-3</v>
      </c>
      <c r="U84" s="74">
        <v>0</v>
      </c>
      <c r="V84" s="74">
        <v>3.3650240709547197E-2</v>
      </c>
      <c r="W84" s="74">
        <v>4.2176588194918173E-3</v>
      </c>
      <c r="X84" s="74">
        <v>4.4695199437125481E-3</v>
      </c>
      <c r="Y84" s="74">
        <v>5.5716001425436899E-3</v>
      </c>
      <c r="Z84" s="74">
        <v>2.8981116761375336E-3</v>
      </c>
      <c r="AA84" s="74">
        <v>6.4451333361913565E-3</v>
      </c>
      <c r="AB84" s="74">
        <v>4.0556898494543163E-3</v>
      </c>
      <c r="AC84" s="74">
        <v>2.6390046772123985E-3</v>
      </c>
      <c r="AD84" s="74">
        <v>1.2336018811702769E-3</v>
      </c>
      <c r="AE84" s="74">
        <v>4.6234622271447822E-3</v>
      </c>
      <c r="AF84" s="74">
        <v>9.8074025401516593E-3</v>
      </c>
      <c r="AG84" s="74">
        <v>5.4267492289120514E-3</v>
      </c>
      <c r="AH84" s="74">
        <v>3.5427881616660801E-3</v>
      </c>
      <c r="AI84" s="74">
        <v>2.5026505883184854E-3</v>
      </c>
      <c r="AJ84" s="74">
        <v>0</v>
      </c>
      <c r="AK84" s="74">
        <v>0</v>
      </c>
      <c r="AL84" s="74">
        <v>0</v>
      </c>
      <c r="AM84" s="74">
        <v>0</v>
      </c>
      <c r="AN84" s="74">
        <v>1.3374282850450721E-3</v>
      </c>
      <c r="AO84" s="74">
        <v>1.5237872555715834E-3</v>
      </c>
      <c r="AP84" s="74">
        <v>3.0598608626497431E-3</v>
      </c>
      <c r="AQ84" s="74">
        <v>1.0651995449528614E-3</v>
      </c>
      <c r="AR84" s="74">
        <v>7.8624204838023768E-3</v>
      </c>
      <c r="AS84" s="74">
        <v>9.8685511439830335E-4</v>
      </c>
      <c r="AT84" s="74">
        <v>2.6494301606302022E-3</v>
      </c>
      <c r="AU84" s="74">
        <v>3.0537615228399644E-3</v>
      </c>
      <c r="AV84" s="74">
        <v>1.1056285958340475E-3</v>
      </c>
      <c r="AW84" s="74">
        <v>8.6617918228831391E-4</v>
      </c>
      <c r="AX84" s="74">
        <v>1.2319043799229143E-3</v>
      </c>
      <c r="AY84" s="74">
        <v>0</v>
      </c>
      <c r="AZ84" s="74">
        <v>0</v>
      </c>
      <c r="BA84" s="74">
        <v>0</v>
      </c>
      <c r="BB84" s="74">
        <v>0</v>
      </c>
      <c r="BC84" s="74">
        <v>4.940363289937617E-3</v>
      </c>
      <c r="BD84" s="74">
        <v>5.9092469655866939E-3</v>
      </c>
      <c r="BE84" s="74">
        <v>9.4982994703044876E-4</v>
      </c>
      <c r="BF84" s="74">
        <v>2.6786819519819174E-3</v>
      </c>
      <c r="BG84" s="74">
        <v>1.2126017771180255E-3</v>
      </c>
      <c r="BH84" s="74">
        <v>7.5287541137504933E-4</v>
      </c>
      <c r="BI84" s="74">
        <v>7.6721768272790844E-4</v>
      </c>
      <c r="BJ84" s="74">
        <v>1.228401926950738E-3</v>
      </c>
      <c r="BK84" s="74">
        <v>1.5012337233409482E-3</v>
      </c>
      <c r="BL84" s="74">
        <v>9.0631120998719151E-4</v>
      </c>
      <c r="BM84" s="74">
        <v>1.1147003158057725E-3</v>
      </c>
      <c r="BN84" s="74">
        <v>0</v>
      </c>
      <c r="BO84" s="74">
        <v>1.1067010941954022E-3</v>
      </c>
      <c r="BP84" s="74">
        <v>1.252131020823777E-3</v>
      </c>
      <c r="BQ84" s="74">
        <v>8.287673580913902E-4</v>
      </c>
      <c r="BR84" s="74">
        <v>1.3438410510922447E-3</v>
      </c>
      <c r="BS84" s="74">
        <v>3.2396111403120032E-3</v>
      </c>
      <c r="BT84" s="74">
        <v>1.0192100253700017E-3</v>
      </c>
      <c r="BU84" s="74">
        <v>1.0138126761891286E-3</v>
      </c>
      <c r="BV84" s="74">
        <v>1.1835682639858888E-3</v>
      </c>
      <c r="BW84" s="74">
        <v>0</v>
      </c>
      <c r="BX84" s="74">
        <v>0</v>
      </c>
      <c r="BY84" s="74">
        <v>0</v>
      </c>
      <c r="BZ84" s="74">
        <v>0</v>
      </c>
      <c r="CA84" s="74">
        <v>0</v>
      </c>
      <c r="CB84" s="74">
        <v>0</v>
      </c>
      <c r="CC84" s="74">
        <v>0</v>
      </c>
      <c r="CD84" s="74">
        <v>0</v>
      </c>
      <c r="CE84" s="74">
        <v>0</v>
      </c>
      <c r="CF84" s="74">
        <v>0</v>
      </c>
      <c r="CG84" s="74">
        <v>0</v>
      </c>
      <c r="CH84" s="74">
        <v>0</v>
      </c>
      <c r="CI84" s="74">
        <v>0</v>
      </c>
      <c r="CJ84" s="74">
        <v>0</v>
      </c>
      <c r="CK84" s="74">
        <v>0</v>
      </c>
      <c r="CL84" s="74">
        <v>0</v>
      </c>
      <c r="CM84" s="74">
        <v>0</v>
      </c>
      <c r="CN84" s="74">
        <v>0</v>
      </c>
      <c r="CO84" s="74">
        <v>0</v>
      </c>
      <c r="CP84" s="74">
        <v>1</v>
      </c>
      <c r="CQ84" s="74">
        <v>0</v>
      </c>
      <c r="CR84" s="74">
        <v>0</v>
      </c>
      <c r="CS84" s="74">
        <v>0</v>
      </c>
      <c r="CT84" s="74">
        <v>0</v>
      </c>
      <c r="CU84" s="74">
        <v>5.0994320952695927E-3</v>
      </c>
      <c r="CV84" s="74">
        <v>0</v>
      </c>
      <c r="CW84" s="74">
        <v>5.6433727582844428E-3</v>
      </c>
      <c r="CX84" s="74">
        <v>0</v>
      </c>
      <c r="CY84" s="74">
        <v>0</v>
      </c>
      <c r="CZ84" s="74">
        <v>0</v>
      </c>
      <c r="DA84" s="74">
        <v>0</v>
      </c>
      <c r="DB84" s="74">
        <v>0</v>
      </c>
      <c r="DC84" s="74">
        <v>0</v>
      </c>
      <c r="DD84" s="74">
        <v>0</v>
      </c>
      <c r="DE84" s="74">
        <v>0</v>
      </c>
      <c r="DF84" s="74">
        <v>0</v>
      </c>
      <c r="DG84" s="74">
        <v>0</v>
      </c>
      <c r="DH84" s="74">
        <v>0</v>
      </c>
      <c r="DI84" s="74">
        <v>0</v>
      </c>
      <c r="DJ84" s="74">
        <v>0</v>
      </c>
      <c r="DK84" s="74">
        <v>0</v>
      </c>
      <c r="DL84" s="74">
        <v>0</v>
      </c>
      <c r="DM84" s="74">
        <v>0</v>
      </c>
      <c r="DN84" s="74">
        <v>0</v>
      </c>
      <c r="DO84" s="74">
        <v>0</v>
      </c>
      <c r="DP84" s="74">
        <v>0</v>
      </c>
      <c r="DQ84" s="74">
        <v>4.271715947760843E-2</v>
      </c>
      <c r="DR84" s="74">
        <v>5.8784352600767835E-3</v>
      </c>
      <c r="DS84" s="74">
        <v>1.1892096892641955E-3</v>
      </c>
      <c r="DT84" s="74">
        <v>0</v>
      </c>
      <c r="DU84" s="74">
        <v>7.2970384918772252E-3</v>
      </c>
      <c r="DV84" s="74">
        <v>6.7935542596514699E-3</v>
      </c>
      <c r="DW84" s="74">
        <v>0</v>
      </c>
      <c r="DX84" s="74">
        <v>3.3650020173074037E-2</v>
      </c>
      <c r="DY84" s="74">
        <v>4.6019211996861644E-3</v>
      </c>
      <c r="DZ84" s="74">
        <v>4.3636455176243065E-3</v>
      </c>
      <c r="EA84" s="74">
        <v>5.658676551700121E-3</v>
      </c>
      <c r="EB84" s="74">
        <v>2.8973197778401519E-3</v>
      </c>
      <c r="EC84" s="74">
        <v>6.2340687474987727E-3</v>
      </c>
      <c r="ED84" s="74">
        <v>4.161933958146161E-3</v>
      </c>
      <c r="EE84" s="74">
        <v>2.6363247053191896E-3</v>
      </c>
      <c r="EF84" s="74">
        <v>1.2286735667121505E-3</v>
      </c>
      <c r="EG84" s="74">
        <v>4.622711858068086E-3</v>
      </c>
      <c r="EH84" s="74">
        <v>9.6518817120390416E-3</v>
      </c>
      <c r="EI84" s="74">
        <v>5.4267492289120506E-3</v>
      </c>
      <c r="EJ84" s="74">
        <v>3.5021223037602443E-3</v>
      </c>
      <c r="EK84" s="74">
        <v>2.5030317938900997E-3</v>
      </c>
      <c r="EL84" s="74">
        <v>0</v>
      </c>
      <c r="EM84" s="74">
        <v>0</v>
      </c>
      <c r="EN84" s="74">
        <v>0</v>
      </c>
      <c r="EO84" s="74">
        <v>0</v>
      </c>
      <c r="EP84" s="74">
        <v>1.337110058512644E-3</v>
      </c>
      <c r="EQ84" s="74">
        <v>1.5252206862919439E-3</v>
      </c>
      <c r="ER84" s="74">
        <v>2.996601170423645E-3</v>
      </c>
      <c r="ES84" s="74">
        <v>1.0825912764370271E-3</v>
      </c>
      <c r="ET84" s="74">
        <v>7.0162352858945424E-3</v>
      </c>
      <c r="EU84" s="74">
        <v>1.0034435518592522E-3</v>
      </c>
      <c r="EV84" s="74">
        <v>2.6060316821113769E-3</v>
      </c>
      <c r="EW84" s="74">
        <v>3.0522974631053013E-3</v>
      </c>
      <c r="EX84" s="74">
        <v>1.01426543181913E-3</v>
      </c>
      <c r="EY84" s="74">
        <v>8.649582865129518E-4</v>
      </c>
      <c r="EZ84" s="74">
        <v>1.4269442053822658E-3</v>
      </c>
      <c r="FA84" s="74">
        <v>0</v>
      </c>
      <c r="FB84" s="74">
        <v>0</v>
      </c>
      <c r="FC84" s="74">
        <v>0</v>
      </c>
      <c r="FD84" s="74">
        <v>0</v>
      </c>
      <c r="FE84" s="74">
        <v>4.9376808809910369E-3</v>
      </c>
      <c r="FF84" s="74">
        <v>5.9019154095368044E-3</v>
      </c>
      <c r="FG84" s="74">
        <v>9.4958854018458545E-4</v>
      </c>
      <c r="FH84" s="74">
        <v>3.1457463841872545E-3</v>
      </c>
      <c r="FI84" s="74">
        <v>1.2131282953404415E-3</v>
      </c>
      <c r="FJ84" s="74">
        <v>7.4350744535880108E-4</v>
      </c>
      <c r="FK84" s="74">
        <v>6.8576005911136868E-4</v>
      </c>
      <c r="FL84" s="74">
        <v>1.2963621655581123E-3</v>
      </c>
      <c r="FM84" s="74">
        <v>1.4681017479990619E-3</v>
      </c>
      <c r="FN84" s="74">
        <v>9.2472948063668649E-4</v>
      </c>
      <c r="FO84" s="74">
        <v>1.1095095809711586E-3</v>
      </c>
      <c r="FP84" s="74">
        <v>0</v>
      </c>
      <c r="FQ84" s="74">
        <v>1.1340376982851153E-3</v>
      </c>
      <c r="FR84" s="74">
        <v>1.2401219221908695E-3</v>
      </c>
      <c r="FS84" s="74">
        <v>8.2695599266573139E-4</v>
      </c>
      <c r="FT84" s="74">
        <v>1.3447862399404481E-3</v>
      </c>
      <c r="FU84" s="74">
        <v>3.2324884502784985E-3</v>
      </c>
      <c r="FV84" s="74">
        <v>1.0257053646731394E-3</v>
      </c>
      <c r="FW84" s="74">
        <v>1.0133601069322118E-3</v>
      </c>
      <c r="FX84" s="74">
        <v>1.2068965336062959E-3</v>
      </c>
      <c r="FY84" s="74">
        <v>0</v>
      </c>
      <c r="FZ84" s="74">
        <v>0</v>
      </c>
      <c r="GA84" s="74">
        <v>0</v>
      </c>
      <c r="GB84" s="74">
        <v>0</v>
      </c>
      <c r="GC84" s="74">
        <v>0</v>
      </c>
      <c r="GD84" s="74">
        <v>0</v>
      </c>
      <c r="GE84" s="74">
        <v>0</v>
      </c>
      <c r="GF84" s="74">
        <v>0</v>
      </c>
      <c r="GG84" s="74">
        <v>0</v>
      </c>
      <c r="GH84" s="74">
        <v>0</v>
      </c>
      <c r="GI84" s="74">
        <v>0</v>
      </c>
      <c r="GJ84" s="74">
        <v>0</v>
      </c>
      <c r="GK84" s="74">
        <v>0</v>
      </c>
      <c r="GL84" s="74">
        <v>0</v>
      </c>
      <c r="GM84" s="74">
        <v>0</v>
      </c>
      <c r="GN84" s="74">
        <v>0</v>
      </c>
      <c r="GO84" s="74">
        <v>0</v>
      </c>
      <c r="GP84" s="74">
        <v>0</v>
      </c>
      <c r="GQ84" s="74">
        <v>0</v>
      </c>
      <c r="GR84" s="74">
        <v>1</v>
      </c>
      <c r="GS84" s="74">
        <v>0</v>
      </c>
      <c r="GT84" s="74">
        <v>0</v>
      </c>
      <c r="GU84" s="74">
        <v>0</v>
      </c>
      <c r="GV84" s="74">
        <v>0</v>
      </c>
      <c r="GW84" s="74">
        <v>5.099159921886409E-3</v>
      </c>
      <c r="GX84" s="74">
        <v>0</v>
      </c>
      <c r="GY84" s="74">
        <v>5.3517455998633541E-3</v>
      </c>
      <c r="GZ84" s="74">
        <v>0</v>
      </c>
      <c r="HA84" s="74">
        <v>0</v>
      </c>
      <c r="HB84" s="74">
        <v>0</v>
      </c>
      <c r="HC84" s="74">
        <v>0</v>
      </c>
      <c r="HD84" s="74">
        <v>0</v>
      </c>
      <c r="HE84" s="74">
        <v>0</v>
      </c>
      <c r="HF84" s="74">
        <v>0</v>
      </c>
      <c r="HG84" s="74">
        <v>0</v>
      </c>
      <c r="HH84" s="74">
        <v>0</v>
      </c>
      <c r="HI84" s="74">
        <v>0</v>
      </c>
      <c r="HJ84" s="74">
        <v>0</v>
      </c>
      <c r="HK84" s="74">
        <v>0</v>
      </c>
      <c r="HL84" s="74">
        <v>0</v>
      </c>
      <c r="HM84" s="74">
        <v>0</v>
      </c>
      <c r="HN84" s="74">
        <v>0</v>
      </c>
      <c r="HO84" s="74">
        <v>0</v>
      </c>
      <c r="HP84" s="74">
        <v>0</v>
      </c>
      <c r="HQ84" s="74">
        <v>0</v>
      </c>
      <c r="HR84" s="74">
        <v>0</v>
      </c>
      <c r="HS84" s="74">
        <v>4.2317435974875708E-2</v>
      </c>
      <c r="HT84" s="50"/>
      <c r="HU84" s="50"/>
      <c r="HV84" s="50"/>
      <c r="HW84" s="50"/>
      <c r="HX84" s="54"/>
      <c r="HY84" s="41"/>
    </row>
    <row r="85" spans="5:233">
      <c r="E85" s="43"/>
      <c r="F85" s="50"/>
      <c r="G85" s="50"/>
      <c r="H85" s="50"/>
      <c r="I85" s="50"/>
      <c r="J85" s="50"/>
      <c r="K85" s="87">
        <v>578</v>
      </c>
      <c r="L85" s="71" t="s">
        <v>717</v>
      </c>
      <c r="M85" s="79">
        <v>1.0051715877925871</v>
      </c>
      <c r="N85" s="80">
        <v>0.40889612007456677</v>
      </c>
      <c r="O85" s="79">
        <v>0.60173495266141197</v>
      </c>
      <c r="P85" s="74">
        <v>0</v>
      </c>
      <c r="Q85" s="74">
        <v>0</v>
      </c>
      <c r="R85" s="74">
        <v>0</v>
      </c>
      <c r="S85" s="74">
        <v>0</v>
      </c>
      <c r="T85" s="74">
        <v>0</v>
      </c>
      <c r="U85" s="74">
        <v>0</v>
      </c>
      <c r="V85" s="74">
        <v>0</v>
      </c>
      <c r="W85" s="74">
        <v>0</v>
      </c>
      <c r="X85" s="74">
        <v>0</v>
      </c>
      <c r="Y85" s="74">
        <v>0</v>
      </c>
      <c r="Z85" s="74">
        <v>0</v>
      </c>
      <c r="AA85" s="74">
        <v>0</v>
      </c>
      <c r="AB85" s="74">
        <v>0</v>
      </c>
      <c r="AC85" s="74">
        <v>0</v>
      </c>
      <c r="AD85" s="74">
        <v>0</v>
      </c>
      <c r="AE85" s="74">
        <v>0</v>
      </c>
      <c r="AF85" s="74">
        <v>0</v>
      </c>
      <c r="AG85" s="74">
        <v>0</v>
      </c>
      <c r="AH85" s="74">
        <v>0</v>
      </c>
      <c r="AI85" s="74">
        <v>0</v>
      </c>
      <c r="AJ85" s="74">
        <v>0</v>
      </c>
      <c r="AK85" s="74">
        <v>0</v>
      </c>
      <c r="AL85" s="74">
        <v>0</v>
      </c>
      <c r="AM85" s="74">
        <v>0</v>
      </c>
      <c r="AN85" s="74">
        <v>0</v>
      </c>
      <c r="AO85" s="74">
        <v>0</v>
      </c>
      <c r="AP85" s="74">
        <v>0</v>
      </c>
      <c r="AQ85" s="74">
        <v>0</v>
      </c>
      <c r="AR85" s="74">
        <v>0</v>
      </c>
      <c r="AS85" s="74">
        <v>0</v>
      </c>
      <c r="AT85" s="74">
        <v>0</v>
      </c>
      <c r="AU85" s="74">
        <v>0</v>
      </c>
      <c r="AV85" s="74">
        <v>0</v>
      </c>
      <c r="AW85" s="74">
        <v>0</v>
      </c>
      <c r="AX85" s="74">
        <v>0</v>
      </c>
      <c r="AY85" s="74">
        <v>0</v>
      </c>
      <c r="AZ85" s="74">
        <v>0</v>
      </c>
      <c r="BA85" s="74">
        <v>0</v>
      </c>
      <c r="BB85" s="74">
        <v>0</v>
      </c>
      <c r="BC85" s="74">
        <v>0</v>
      </c>
      <c r="BD85" s="74">
        <v>0</v>
      </c>
      <c r="BE85" s="74">
        <v>0</v>
      </c>
      <c r="BF85" s="74">
        <v>0</v>
      </c>
      <c r="BG85" s="74">
        <v>0</v>
      </c>
      <c r="BH85" s="74">
        <v>0</v>
      </c>
      <c r="BI85" s="74">
        <v>0</v>
      </c>
      <c r="BJ85" s="74">
        <v>0</v>
      </c>
      <c r="BK85" s="74">
        <v>0</v>
      </c>
      <c r="BL85" s="74">
        <v>0</v>
      </c>
      <c r="BM85" s="74">
        <v>0</v>
      </c>
      <c r="BN85" s="74">
        <v>0</v>
      </c>
      <c r="BO85" s="74">
        <v>0</v>
      </c>
      <c r="BP85" s="74">
        <v>0</v>
      </c>
      <c r="BQ85" s="74">
        <v>0</v>
      </c>
      <c r="BR85" s="74">
        <v>0</v>
      </c>
      <c r="BS85" s="74">
        <v>0</v>
      </c>
      <c r="BT85" s="74">
        <v>0</v>
      </c>
      <c r="BU85" s="74">
        <v>0</v>
      </c>
      <c r="BV85" s="74">
        <v>0</v>
      </c>
      <c r="BW85" s="74">
        <v>0</v>
      </c>
      <c r="BX85" s="74">
        <v>0</v>
      </c>
      <c r="BY85" s="74">
        <v>0</v>
      </c>
      <c r="BZ85" s="74">
        <v>0</v>
      </c>
      <c r="CA85" s="74">
        <v>0</v>
      </c>
      <c r="CB85" s="74">
        <v>0</v>
      </c>
      <c r="CC85" s="74">
        <v>0</v>
      </c>
      <c r="CD85" s="74">
        <v>0</v>
      </c>
      <c r="CE85" s="74">
        <v>0</v>
      </c>
      <c r="CF85" s="74">
        <v>0</v>
      </c>
      <c r="CG85" s="74">
        <v>0</v>
      </c>
      <c r="CH85" s="74">
        <v>0</v>
      </c>
      <c r="CI85" s="74">
        <v>0</v>
      </c>
      <c r="CJ85" s="74">
        <v>0</v>
      </c>
      <c r="CK85" s="74">
        <v>0</v>
      </c>
      <c r="CL85" s="74">
        <v>0</v>
      </c>
      <c r="CM85" s="74">
        <v>0</v>
      </c>
      <c r="CN85" s="74">
        <v>0</v>
      </c>
      <c r="CO85" s="74">
        <v>0</v>
      </c>
      <c r="CP85" s="74">
        <v>0</v>
      </c>
      <c r="CQ85" s="74">
        <v>1</v>
      </c>
      <c r="CR85" s="74">
        <v>0</v>
      </c>
      <c r="CS85" s="74">
        <v>0</v>
      </c>
      <c r="CT85" s="74">
        <v>0</v>
      </c>
      <c r="CU85" s="74">
        <v>0</v>
      </c>
      <c r="CV85" s="74">
        <v>0</v>
      </c>
      <c r="CW85" s="74">
        <v>0</v>
      </c>
      <c r="CX85" s="74">
        <v>0</v>
      </c>
      <c r="CY85" s="74">
        <v>0</v>
      </c>
      <c r="CZ85" s="74">
        <v>0</v>
      </c>
      <c r="DA85" s="74">
        <v>0</v>
      </c>
      <c r="DB85" s="74">
        <v>0</v>
      </c>
      <c r="DC85" s="74">
        <v>0</v>
      </c>
      <c r="DD85" s="74">
        <v>0</v>
      </c>
      <c r="DE85" s="74">
        <v>0</v>
      </c>
      <c r="DF85" s="74">
        <v>0</v>
      </c>
      <c r="DG85" s="74">
        <v>0</v>
      </c>
      <c r="DH85" s="74">
        <v>0</v>
      </c>
      <c r="DI85" s="74">
        <v>0</v>
      </c>
      <c r="DJ85" s="74">
        <v>0</v>
      </c>
      <c r="DK85" s="74">
        <v>0</v>
      </c>
      <c r="DL85" s="74">
        <v>0</v>
      </c>
      <c r="DM85" s="74">
        <v>0</v>
      </c>
      <c r="DN85" s="74">
        <v>0</v>
      </c>
      <c r="DO85" s="74">
        <v>0</v>
      </c>
      <c r="DP85" s="74">
        <v>0</v>
      </c>
      <c r="DQ85" s="74">
        <v>0</v>
      </c>
      <c r="DR85" s="74">
        <v>0</v>
      </c>
      <c r="DS85" s="74">
        <v>0</v>
      </c>
      <c r="DT85" s="74">
        <v>0</v>
      </c>
      <c r="DU85" s="74">
        <v>0</v>
      </c>
      <c r="DV85" s="74">
        <v>0</v>
      </c>
      <c r="DW85" s="74">
        <v>0</v>
      </c>
      <c r="DX85" s="74">
        <v>0</v>
      </c>
      <c r="DY85" s="74">
        <v>0</v>
      </c>
      <c r="DZ85" s="74">
        <v>0</v>
      </c>
      <c r="EA85" s="74">
        <v>0</v>
      </c>
      <c r="EB85" s="74">
        <v>0</v>
      </c>
      <c r="EC85" s="74">
        <v>0</v>
      </c>
      <c r="ED85" s="74">
        <v>0</v>
      </c>
      <c r="EE85" s="74">
        <v>0</v>
      </c>
      <c r="EF85" s="74">
        <v>0</v>
      </c>
      <c r="EG85" s="74">
        <v>0</v>
      </c>
      <c r="EH85" s="74">
        <v>0</v>
      </c>
      <c r="EI85" s="74">
        <v>0</v>
      </c>
      <c r="EJ85" s="74">
        <v>0</v>
      </c>
      <c r="EK85" s="74">
        <v>0</v>
      </c>
      <c r="EL85" s="74">
        <v>0</v>
      </c>
      <c r="EM85" s="74">
        <v>0</v>
      </c>
      <c r="EN85" s="74">
        <v>0</v>
      </c>
      <c r="EO85" s="74">
        <v>0</v>
      </c>
      <c r="EP85" s="74">
        <v>0</v>
      </c>
      <c r="EQ85" s="74">
        <v>0</v>
      </c>
      <c r="ER85" s="74">
        <v>0</v>
      </c>
      <c r="ES85" s="74">
        <v>0</v>
      </c>
      <c r="ET85" s="74">
        <v>0</v>
      </c>
      <c r="EU85" s="74">
        <v>0</v>
      </c>
      <c r="EV85" s="74">
        <v>0</v>
      </c>
      <c r="EW85" s="74">
        <v>0</v>
      </c>
      <c r="EX85" s="74">
        <v>0</v>
      </c>
      <c r="EY85" s="74">
        <v>0</v>
      </c>
      <c r="EZ85" s="74">
        <v>0</v>
      </c>
      <c r="FA85" s="74">
        <v>0</v>
      </c>
      <c r="FB85" s="74">
        <v>0</v>
      </c>
      <c r="FC85" s="74">
        <v>0</v>
      </c>
      <c r="FD85" s="74">
        <v>0</v>
      </c>
      <c r="FE85" s="74">
        <v>0</v>
      </c>
      <c r="FF85" s="74">
        <v>0</v>
      </c>
      <c r="FG85" s="74">
        <v>0</v>
      </c>
      <c r="FH85" s="74">
        <v>0</v>
      </c>
      <c r="FI85" s="74">
        <v>0</v>
      </c>
      <c r="FJ85" s="74">
        <v>0</v>
      </c>
      <c r="FK85" s="74">
        <v>0</v>
      </c>
      <c r="FL85" s="74">
        <v>0</v>
      </c>
      <c r="FM85" s="74">
        <v>0</v>
      </c>
      <c r="FN85" s="74">
        <v>0</v>
      </c>
      <c r="FO85" s="74">
        <v>0</v>
      </c>
      <c r="FP85" s="74">
        <v>0</v>
      </c>
      <c r="FQ85" s="74">
        <v>0</v>
      </c>
      <c r="FR85" s="74">
        <v>0</v>
      </c>
      <c r="FS85" s="74">
        <v>0</v>
      </c>
      <c r="FT85" s="74">
        <v>0</v>
      </c>
      <c r="FU85" s="74">
        <v>0</v>
      </c>
      <c r="FV85" s="74">
        <v>0</v>
      </c>
      <c r="FW85" s="74">
        <v>0</v>
      </c>
      <c r="FX85" s="74">
        <v>0</v>
      </c>
      <c r="FY85" s="74">
        <v>0</v>
      </c>
      <c r="FZ85" s="74">
        <v>0</v>
      </c>
      <c r="GA85" s="74">
        <v>0</v>
      </c>
      <c r="GB85" s="74">
        <v>0</v>
      </c>
      <c r="GC85" s="74">
        <v>0</v>
      </c>
      <c r="GD85" s="74">
        <v>0</v>
      </c>
      <c r="GE85" s="74">
        <v>0</v>
      </c>
      <c r="GF85" s="74">
        <v>0</v>
      </c>
      <c r="GG85" s="74">
        <v>0</v>
      </c>
      <c r="GH85" s="74">
        <v>0</v>
      </c>
      <c r="GI85" s="74">
        <v>0</v>
      </c>
      <c r="GJ85" s="74">
        <v>0</v>
      </c>
      <c r="GK85" s="74">
        <v>0</v>
      </c>
      <c r="GL85" s="74">
        <v>0</v>
      </c>
      <c r="GM85" s="74">
        <v>0</v>
      </c>
      <c r="GN85" s="74">
        <v>0</v>
      </c>
      <c r="GO85" s="74">
        <v>0</v>
      </c>
      <c r="GP85" s="74">
        <v>0</v>
      </c>
      <c r="GQ85" s="74">
        <v>0</v>
      </c>
      <c r="GR85" s="74">
        <v>0</v>
      </c>
      <c r="GS85" s="74">
        <v>1</v>
      </c>
      <c r="GT85" s="74">
        <v>0</v>
      </c>
      <c r="GU85" s="74">
        <v>0</v>
      </c>
      <c r="GV85" s="74">
        <v>0</v>
      </c>
      <c r="GW85" s="74">
        <v>0</v>
      </c>
      <c r="GX85" s="74">
        <v>0</v>
      </c>
      <c r="GY85" s="74">
        <v>0</v>
      </c>
      <c r="GZ85" s="74">
        <v>0</v>
      </c>
      <c r="HA85" s="74">
        <v>0</v>
      </c>
      <c r="HB85" s="74">
        <v>0</v>
      </c>
      <c r="HC85" s="74">
        <v>0</v>
      </c>
      <c r="HD85" s="74">
        <v>0</v>
      </c>
      <c r="HE85" s="74">
        <v>0</v>
      </c>
      <c r="HF85" s="74">
        <v>0</v>
      </c>
      <c r="HG85" s="74">
        <v>0</v>
      </c>
      <c r="HH85" s="74">
        <v>0</v>
      </c>
      <c r="HI85" s="74">
        <v>0</v>
      </c>
      <c r="HJ85" s="74">
        <v>0</v>
      </c>
      <c r="HK85" s="74">
        <v>0</v>
      </c>
      <c r="HL85" s="74">
        <v>0</v>
      </c>
      <c r="HM85" s="74">
        <v>0</v>
      </c>
      <c r="HN85" s="74">
        <v>0</v>
      </c>
      <c r="HO85" s="74">
        <v>0</v>
      </c>
      <c r="HP85" s="74">
        <v>0</v>
      </c>
      <c r="HQ85" s="74">
        <v>0</v>
      </c>
      <c r="HR85" s="74">
        <v>0</v>
      </c>
      <c r="HS85" s="74">
        <v>0</v>
      </c>
      <c r="HT85" s="50"/>
      <c r="HU85" s="50"/>
      <c r="HV85" s="50"/>
      <c r="HW85" s="50"/>
      <c r="HX85" s="54"/>
      <c r="HY85" s="41"/>
    </row>
    <row r="86" spans="5:233">
      <c r="E86" s="43"/>
      <c r="F86" s="50"/>
      <c r="G86" s="50"/>
      <c r="H86" s="50"/>
      <c r="I86" s="50"/>
      <c r="J86" s="50"/>
      <c r="K86" s="87">
        <v>579</v>
      </c>
      <c r="L86" s="71" t="s">
        <v>718</v>
      </c>
      <c r="M86" s="79">
        <v>1.0060319256316252</v>
      </c>
      <c r="N86" s="80">
        <v>0.14701868974496859</v>
      </c>
      <c r="O86" s="79">
        <v>0.99898059380840909</v>
      </c>
      <c r="P86" s="74">
        <v>0</v>
      </c>
      <c r="Q86" s="74">
        <v>0</v>
      </c>
      <c r="R86" s="74">
        <v>0</v>
      </c>
      <c r="S86" s="74">
        <v>0</v>
      </c>
      <c r="T86" s="74">
        <v>0</v>
      </c>
      <c r="U86" s="74">
        <v>0</v>
      </c>
      <c r="V86" s="74">
        <v>0</v>
      </c>
      <c r="W86" s="74">
        <v>0</v>
      </c>
      <c r="X86" s="74">
        <v>0</v>
      </c>
      <c r="Y86" s="74">
        <v>0</v>
      </c>
      <c r="Z86" s="74">
        <v>0</v>
      </c>
      <c r="AA86" s="74">
        <v>0</v>
      </c>
      <c r="AB86" s="74">
        <v>0</v>
      </c>
      <c r="AC86" s="74">
        <v>0</v>
      </c>
      <c r="AD86" s="74">
        <v>0</v>
      </c>
      <c r="AE86" s="74">
        <v>0</v>
      </c>
      <c r="AF86" s="74">
        <v>0</v>
      </c>
      <c r="AG86" s="74">
        <v>0</v>
      </c>
      <c r="AH86" s="74">
        <v>0</v>
      </c>
      <c r="AI86" s="74">
        <v>0</v>
      </c>
      <c r="AJ86" s="74">
        <v>0</v>
      </c>
      <c r="AK86" s="74">
        <v>0</v>
      </c>
      <c r="AL86" s="74">
        <v>0</v>
      </c>
      <c r="AM86" s="74">
        <v>0</v>
      </c>
      <c r="AN86" s="74">
        <v>0</v>
      </c>
      <c r="AO86" s="74">
        <v>0</v>
      </c>
      <c r="AP86" s="74">
        <v>0</v>
      </c>
      <c r="AQ86" s="74">
        <v>0</v>
      </c>
      <c r="AR86" s="74">
        <v>0</v>
      </c>
      <c r="AS86" s="74">
        <v>0</v>
      </c>
      <c r="AT86" s="74">
        <v>0</v>
      </c>
      <c r="AU86" s="74">
        <v>0</v>
      </c>
      <c r="AV86" s="74">
        <v>0</v>
      </c>
      <c r="AW86" s="74">
        <v>0</v>
      </c>
      <c r="AX86" s="74">
        <v>0</v>
      </c>
      <c r="AY86" s="74">
        <v>0</v>
      </c>
      <c r="AZ86" s="74">
        <v>0</v>
      </c>
      <c r="BA86" s="74">
        <v>0</v>
      </c>
      <c r="BB86" s="74">
        <v>0</v>
      </c>
      <c r="BC86" s="74">
        <v>0</v>
      </c>
      <c r="BD86" s="74">
        <v>0</v>
      </c>
      <c r="BE86" s="74">
        <v>0</v>
      </c>
      <c r="BF86" s="74">
        <v>0</v>
      </c>
      <c r="BG86" s="74">
        <v>0</v>
      </c>
      <c r="BH86" s="74">
        <v>0</v>
      </c>
      <c r="BI86" s="74">
        <v>0</v>
      </c>
      <c r="BJ86" s="74">
        <v>0</v>
      </c>
      <c r="BK86" s="74">
        <v>0</v>
      </c>
      <c r="BL86" s="74">
        <v>0</v>
      </c>
      <c r="BM86" s="74">
        <v>0</v>
      </c>
      <c r="BN86" s="74">
        <v>0</v>
      </c>
      <c r="BO86" s="74">
        <v>0</v>
      </c>
      <c r="BP86" s="74">
        <v>0</v>
      </c>
      <c r="BQ86" s="74">
        <v>0</v>
      </c>
      <c r="BR86" s="74">
        <v>0</v>
      </c>
      <c r="BS86" s="74">
        <v>0</v>
      </c>
      <c r="BT86" s="74">
        <v>0</v>
      </c>
      <c r="BU86" s="74">
        <v>0</v>
      </c>
      <c r="BV86" s="74">
        <v>0</v>
      </c>
      <c r="BW86" s="74">
        <v>0</v>
      </c>
      <c r="BX86" s="74">
        <v>0</v>
      </c>
      <c r="BY86" s="74">
        <v>0</v>
      </c>
      <c r="BZ86" s="74">
        <v>0</v>
      </c>
      <c r="CA86" s="74">
        <v>0</v>
      </c>
      <c r="CB86" s="74">
        <v>0</v>
      </c>
      <c r="CC86" s="74">
        <v>0</v>
      </c>
      <c r="CD86" s="74">
        <v>0</v>
      </c>
      <c r="CE86" s="74">
        <v>0</v>
      </c>
      <c r="CF86" s="74">
        <v>0</v>
      </c>
      <c r="CG86" s="74">
        <v>0</v>
      </c>
      <c r="CH86" s="74">
        <v>0</v>
      </c>
      <c r="CI86" s="74">
        <v>0</v>
      </c>
      <c r="CJ86" s="74">
        <v>0</v>
      </c>
      <c r="CK86" s="74">
        <v>0</v>
      </c>
      <c r="CL86" s="74">
        <v>0</v>
      </c>
      <c r="CM86" s="74">
        <v>0</v>
      </c>
      <c r="CN86" s="74">
        <v>0</v>
      </c>
      <c r="CO86" s="74">
        <v>0</v>
      </c>
      <c r="CP86" s="74">
        <v>0</v>
      </c>
      <c r="CQ86" s="74">
        <v>0</v>
      </c>
      <c r="CR86" s="74">
        <v>1</v>
      </c>
      <c r="CS86" s="74">
        <v>0</v>
      </c>
      <c r="CT86" s="74">
        <v>0</v>
      </c>
      <c r="CU86" s="74">
        <v>0</v>
      </c>
      <c r="CV86" s="74">
        <v>0</v>
      </c>
      <c r="CW86" s="74">
        <v>0</v>
      </c>
      <c r="CX86" s="74">
        <v>0</v>
      </c>
      <c r="CY86" s="74">
        <v>0</v>
      </c>
      <c r="CZ86" s="74">
        <v>0</v>
      </c>
      <c r="DA86" s="74">
        <v>0</v>
      </c>
      <c r="DB86" s="74">
        <v>0</v>
      </c>
      <c r="DC86" s="74">
        <v>0</v>
      </c>
      <c r="DD86" s="74">
        <v>0</v>
      </c>
      <c r="DE86" s="74">
        <v>0</v>
      </c>
      <c r="DF86" s="74">
        <v>0</v>
      </c>
      <c r="DG86" s="74">
        <v>0</v>
      </c>
      <c r="DH86" s="74">
        <v>0</v>
      </c>
      <c r="DI86" s="74">
        <v>0</v>
      </c>
      <c r="DJ86" s="74">
        <v>0</v>
      </c>
      <c r="DK86" s="74">
        <v>0</v>
      </c>
      <c r="DL86" s="74">
        <v>0</v>
      </c>
      <c r="DM86" s="74">
        <v>0</v>
      </c>
      <c r="DN86" s="74">
        <v>0</v>
      </c>
      <c r="DO86" s="74">
        <v>0</v>
      </c>
      <c r="DP86" s="74">
        <v>0</v>
      </c>
      <c r="DQ86" s="74">
        <v>0</v>
      </c>
      <c r="DR86" s="74">
        <v>0</v>
      </c>
      <c r="DS86" s="74">
        <v>0</v>
      </c>
      <c r="DT86" s="74">
        <v>0</v>
      </c>
      <c r="DU86" s="74">
        <v>0</v>
      </c>
      <c r="DV86" s="74">
        <v>0</v>
      </c>
      <c r="DW86" s="74">
        <v>0</v>
      </c>
      <c r="DX86" s="74">
        <v>0</v>
      </c>
      <c r="DY86" s="74">
        <v>0</v>
      </c>
      <c r="DZ86" s="74">
        <v>0</v>
      </c>
      <c r="EA86" s="74">
        <v>0</v>
      </c>
      <c r="EB86" s="74">
        <v>0</v>
      </c>
      <c r="EC86" s="74">
        <v>0</v>
      </c>
      <c r="ED86" s="74">
        <v>0</v>
      </c>
      <c r="EE86" s="74">
        <v>0</v>
      </c>
      <c r="EF86" s="74">
        <v>0</v>
      </c>
      <c r="EG86" s="74">
        <v>0</v>
      </c>
      <c r="EH86" s="74">
        <v>0</v>
      </c>
      <c r="EI86" s="74">
        <v>0</v>
      </c>
      <c r="EJ86" s="74">
        <v>0</v>
      </c>
      <c r="EK86" s="74">
        <v>0</v>
      </c>
      <c r="EL86" s="74">
        <v>0</v>
      </c>
      <c r="EM86" s="74">
        <v>0</v>
      </c>
      <c r="EN86" s="74">
        <v>0</v>
      </c>
      <c r="EO86" s="74">
        <v>0</v>
      </c>
      <c r="EP86" s="74">
        <v>0</v>
      </c>
      <c r="EQ86" s="74">
        <v>0</v>
      </c>
      <c r="ER86" s="74">
        <v>0</v>
      </c>
      <c r="ES86" s="74">
        <v>0</v>
      </c>
      <c r="ET86" s="74">
        <v>0</v>
      </c>
      <c r="EU86" s="74">
        <v>0</v>
      </c>
      <c r="EV86" s="74">
        <v>0</v>
      </c>
      <c r="EW86" s="74">
        <v>0</v>
      </c>
      <c r="EX86" s="74">
        <v>0</v>
      </c>
      <c r="EY86" s="74">
        <v>0</v>
      </c>
      <c r="EZ86" s="74">
        <v>0</v>
      </c>
      <c r="FA86" s="74">
        <v>0</v>
      </c>
      <c r="FB86" s="74">
        <v>0</v>
      </c>
      <c r="FC86" s="74">
        <v>0</v>
      </c>
      <c r="FD86" s="74">
        <v>0</v>
      </c>
      <c r="FE86" s="74">
        <v>0</v>
      </c>
      <c r="FF86" s="74">
        <v>0</v>
      </c>
      <c r="FG86" s="74">
        <v>0</v>
      </c>
      <c r="FH86" s="74">
        <v>0</v>
      </c>
      <c r="FI86" s="74">
        <v>0</v>
      </c>
      <c r="FJ86" s="74">
        <v>0</v>
      </c>
      <c r="FK86" s="74">
        <v>0</v>
      </c>
      <c r="FL86" s="74">
        <v>0</v>
      </c>
      <c r="FM86" s="74">
        <v>0</v>
      </c>
      <c r="FN86" s="74">
        <v>0</v>
      </c>
      <c r="FO86" s="74">
        <v>0</v>
      </c>
      <c r="FP86" s="74">
        <v>0</v>
      </c>
      <c r="FQ86" s="74">
        <v>0</v>
      </c>
      <c r="FR86" s="74">
        <v>0</v>
      </c>
      <c r="FS86" s="74">
        <v>0</v>
      </c>
      <c r="FT86" s="74">
        <v>0</v>
      </c>
      <c r="FU86" s="74">
        <v>0</v>
      </c>
      <c r="FV86" s="74">
        <v>0</v>
      </c>
      <c r="FW86" s="74">
        <v>0</v>
      </c>
      <c r="FX86" s="74">
        <v>0</v>
      </c>
      <c r="FY86" s="74">
        <v>0</v>
      </c>
      <c r="FZ86" s="74">
        <v>0</v>
      </c>
      <c r="GA86" s="74">
        <v>0</v>
      </c>
      <c r="GB86" s="74">
        <v>0</v>
      </c>
      <c r="GC86" s="74">
        <v>0</v>
      </c>
      <c r="GD86" s="74">
        <v>0</v>
      </c>
      <c r="GE86" s="74">
        <v>0</v>
      </c>
      <c r="GF86" s="74">
        <v>0</v>
      </c>
      <c r="GG86" s="74">
        <v>0</v>
      </c>
      <c r="GH86" s="74">
        <v>0</v>
      </c>
      <c r="GI86" s="74">
        <v>0</v>
      </c>
      <c r="GJ86" s="74">
        <v>0</v>
      </c>
      <c r="GK86" s="74">
        <v>0</v>
      </c>
      <c r="GL86" s="74">
        <v>0</v>
      </c>
      <c r="GM86" s="74">
        <v>0</v>
      </c>
      <c r="GN86" s="74">
        <v>0</v>
      </c>
      <c r="GO86" s="74">
        <v>0</v>
      </c>
      <c r="GP86" s="74">
        <v>0</v>
      </c>
      <c r="GQ86" s="74">
        <v>0</v>
      </c>
      <c r="GR86" s="74">
        <v>0</v>
      </c>
      <c r="GS86" s="74">
        <v>0</v>
      </c>
      <c r="GT86" s="74">
        <v>1</v>
      </c>
      <c r="GU86" s="74">
        <v>0</v>
      </c>
      <c r="GV86" s="74">
        <v>0</v>
      </c>
      <c r="GW86" s="74">
        <v>0</v>
      </c>
      <c r="GX86" s="74">
        <v>0</v>
      </c>
      <c r="GY86" s="74">
        <v>0</v>
      </c>
      <c r="GZ86" s="74">
        <v>0</v>
      </c>
      <c r="HA86" s="74">
        <v>0</v>
      </c>
      <c r="HB86" s="74">
        <v>0</v>
      </c>
      <c r="HC86" s="74">
        <v>0</v>
      </c>
      <c r="HD86" s="74">
        <v>0</v>
      </c>
      <c r="HE86" s="74">
        <v>0</v>
      </c>
      <c r="HF86" s="74">
        <v>0</v>
      </c>
      <c r="HG86" s="74">
        <v>0</v>
      </c>
      <c r="HH86" s="74">
        <v>0</v>
      </c>
      <c r="HI86" s="74">
        <v>0</v>
      </c>
      <c r="HJ86" s="74">
        <v>0</v>
      </c>
      <c r="HK86" s="74">
        <v>0</v>
      </c>
      <c r="HL86" s="74">
        <v>0</v>
      </c>
      <c r="HM86" s="74">
        <v>0</v>
      </c>
      <c r="HN86" s="74">
        <v>0</v>
      </c>
      <c r="HO86" s="74">
        <v>0</v>
      </c>
      <c r="HP86" s="74">
        <v>0</v>
      </c>
      <c r="HQ86" s="74">
        <v>0</v>
      </c>
      <c r="HR86" s="74">
        <v>0</v>
      </c>
      <c r="HS86" s="74">
        <v>0</v>
      </c>
      <c r="HT86" s="50"/>
      <c r="HU86" s="50"/>
      <c r="HV86" s="50"/>
      <c r="HW86" s="50"/>
      <c r="HX86" s="54"/>
      <c r="HY86" s="41"/>
    </row>
    <row r="87" spans="5:233">
      <c r="E87" s="43"/>
      <c r="F87" s="50"/>
      <c r="G87" s="50"/>
      <c r="H87" s="50"/>
      <c r="I87" s="50"/>
      <c r="J87" s="50"/>
      <c r="K87" s="87">
        <v>591</v>
      </c>
      <c r="L87" s="71" t="s">
        <v>719</v>
      </c>
      <c r="M87" s="79">
        <v>0.8288988911857339</v>
      </c>
      <c r="N87" s="80">
        <v>0.64893922010775551</v>
      </c>
      <c r="O87" s="79">
        <v>0.74191838194207471</v>
      </c>
      <c r="P87" s="74">
        <v>0</v>
      </c>
      <c r="Q87" s="74">
        <v>0</v>
      </c>
      <c r="R87" s="74">
        <v>0</v>
      </c>
      <c r="S87" s="74">
        <v>0</v>
      </c>
      <c r="T87" s="74">
        <v>0</v>
      </c>
      <c r="U87" s="74">
        <v>0</v>
      </c>
      <c r="V87" s="74">
        <v>0</v>
      </c>
      <c r="W87" s="74">
        <v>0</v>
      </c>
      <c r="X87" s="74">
        <v>0</v>
      </c>
      <c r="Y87" s="74">
        <v>0</v>
      </c>
      <c r="Z87" s="74">
        <v>0</v>
      </c>
      <c r="AA87" s="74">
        <v>0</v>
      </c>
      <c r="AB87" s="74">
        <v>0</v>
      </c>
      <c r="AC87" s="74">
        <v>0</v>
      </c>
      <c r="AD87" s="74">
        <v>0</v>
      </c>
      <c r="AE87" s="74">
        <v>0</v>
      </c>
      <c r="AF87" s="74">
        <v>0</v>
      </c>
      <c r="AG87" s="74">
        <v>0</v>
      </c>
      <c r="AH87" s="74">
        <v>0</v>
      </c>
      <c r="AI87" s="74">
        <v>0</v>
      </c>
      <c r="AJ87" s="74">
        <v>0</v>
      </c>
      <c r="AK87" s="74">
        <v>0</v>
      </c>
      <c r="AL87" s="74">
        <v>0</v>
      </c>
      <c r="AM87" s="74">
        <v>0</v>
      </c>
      <c r="AN87" s="74">
        <v>0</v>
      </c>
      <c r="AO87" s="74">
        <v>0</v>
      </c>
      <c r="AP87" s="74">
        <v>0</v>
      </c>
      <c r="AQ87" s="74">
        <v>0</v>
      </c>
      <c r="AR87" s="74">
        <v>0</v>
      </c>
      <c r="AS87" s="74">
        <v>0</v>
      </c>
      <c r="AT87" s="74">
        <v>0</v>
      </c>
      <c r="AU87" s="74">
        <v>0</v>
      </c>
      <c r="AV87" s="74">
        <v>0</v>
      </c>
      <c r="AW87" s="74">
        <v>0</v>
      </c>
      <c r="AX87" s="74">
        <v>0</v>
      </c>
      <c r="AY87" s="74">
        <v>0</v>
      </c>
      <c r="AZ87" s="74">
        <v>0</v>
      </c>
      <c r="BA87" s="74">
        <v>0</v>
      </c>
      <c r="BB87" s="74">
        <v>0</v>
      </c>
      <c r="BC87" s="74">
        <v>0</v>
      </c>
      <c r="BD87" s="74">
        <v>0</v>
      </c>
      <c r="BE87" s="74">
        <v>0</v>
      </c>
      <c r="BF87" s="74">
        <v>0</v>
      </c>
      <c r="BG87" s="74">
        <v>0</v>
      </c>
      <c r="BH87" s="74">
        <v>0</v>
      </c>
      <c r="BI87" s="74">
        <v>0</v>
      </c>
      <c r="BJ87" s="74">
        <v>0</v>
      </c>
      <c r="BK87" s="74">
        <v>0</v>
      </c>
      <c r="BL87" s="74">
        <v>0</v>
      </c>
      <c r="BM87" s="74">
        <v>0</v>
      </c>
      <c r="BN87" s="74">
        <v>0</v>
      </c>
      <c r="BO87" s="74">
        <v>0</v>
      </c>
      <c r="BP87" s="74">
        <v>0</v>
      </c>
      <c r="BQ87" s="74">
        <v>0</v>
      </c>
      <c r="BR87" s="74">
        <v>0</v>
      </c>
      <c r="BS87" s="74">
        <v>0</v>
      </c>
      <c r="BT87" s="74">
        <v>0</v>
      </c>
      <c r="BU87" s="74">
        <v>0</v>
      </c>
      <c r="BV87" s="74">
        <v>0</v>
      </c>
      <c r="BW87" s="74">
        <v>0</v>
      </c>
      <c r="BX87" s="74">
        <v>0</v>
      </c>
      <c r="BY87" s="74">
        <v>0</v>
      </c>
      <c r="BZ87" s="74">
        <v>0</v>
      </c>
      <c r="CA87" s="74">
        <v>0</v>
      </c>
      <c r="CB87" s="74">
        <v>0</v>
      </c>
      <c r="CC87" s="74">
        <v>0</v>
      </c>
      <c r="CD87" s="74">
        <v>0</v>
      </c>
      <c r="CE87" s="74">
        <v>0</v>
      </c>
      <c r="CF87" s="74">
        <v>0</v>
      </c>
      <c r="CG87" s="74">
        <v>0</v>
      </c>
      <c r="CH87" s="74">
        <v>0</v>
      </c>
      <c r="CI87" s="74">
        <v>0</v>
      </c>
      <c r="CJ87" s="74">
        <v>0</v>
      </c>
      <c r="CK87" s="74">
        <v>0</v>
      </c>
      <c r="CL87" s="74">
        <v>0</v>
      </c>
      <c r="CM87" s="74">
        <v>0</v>
      </c>
      <c r="CN87" s="74">
        <v>0</v>
      </c>
      <c r="CO87" s="74">
        <v>0</v>
      </c>
      <c r="CP87" s="74">
        <v>0</v>
      </c>
      <c r="CQ87" s="74">
        <v>0</v>
      </c>
      <c r="CR87" s="74">
        <v>0</v>
      </c>
      <c r="CS87" s="74">
        <v>1</v>
      </c>
      <c r="CT87" s="74">
        <v>0</v>
      </c>
      <c r="CU87" s="74">
        <v>0</v>
      </c>
      <c r="CV87" s="74">
        <v>0</v>
      </c>
      <c r="CW87" s="74">
        <v>0</v>
      </c>
      <c r="CX87" s="74">
        <v>0</v>
      </c>
      <c r="CY87" s="74">
        <v>0</v>
      </c>
      <c r="CZ87" s="74">
        <v>0</v>
      </c>
      <c r="DA87" s="74">
        <v>0</v>
      </c>
      <c r="DB87" s="74">
        <v>0</v>
      </c>
      <c r="DC87" s="74">
        <v>0</v>
      </c>
      <c r="DD87" s="74">
        <v>0</v>
      </c>
      <c r="DE87" s="74">
        <v>0</v>
      </c>
      <c r="DF87" s="74">
        <v>0</v>
      </c>
      <c r="DG87" s="74">
        <v>0</v>
      </c>
      <c r="DH87" s="74">
        <v>0</v>
      </c>
      <c r="DI87" s="74">
        <v>0</v>
      </c>
      <c r="DJ87" s="74">
        <v>0</v>
      </c>
      <c r="DK87" s="74">
        <v>0</v>
      </c>
      <c r="DL87" s="74">
        <v>0</v>
      </c>
      <c r="DM87" s="74">
        <v>0</v>
      </c>
      <c r="DN87" s="74">
        <v>0</v>
      </c>
      <c r="DO87" s="74">
        <v>0</v>
      </c>
      <c r="DP87" s="74">
        <v>0</v>
      </c>
      <c r="DQ87" s="74">
        <v>0</v>
      </c>
      <c r="DR87" s="74">
        <v>0</v>
      </c>
      <c r="DS87" s="74">
        <v>0</v>
      </c>
      <c r="DT87" s="74">
        <v>0</v>
      </c>
      <c r="DU87" s="74">
        <v>0</v>
      </c>
      <c r="DV87" s="74">
        <v>0</v>
      </c>
      <c r="DW87" s="74">
        <v>0</v>
      </c>
      <c r="DX87" s="74">
        <v>0</v>
      </c>
      <c r="DY87" s="74">
        <v>0</v>
      </c>
      <c r="DZ87" s="74">
        <v>0</v>
      </c>
      <c r="EA87" s="74">
        <v>0</v>
      </c>
      <c r="EB87" s="74">
        <v>0</v>
      </c>
      <c r="EC87" s="74">
        <v>0</v>
      </c>
      <c r="ED87" s="74">
        <v>0</v>
      </c>
      <c r="EE87" s="74">
        <v>0</v>
      </c>
      <c r="EF87" s="74">
        <v>0</v>
      </c>
      <c r="EG87" s="74">
        <v>0</v>
      </c>
      <c r="EH87" s="74">
        <v>0</v>
      </c>
      <c r="EI87" s="74">
        <v>0</v>
      </c>
      <c r="EJ87" s="74">
        <v>0</v>
      </c>
      <c r="EK87" s="74">
        <v>0</v>
      </c>
      <c r="EL87" s="74">
        <v>0</v>
      </c>
      <c r="EM87" s="74">
        <v>0</v>
      </c>
      <c r="EN87" s="74">
        <v>0</v>
      </c>
      <c r="EO87" s="74">
        <v>0</v>
      </c>
      <c r="EP87" s="74">
        <v>0</v>
      </c>
      <c r="EQ87" s="74">
        <v>0</v>
      </c>
      <c r="ER87" s="74">
        <v>0</v>
      </c>
      <c r="ES87" s="74">
        <v>0</v>
      </c>
      <c r="ET87" s="74">
        <v>0</v>
      </c>
      <c r="EU87" s="74">
        <v>0</v>
      </c>
      <c r="EV87" s="74">
        <v>0</v>
      </c>
      <c r="EW87" s="74">
        <v>0</v>
      </c>
      <c r="EX87" s="74">
        <v>0</v>
      </c>
      <c r="EY87" s="74">
        <v>0</v>
      </c>
      <c r="EZ87" s="74">
        <v>0</v>
      </c>
      <c r="FA87" s="74">
        <v>0</v>
      </c>
      <c r="FB87" s="74">
        <v>0</v>
      </c>
      <c r="FC87" s="74">
        <v>0</v>
      </c>
      <c r="FD87" s="74">
        <v>0</v>
      </c>
      <c r="FE87" s="74">
        <v>0</v>
      </c>
      <c r="FF87" s="74">
        <v>0</v>
      </c>
      <c r="FG87" s="74">
        <v>0</v>
      </c>
      <c r="FH87" s="74">
        <v>0</v>
      </c>
      <c r="FI87" s="74">
        <v>0</v>
      </c>
      <c r="FJ87" s="74">
        <v>0</v>
      </c>
      <c r="FK87" s="74">
        <v>0</v>
      </c>
      <c r="FL87" s="74">
        <v>0</v>
      </c>
      <c r="FM87" s="74">
        <v>0</v>
      </c>
      <c r="FN87" s="74">
        <v>0</v>
      </c>
      <c r="FO87" s="74">
        <v>0</v>
      </c>
      <c r="FP87" s="74">
        <v>0</v>
      </c>
      <c r="FQ87" s="74">
        <v>0</v>
      </c>
      <c r="FR87" s="74">
        <v>0</v>
      </c>
      <c r="FS87" s="74">
        <v>0</v>
      </c>
      <c r="FT87" s="74">
        <v>0</v>
      </c>
      <c r="FU87" s="74">
        <v>0</v>
      </c>
      <c r="FV87" s="74">
        <v>0</v>
      </c>
      <c r="FW87" s="74">
        <v>0</v>
      </c>
      <c r="FX87" s="74">
        <v>0</v>
      </c>
      <c r="FY87" s="74">
        <v>0</v>
      </c>
      <c r="FZ87" s="74">
        <v>0</v>
      </c>
      <c r="GA87" s="74">
        <v>0</v>
      </c>
      <c r="GB87" s="74">
        <v>0</v>
      </c>
      <c r="GC87" s="74">
        <v>0</v>
      </c>
      <c r="GD87" s="74">
        <v>0</v>
      </c>
      <c r="GE87" s="74">
        <v>0</v>
      </c>
      <c r="GF87" s="74">
        <v>0</v>
      </c>
      <c r="GG87" s="74">
        <v>0</v>
      </c>
      <c r="GH87" s="74">
        <v>0</v>
      </c>
      <c r="GI87" s="74">
        <v>0</v>
      </c>
      <c r="GJ87" s="74">
        <v>0</v>
      </c>
      <c r="GK87" s="74">
        <v>0</v>
      </c>
      <c r="GL87" s="74">
        <v>0</v>
      </c>
      <c r="GM87" s="74">
        <v>0</v>
      </c>
      <c r="GN87" s="74">
        <v>0</v>
      </c>
      <c r="GO87" s="74">
        <v>0</v>
      </c>
      <c r="GP87" s="74">
        <v>0</v>
      </c>
      <c r="GQ87" s="74">
        <v>0</v>
      </c>
      <c r="GR87" s="74">
        <v>0</v>
      </c>
      <c r="GS87" s="74">
        <v>0</v>
      </c>
      <c r="GT87" s="74">
        <v>0</v>
      </c>
      <c r="GU87" s="74">
        <v>1</v>
      </c>
      <c r="GV87" s="74">
        <v>0</v>
      </c>
      <c r="GW87" s="74">
        <v>0</v>
      </c>
      <c r="GX87" s="74">
        <v>0</v>
      </c>
      <c r="GY87" s="74">
        <v>0</v>
      </c>
      <c r="GZ87" s="74">
        <v>0</v>
      </c>
      <c r="HA87" s="74">
        <v>0</v>
      </c>
      <c r="HB87" s="74">
        <v>0</v>
      </c>
      <c r="HC87" s="74">
        <v>0</v>
      </c>
      <c r="HD87" s="74">
        <v>0</v>
      </c>
      <c r="HE87" s="74">
        <v>0</v>
      </c>
      <c r="HF87" s="74">
        <v>0</v>
      </c>
      <c r="HG87" s="74">
        <v>0</v>
      </c>
      <c r="HH87" s="74">
        <v>0</v>
      </c>
      <c r="HI87" s="74">
        <v>0</v>
      </c>
      <c r="HJ87" s="74">
        <v>0</v>
      </c>
      <c r="HK87" s="74">
        <v>0</v>
      </c>
      <c r="HL87" s="74">
        <v>0</v>
      </c>
      <c r="HM87" s="74">
        <v>0</v>
      </c>
      <c r="HN87" s="74">
        <v>0</v>
      </c>
      <c r="HO87" s="74">
        <v>0</v>
      </c>
      <c r="HP87" s="74">
        <v>0</v>
      </c>
      <c r="HQ87" s="74">
        <v>0</v>
      </c>
      <c r="HR87" s="74">
        <v>0</v>
      </c>
      <c r="HS87" s="74">
        <v>0</v>
      </c>
      <c r="HT87" s="50"/>
      <c r="HU87" s="50"/>
      <c r="HV87" s="50"/>
      <c r="HW87" s="50"/>
      <c r="HX87" s="54"/>
      <c r="HY87" s="41"/>
    </row>
    <row r="88" spans="5:233">
      <c r="E88" s="43"/>
      <c r="F88" s="50"/>
      <c r="G88" s="50"/>
      <c r="H88" s="50"/>
      <c r="I88" s="50"/>
      <c r="J88" s="50"/>
      <c r="K88" s="87">
        <v>592</v>
      </c>
      <c r="L88" s="71" t="s">
        <v>720</v>
      </c>
      <c r="M88" s="79">
        <v>1.0570967775829971</v>
      </c>
      <c r="N88" s="80">
        <v>0.53870779168011573</v>
      </c>
      <c r="O88" s="79">
        <v>0.42057212238867503</v>
      </c>
      <c r="P88" s="74">
        <v>0</v>
      </c>
      <c r="Q88" s="74">
        <v>0</v>
      </c>
      <c r="R88" s="74">
        <v>0</v>
      </c>
      <c r="S88" s="74">
        <v>0</v>
      </c>
      <c r="T88" s="74">
        <v>0</v>
      </c>
      <c r="U88" s="74">
        <v>0</v>
      </c>
      <c r="V88" s="74">
        <v>0</v>
      </c>
      <c r="W88" s="74">
        <v>0</v>
      </c>
      <c r="X88" s="74">
        <v>0</v>
      </c>
      <c r="Y88" s="74">
        <v>0</v>
      </c>
      <c r="Z88" s="74">
        <v>0</v>
      </c>
      <c r="AA88" s="74">
        <v>0</v>
      </c>
      <c r="AB88" s="74">
        <v>0</v>
      </c>
      <c r="AC88" s="74">
        <v>0</v>
      </c>
      <c r="AD88" s="74">
        <v>0</v>
      </c>
      <c r="AE88" s="74">
        <v>0</v>
      </c>
      <c r="AF88" s="74">
        <v>0</v>
      </c>
      <c r="AG88" s="74">
        <v>0</v>
      </c>
      <c r="AH88" s="74">
        <v>0</v>
      </c>
      <c r="AI88" s="74">
        <v>0</v>
      </c>
      <c r="AJ88" s="74">
        <v>0</v>
      </c>
      <c r="AK88" s="74">
        <v>0</v>
      </c>
      <c r="AL88" s="74">
        <v>0</v>
      </c>
      <c r="AM88" s="74">
        <v>0</v>
      </c>
      <c r="AN88" s="74">
        <v>0</v>
      </c>
      <c r="AO88" s="74">
        <v>0</v>
      </c>
      <c r="AP88" s="74">
        <v>0</v>
      </c>
      <c r="AQ88" s="74">
        <v>0</v>
      </c>
      <c r="AR88" s="74">
        <v>0</v>
      </c>
      <c r="AS88" s="74">
        <v>0</v>
      </c>
      <c r="AT88" s="74">
        <v>0</v>
      </c>
      <c r="AU88" s="74">
        <v>0</v>
      </c>
      <c r="AV88" s="74">
        <v>0</v>
      </c>
      <c r="AW88" s="74">
        <v>0</v>
      </c>
      <c r="AX88" s="74">
        <v>0</v>
      </c>
      <c r="AY88" s="74">
        <v>0</v>
      </c>
      <c r="AZ88" s="74">
        <v>0</v>
      </c>
      <c r="BA88" s="74">
        <v>0</v>
      </c>
      <c r="BB88" s="74">
        <v>0</v>
      </c>
      <c r="BC88" s="74">
        <v>0</v>
      </c>
      <c r="BD88" s="74">
        <v>0</v>
      </c>
      <c r="BE88" s="74">
        <v>0</v>
      </c>
      <c r="BF88" s="74">
        <v>0</v>
      </c>
      <c r="BG88" s="74">
        <v>0</v>
      </c>
      <c r="BH88" s="74">
        <v>0</v>
      </c>
      <c r="BI88" s="74">
        <v>0</v>
      </c>
      <c r="BJ88" s="74">
        <v>0</v>
      </c>
      <c r="BK88" s="74">
        <v>0</v>
      </c>
      <c r="BL88" s="74">
        <v>0</v>
      </c>
      <c r="BM88" s="74">
        <v>0</v>
      </c>
      <c r="BN88" s="74">
        <v>0</v>
      </c>
      <c r="BO88" s="74">
        <v>0</v>
      </c>
      <c r="BP88" s="74">
        <v>0</v>
      </c>
      <c r="BQ88" s="74">
        <v>0</v>
      </c>
      <c r="BR88" s="74">
        <v>0</v>
      </c>
      <c r="BS88" s="74">
        <v>0</v>
      </c>
      <c r="BT88" s="74">
        <v>0</v>
      </c>
      <c r="BU88" s="74">
        <v>0</v>
      </c>
      <c r="BV88" s="74">
        <v>0</v>
      </c>
      <c r="BW88" s="74">
        <v>0</v>
      </c>
      <c r="BX88" s="74">
        <v>0</v>
      </c>
      <c r="BY88" s="74">
        <v>0</v>
      </c>
      <c r="BZ88" s="74">
        <v>0</v>
      </c>
      <c r="CA88" s="74">
        <v>0</v>
      </c>
      <c r="CB88" s="74">
        <v>0</v>
      </c>
      <c r="CC88" s="74">
        <v>0</v>
      </c>
      <c r="CD88" s="74">
        <v>0</v>
      </c>
      <c r="CE88" s="74">
        <v>0</v>
      </c>
      <c r="CF88" s="74">
        <v>0</v>
      </c>
      <c r="CG88" s="74">
        <v>0</v>
      </c>
      <c r="CH88" s="74">
        <v>0</v>
      </c>
      <c r="CI88" s="74">
        <v>0</v>
      </c>
      <c r="CJ88" s="74">
        <v>0</v>
      </c>
      <c r="CK88" s="74">
        <v>0</v>
      </c>
      <c r="CL88" s="74">
        <v>0</v>
      </c>
      <c r="CM88" s="74">
        <v>0</v>
      </c>
      <c r="CN88" s="74">
        <v>0</v>
      </c>
      <c r="CO88" s="74">
        <v>0</v>
      </c>
      <c r="CP88" s="74">
        <v>0</v>
      </c>
      <c r="CQ88" s="74">
        <v>0</v>
      </c>
      <c r="CR88" s="74">
        <v>0</v>
      </c>
      <c r="CS88" s="74">
        <v>0</v>
      </c>
      <c r="CT88" s="74">
        <v>1</v>
      </c>
      <c r="CU88" s="74">
        <v>0</v>
      </c>
      <c r="CV88" s="74">
        <v>0</v>
      </c>
      <c r="CW88" s="74">
        <v>0</v>
      </c>
      <c r="CX88" s="74">
        <v>0</v>
      </c>
      <c r="CY88" s="74">
        <v>0</v>
      </c>
      <c r="CZ88" s="74">
        <v>0</v>
      </c>
      <c r="DA88" s="74">
        <v>0</v>
      </c>
      <c r="DB88" s="74">
        <v>0</v>
      </c>
      <c r="DC88" s="74">
        <v>0</v>
      </c>
      <c r="DD88" s="74">
        <v>0</v>
      </c>
      <c r="DE88" s="74">
        <v>0</v>
      </c>
      <c r="DF88" s="74">
        <v>0</v>
      </c>
      <c r="DG88" s="74">
        <v>0</v>
      </c>
      <c r="DH88" s="74">
        <v>0</v>
      </c>
      <c r="DI88" s="74">
        <v>0</v>
      </c>
      <c r="DJ88" s="74">
        <v>0</v>
      </c>
      <c r="DK88" s="74">
        <v>0</v>
      </c>
      <c r="DL88" s="74">
        <v>0</v>
      </c>
      <c r="DM88" s="74">
        <v>0</v>
      </c>
      <c r="DN88" s="74">
        <v>0</v>
      </c>
      <c r="DO88" s="74">
        <v>0</v>
      </c>
      <c r="DP88" s="74">
        <v>0</v>
      </c>
      <c r="DQ88" s="74">
        <v>0</v>
      </c>
      <c r="DR88" s="74">
        <v>0</v>
      </c>
      <c r="DS88" s="74">
        <v>0</v>
      </c>
      <c r="DT88" s="74">
        <v>0</v>
      </c>
      <c r="DU88" s="74">
        <v>0</v>
      </c>
      <c r="DV88" s="74">
        <v>0</v>
      </c>
      <c r="DW88" s="74">
        <v>0</v>
      </c>
      <c r="DX88" s="74">
        <v>0</v>
      </c>
      <c r="DY88" s="74">
        <v>0</v>
      </c>
      <c r="DZ88" s="74">
        <v>0</v>
      </c>
      <c r="EA88" s="74">
        <v>0</v>
      </c>
      <c r="EB88" s="74">
        <v>0</v>
      </c>
      <c r="EC88" s="74">
        <v>0</v>
      </c>
      <c r="ED88" s="74">
        <v>0</v>
      </c>
      <c r="EE88" s="74">
        <v>0</v>
      </c>
      <c r="EF88" s="74">
        <v>0</v>
      </c>
      <c r="EG88" s="74">
        <v>0</v>
      </c>
      <c r="EH88" s="74">
        <v>0</v>
      </c>
      <c r="EI88" s="74">
        <v>0</v>
      </c>
      <c r="EJ88" s="74">
        <v>0</v>
      </c>
      <c r="EK88" s="74">
        <v>0</v>
      </c>
      <c r="EL88" s="74">
        <v>0</v>
      </c>
      <c r="EM88" s="74">
        <v>0</v>
      </c>
      <c r="EN88" s="74">
        <v>0</v>
      </c>
      <c r="EO88" s="74">
        <v>0</v>
      </c>
      <c r="EP88" s="74">
        <v>0</v>
      </c>
      <c r="EQ88" s="74">
        <v>0</v>
      </c>
      <c r="ER88" s="74">
        <v>0</v>
      </c>
      <c r="ES88" s="74">
        <v>0</v>
      </c>
      <c r="ET88" s="74">
        <v>0</v>
      </c>
      <c r="EU88" s="74">
        <v>0</v>
      </c>
      <c r="EV88" s="74">
        <v>0</v>
      </c>
      <c r="EW88" s="74">
        <v>0</v>
      </c>
      <c r="EX88" s="74">
        <v>0</v>
      </c>
      <c r="EY88" s="74">
        <v>0</v>
      </c>
      <c r="EZ88" s="74">
        <v>0</v>
      </c>
      <c r="FA88" s="74">
        <v>0</v>
      </c>
      <c r="FB88" s="74">
        <v>0</v>
      </c>
      <c r="FC88" s="74">
        <v>0</v>
      </c>
      <c r="FD88" s="74">
        <v>0</v>
      </c>
      <c r="FE88" s="74">
        <v>0</v>
      </c>
      <c r="FF88" s="74">
        <v>0</v>
      </c>
      <c r="FG88" s="74">
        <v>0</v>
      </c>
      <c r="FH88" s="74">
        <v>0</v>
      </c>
      <c r="FI88" s="74">
        <v>0</v>
      </c>
      <c r="FJ88" s="74">
        <v>0</v>
      </c>
      <c r="FK88" s="74">
        <v>0</v>
      </c>
      <c r="FL88" s="74">
        <v>0</v>
      </c>
      <c r="FM88" s="74">
        <v>0</v>
      </c>
      <c r="FN88" s="74">
        <v>0</v>
      </c>
      <c r="FO88" s="74">
        <v>0</v>
      </c>
      <c r="FP88" s="74">
        <v>0</v>
      </c>
      <c r="FQ88" s="74">
        <v>0</v>
      </c>
      <c r="FR88" s="74">
        <v>0</v>
      </c>
      <c r="FS88" s="74">
        <v>0</v>
      </c>
      <c r="FT88" s="74">
        <v>0</v>
      </c>
      <c r="FU88" s="74">
        <v>0</v>
      </c>
      <c r="FV88" s="74">
        <v>0</v>
      </c>
      <c r="FW88" s="74">
        <v>0</v>
      </c>
      <c r="FX88" s="74">
        <v>0</v>
      </c>
      <c r="FY88" s="74">
        <v>0</v>
      </c>
      <c r="FZ88" s="74">
        <v>0</v>
      </c>
      <c r="GA88" s="74">
        <v>0</v>
      </c>
      <c r="GB88" s="74">
        <v>0</v>
      </c>
      <c r="GC88" s="74">
        <v>0</v>
      </c>
      <c r="GD88" s="74">
        <v>0</v>
      </c>
      <c r="GE88" s="74">
        <v>0</v>
      </c>
      <c r="GF88" s="74">
        <v>0</v>
      </c>
      <c r="GG88" s="74">
        <v>0</v>
      </c>
      <c r="GH88" s="74">
        <v>0</v>
      </c>
      <c r="GI88" s="74">
        <v>0</v>
      </c>
      <c r="GJ88" s="74">
        <v>0</v>
      </c>
      <c r="GK88" s="74">
        <v>0</v>
      </c>
      <c r="GL88" s="74">
        <v>0</v>
      </c>
      <c r="GM88" s="74">
        <v>0</v>
      </c>
      <c r="GN88" s="74">
        <v>0</v>
      </c>
      <c r="GO88" s="74">
        <v>0</v>
      </c>
      <c r="GP88" s="74">
        <v>0</v>
      </c>
      <c r="GQ88" s="74">
        <v>0</v>
      </c>
      <c r="GR88" s="74">
        <v>0</v>
      </c>
      <c r="GS88" s="74">
        <v>0</v>
      </c>
      <c r="GT88" s="74">
        <v>0</v>
      </c>
      <c r="GU88" s="74">
        <v>0</v>
      </c>
      <c r="GV88" s="74">
        <v>1</v>
      </c>
      <c r="GW88" s="74">
        <v>0</v>
      </c>
      <c r="GX88" s="74">
        <v>0</v>
      </c>
      <c r="GY88" s="74">
        <v>0</v>
      </c>
      <c r="GZ88" s="74">
        <v>0</v>
      </c>
      <c r="HA88" s="74">
        <v>0</v>
      </c>
      <c r="HB88" s="74">
        <v>0</v>
      </c>
      <c r="HC88" s="74">
        <v>0</v>
      </c>
      <c r="HD88" s="74">
        <v>0</v>
      </c>
      <c r="HE88" s="74">
        <v>0</v>
      </c>
      <c r="HF88" s="74">
        <v>0</v>
      </c>
      <c r="HG88" s="74">
        <v>0</v>
      </c>
      <c r="HH88" s="74">
        <v>0</v>
      </c>
      <c r="HI88" s="74">
        <v>0</v>
      </c>
      <c r="HJ88" s="74">
        <v>0</v>
      </c>
      <c r="HK88" s="74">
        <v>0</v>
      </c>
      <c r="HL88" s="74">
        <v>0</v>
      </c>
      <c r="HM88" s="74">
        <v>0</v>
      </c>
      <c r="HN88" s="74">
        <v>0</v>
      </c>
      <c r="HO88" s="74">
        <v>0</v>
      </c>
      <c r="HP88" s="74">
        <v>0</v>
      </c>
      <c r="HQ88" s="74">
        <v>0</v>
      </c>
      <c r="HR88" s="74">
        <v>0</v>
      </c>
      <c r="HS88" s="74">
        <v>0</v>
      </c>
      <c r="HT88" s="50"/>
      <c r="HU88" s="50"/>
      <c r="HV88" s="50"/>
      <c r="HW88" s="50"/>
      <c r="HX88" s="54"/>
      <c r="HY88" s="41"/>
    </row>
    <row r="89" spans="5:233">
      <c r="E89" s="43"/>
      <c r="F89" s="50"/>
      <c r="G89" s="50"/>
      <c r="H89" s="50"/>
      <c r="I89" s="50"/>
      <c r="J89" s="50"/>
      <c r="K89" s="87">
        <v>593</v>
      </c>
      <c r="L89" s="71" t="s">
        <v>721</v>
      </c>
      <c r="M89" s="79">
        <v>0.99534050914447669</v>
      </c>
      <c r="N89" s="80">
        <v>0.37922285751900214</v>
      </c>
      <c r="O89" s="79">
        <v>9.6739987735313782E-2</v>
      </c>
      <c r="P89" s="74">
        <v>0</v>
      </c>
      <c r="Q89" s="74">
        <v>0</v>
      </c>
      <c r="R89" s="74">
        <v>0</v>
      </c>
      <c r="S89" s="74">
        <v>0</v>
      </c>
      <c r="T89" s="74">
        <v>0</v>
      </c>
      <c r="U89" s="74">
        <v>0</v>
      </c>
      <c r="V89" s="74">
        <v>0</v>
      </c>
      <c r="W89" s="74">
        <v>0</v>
      </c>
      <c r="X89" s="74">
        <v>0</v>
      </c>
      <c r="Y89" s="74">
        <v>0</v>
      </c>
      <c r="Z89" s="74">
        <v>0</v>
      </c>
      <c r="AA89" s="74">
        <v>0</v>
      </c>
      <c r="AB89" s="74">
        <v>0</v>
      </c>
      <c r="AC89" s="74">
        <v>0</v>
      </c>
      <c r="AD89" s="74">
        <v>0</v>
      </c>
      <c r="AE89" s="74">
        <v>0</v>
      </c>
      <c r="AF89" s="74">
        <v>0</v>
      </c>
      <c r="AG89" s="74">
        <v>0</v>
      </c>
      <c r="AH89" s="74">
        <v>0</v>
      </c>
      <c r="AI89" s="74">
        <v>0</v>
      </c>
      <c r="AJ89" s="74">
        <v>0</v>
      </c>
      <c r="AK89" s="74">
        <v>0</v>
      </c>
      <c r="AL89" s="74">
        <v>0</v>
      </c>
      <c r="AM89" s="74">
        <v>0</v>
      </c>
      <c r="AN89" s="74">
        <v>0</v>
      </c>
      <c r="AO89" s="74">
        <v>0</v>
      </c>
      <c r="AP89" s="74">
        <v>0</v>
      </c>
      <c r="AQ89" s="74">
        <v>0</v>
      </c>
      <c r="AR89" s="74">
        <v>0</v>
      </c>
      <c r="AS89" s="74">
        <v>0</v>
      </c>
      <c r="AT89" s="74">
        <v>0</v>
      </c>
      <c r="AU89" s="74">
        <v>0</v>
      </c>
      <c r="AV89" s="74">
        <v>0</v>
      </c>
      <c r="AW89" s="74">
        <v>0</v>
      </c>
      <c r="AX89" s="74">
        <v>0</v>
      </c>
      <c r="AY89" s="74">
        <v>0</v>
      </c>
      <c r="AZ89" s="74">
        <v>0</v>
      </c>
      <c r="BA89" s="74">
        <v>0</v>
      </c>
      <c r="BB89" s="74">
        <v>0</v>
      </c>
      <c r="BC89" s="74">
        <v>0</v>
      </c>
      <c r="BD89" s="74">
        <v>0</v>
      </c>
      <c r="BE89" s="74">
        <v>0</v>
      </c>
      <c r="BF89" s="74">
        <v>0</v>
      </c>
      <c r="BG89" s="74">
        <v>0</v>
      </c>
      <c r="BH89" s="74">
        <v>0</v>
      </c>
      <c r="BI89" s="74">
        <v>0</v>
      </c>
      <c r="BJ89" s="74">
        <v>0</v>
      </c>
      <c r="BK89" s="74">
        <v>0</v>
      </c>
      <c r="BL89" s="74">
        <v>0</v>
      </c>
      <c r="BM89" s="74">
        <v>0</v>
      </c>
      <c r="BN89" s="74">
        <v>0</v>
      </c>
      <c r="BO89" s="74">
        <v>0</v>
      </c>
      <c r="BP89" s="74">
        <v>0</v>
      </c>
      <c r="BQ89" s="74">
        <v>0</v>
      </c>
      <c r="BR89" s="74">
        <v>0</v>
      </c>
      <c r="BS89" s="74">
        <v>0</v>
      </c>
      <c r="BT89" s="74">
        <v>0</v>
      </c>
      <c r="BU89" s="74">
        <v>0</v>
      </c>
      <c r="BV89" s="74">
        <v>0</v>
      </c>
      <c r="BW89" s="74">
        <v>0</v>
      </c>
      <c r="BX89" s="74">
        <v>0</v>
      </c>
      <c r="BY89" s="74">
        <v>0</v>
      </c>
      <c r="BZ89" s="74">
        <v>0</v>
      </c>
      <c r="CA89" s="74">
        <v>0</v>
      </c>
      <c r="CB89" s="74">
        <v>0</v>
      </c>
      <c r="CC89" s="74">
        <v>0</v>
      </c>
      <c r="CD89" s="74">
        <v>0</v>
      </c>
      <c r="CE89" s="74">
        <v>0</v>
      </c>
      <c r="CF89" s="74">
        <v>0</v>
      </c>
      <c r="CG89" s="74">
        <v>0</v>
      </c>
      <c r="CH89" s="74">
        <v>0</v>
      </c>
      <c r="CI89" s="74">
        <v>0</v>
      </c>
      <c r="CJ89" s="74">
        <v>0</v>
      </c>
      <c r="CK89" s="74">
        <v>0</v>
      </c>
      <c r="CL89" s="74">
        <v>0</v>
      </c>
      <c r="CM89" s="74">
        <v>0</v>
      </c>
      <c r="CN89" s="74">
        <v>0</v>
      </c>
      <c r="CO89" s="74">
        <v>0</v>
      </c>
      <c r="CP89" s="74">
        <v>0</v>
      </c>
      <c r="CQ89" s="74">
        <v>0</v>
      </c>
      <c r="CR89" s="74">
        <v>0</v>
      </c>
      <c r="CS89" s="74">
        <v>0</v>
      </c>
      <c r="CT89" s="74">
        <v>0</v>
      </c>
      <c r="CU89" s="74">
        <v>0.78757942560078897</v>
      </c>
      <c r="CV89" s="74">
        <v>0</v>
      </c>
      <c r="CW89" s="74">
        <v>0</v>
      </c>
      <c r="CX89" s="74">
        <v>0</v>
      </c>
      <c r="CY89" s="74">
        <v>0</v>
      </c>
      <c r="CZ89" s="74">
        <v>0</v>
      </c>
      <c r="DA89" s="74">
        <v>0</v>
      </c>
      <c r="DB89" s="74">
        <v>0</v>
      </c>
      <c r="DC89" s="74">
        <v>0</v>
      </c>
      <c r="DD89" s="74">
        <v>0</v>
      </c>
      <c r="DE89" s="74">
        <v>0</v>
      </c>
      <c r="DF89" s="74">
        <v>0</v>
      </c>
      <c r="DG89" s="74">
        <v>0</v>
      </c>
      <c r="DH89" s="74">
        <v>0</v>
      </c>
      <c r="DI89" s="74">
        <v>0</v>
      </c>
      <c r="DJ89" s="74">
        <v>0</v>
      </c>
      <c r="DK89" s="74">
        <v>0</v>
      </c>
      <c r="DL89" s="74">
        <v>0</v>
      </c>
      <c r="DM89" s="74">
        <v>0</v>
      </c>
      <c r="DN89" s="74">
        <v>0</v>
      </c>
      <c r="DO89" s="74">
        <v>0</v>
      </c>
      <c r="DP89" s="74">
        <v>0</v>
      </c>
      <c r="DQ89" s="74">
        <v>0</v>
      </c>
      <c r="DR89" s="74">
        <v>0</v>
      </c>
      <c r="DS89" s="74">
        <v>0</v>
      </c>
      <c r="DT89" s="74">
        <v>0</v>
      </c>
      <c r="DU89" s="74">
        <v>0</v>
      </c>
      <c r="DV89" s="74">
        <v>0</v>
      </c>
      <c r="DW89" s="74">
        <v>0</v>
      </c>
      <c r="DX89" s="74">
        <v>0</v>
      </c>
      <c r="DY89" s="74">
        <v>0</v>
      </c>
      <c r="DZ89" s="74">
        <v>0</v>
      </c>
      <c r="EA89" s="74">
        <v>0</v>
      </c>
      <c r="EB89" s="74">
        <v>0</v>
      </c>
      <c r="EC89" s="74">
        <v>0</v>
      </c>
      <c r="ED89" s="74">
        <v>0</v>
      </c>
      <c r="EE89" s="74">
        <v>0</v>
      </c>
      <c r="EF89" s="74">
        <v>0</v>
      </c>
      <c r="EG89" s="74">
        <v>0</v>
      </c>
      <c r="EH89" s="74">
        <v>0</v>
      </c>
      <c r="EI89" s="74">
        <v>0</v>
      </c>
      <c r="EJ89" s="74">
        <v>0</v>
      </c>
      <c r="EK89" s="74">
        <v>0</v>
      </c>
      <c r="EL89" s="74">
        <v>0</v>
      </c>
      <c r="EM89" s="74">
        <v>0</v>
      </c>
      <c r="EN89" s="74">
        <v>0</v>
      </c>
      <c r="EO89" s="74">
        <v>0</v>
      </c>
      <c r="EP89" s="74">
        <v>0</v>
      </c>
      <c r="EQ89" s="74">
        <v>0</v>
      </c>
      <c r="ER89" s="74">
        <v>0</v>
      </c>
      <c r="ES89" s="74">
        <v>0</v>
      </c>
      <c r="ET89" s="74">
        <v>0</v>
      </c>
      <c r="EU89" s="74">
        <v>0</v>
      </c>
      <c r="EV89" s="74">
        <v>0</v>
      </c>
      <c r="EW89" s="74">
        <v>0</v>
      </c>
      <c r="EX89" s="74">
        <v>0</v>
      </c>
      <c r="EY89" s="74">
        <v>0</v>
      </c>
      <c r="EZ89" s="74">
        <v>0</v>
      </c>
      <c r="FA89" s="74">
        <v>0</v>
      </c>
      <c r="FB89" s="74">
        <v>0</v>
      </c>
      <c r="FC89" s="74">
        <v>0</v>
      </c>
      <c r="FD89" s="74">
        <v>0</v>
      </c>
      <c r="FE89" s="74">
        <v>0</v>
      </c>
      <c r="FF89" s="74">
        <v>0</v>
      </c>
      <c r="FG89" s="74">
        <v>0</v>
      </c>
      <c r="FH89" s="74">
        <v>0</v>
      </c>
      <c r="FI89" s="74">
        <v>0</v>
      </c>
      <c r="FJ89" s="74">
        <v>0</v>
      </c>
      <c r="FK89" s="74">
        <v>0</v>
      </c>
      <c r="FL89" s="74">
        <v>0</v>
      </c>
      <c r="FM89" s="74">
        <v>0</v>
      </c>
      <c r="FN89" s="74">
        <v>0</v>
      </c>
      <c r="FO89" s="74">
        <v>0</v>
      </c>
      <c r="FP89" s="74">
        <v>0</v>
      </c>
      <c r="FQ89" s="74">
        <v>0</v>
      </c>
      <c r="FR89" s="74">
        <v>0</v>
      </c>
      <c r="FS89" s="74">
        <v>0</v>
      </c>
      <c r="FT89" s="74">
        <v>0</v>
      </c>
      <c r="FU89" s="74">
        <v>0</v>
      </c>
      <c r="FV89" s="74">
        <v>0</v>
      </c>
      <c r="FW89" s="74">
        <v>0</v>
      </c>
      <c r="FX89" s="74">
        <v>0</v>
      </c>
      <c r="FY89" s="74">
        <v>0</v>
      </c>
      <c r="FZ89" s="74">
        <v>0</v>
      </c>
      <c r="GA89" s="74">
        <v>0</v>
      </c>
      <c r="GB89" s="74">
        <v>0</v>
      </c>
      <c r="GC89" s="74">
        <v>0</v>
      </c>
      <c r="GD89" s="74">
        <v>0</v>
      </c>
      <c r="GE89" s="74">
        <v>0</v>
      </c>
      <c r="GF89" s="74">
        <v>0</v>
      </c>
      <c r="GG89" s="74">
        <v>0</v>
      </c>
      <c r="GH89" s="74">
        <v>0</v>
      </c>
      <c r="GI89" s="74">
        <v>0</v>
      </c>
      <c r="GJ89" s="74">
        <v>0</v>
      </c>
      <c r="GK89" s="74">
        <v>0</v>
      </c>
      <c r="GL89" s="74">
        <v>0</v>
      </c>
      <c r="GM89" s="74">
        <v>0</v>
      </c>
      <c r="GN89" s="74">
        <v>0</v>
      </c>
      <c r="GO89" s="74">
        <v>0</v>
      </c>
      <c r="GP89" s="74">
        <v>0</v>
      </c>
      <c r="GQ89" s="74">
        <v>0</v>
      </c>
      <c r="GR89" s="74">
        <v>0</v>
      </c>
      <c r="GS89" s="74">
        <v>0</v>
      </c>
      <c r="GT89" s="74">
        <v>0</v>
      </c>
      <c r="GU89" s="74">
        <v>0</v>
      </c>
      <c r="GV89" s="74">
        <v>0</v>
      </c>
      <c r="GW89" s="74">
        <v>0.78754220020202603</v>
      </c>
      <c r="GX89" s="74">
        <v>0</v>
      </c>
      <c r="GY89" s="74">
        <v>0</v>
      </c>
      <c r="GZ89" s="74">
        <v>0</v>
      </c>
      <c r="HA89" s="74">
        <v>0</v>
      </c>
      <c r="HB89" s="74">
        <v>0</v>
      </c>
      <c r="HC89" s="74">
        <v>0</v>
      </c>
      <c r="HD89" s="74">
        <v>0</v>
      </c>
      <c r="HE89" s="74">
        <v>0</v>
      </c>
      <c r="HF89" s="74">
        <v>0</v>
      </c>
      <c r="HG89" s="74">
        <v>0</v>
      </c>
      <c r="HH89" s="74">
        <v>0</v>
      </c>
      <c r="HI89" s="74">
        <v>0</v>
      </c>
      <c r="HJ89" s="74">
        <v>0</v>
      </c>
      <c r="HK89" s="74">
        <v>0</v>
      </c>
      <c r="HL89" s="74">
        <v>0</v>
      </c>
      <c r="HM89" s="74">
        <v>0</v>
      </c>
      <c r="HN89" s="74">
        <v>0</v>
      </c>
      <c r="HO89" s="74">
        <v>0</v>
      </c>
      <c r="HP89" s="74">
        <v>0</v>
      </c>
      <c r="HQ89" s="74">
        <v>0</v>
      </c>
      <c r="HR89" s="74">
        <v>0</v>
      </c>
      <c r="HS89" s="74">
        <v>0</v>
      </c>
      <c r="HT89" s="50"/>
      <c r="HU89" s="50"/>
      <c r="HV89" s="50"/>
      <c r="HW89" s="50"/>
      <c r="HX89" s="54"/>
      <c r="HY89" s="41"/>
    </row>
    <row r="90" spans="5:233">
      <c r="E90" s="43"/>
      <c r="F90" s="50"/>
      <c r="G90" s="50"/>
      <c r="H90" s="50"/>
      <c r="I90" s="50"/>
      <c r="J90" s="50"/>
      <c r="K90" s="87">
        <v>594</v>
      </c>
      <c r="L90" s="71" t="s">
        <v>722</v>
      </c>
      <c r="M90" s="79">
        <v>1.0034464965414736</v>
      </c>
      <c r="N90" s="80">
        <v>0.59260083830288535</v>
      </c>
      <c r="O90" s="79">
        <v>0.27662735167983421</v>
      </c>
      <c r="P90" s="74">
        <v>0</v>
      </c>
      <c r="Q90" s="74">
        <v>0</v>
      </c>
      <c r="R90" s="74">
        <v>0</v>
      </c>
      <c r="S90" s="74">
        <v>0</v>
      </c>
      <c r="T90" s="74">
        <v>0</v>
      </c>
      <c r="U90" s="74">
        <v>0</v>
      </c>
      <c r="V90" s="74">
        <v>0</v>
      </c>
      <c r="W90" s="74">
        <v>0</v>
      </c>
      <c r="X90" s="74">
        <v>0</v>
      </c>
      <c r="Y90" s="74">
        <v>0</v>
      </c>
      <c r="Z90" s="74">
        <v>0</v>
      </c>
      <c r="AA90" s="74">
        <v>0</v>
      </c>
      <c r="AB90" s="74">
        <v>0</v>
      </c>
      <c r="AC90" s="74">
        <v>0</v>
      </c>
      <c r="AD90" s="74">
        <v>0</v>
      </c>
      <c r="AE90" s="74">
        <v>0</v>
      </c>
      <c r="AF90" s="74">
        <v>0</v>
      </c>
      <c r="AG90" s="74">
        <v>0</v>
      </c>
      <c r="AH90" s="74">
        <v>0</v>
      </c>
      <c r="AI90" s="74">
        <v>0</v>
      </c>
      <c r="AJ90" s="74">
        <v>0</v>
      </c>
      <c r="AK90" s="74">
        <v>0</v>
      </c>
      <c r="AL90" s="74">
        <v>0</v>
      </c>
      <c r="AM90" s="74">
        <v>0</v>
      </c>
      <c r="AN90" s="74">
        <v>0</v>
      </c>
      <c r="AO90" s="74">
        <v>0</v>
      </c>
      <c r="AP90" s="74">
        <v>0</v>
      </c>
      <c r="AQ90" s="74">
        <v>0</v>
      </c>
      <c r="AR90" s="74">
        <v>0</v>
      </c>
      <c r="AS90" s="74">
        <v>0</v>
      </c>
      <c r="AT90" s="74">
        <v>0</v>
      </c>
      <c r="AU90" s="74">
        <v>0</v>
      </c>
      <c r="AV90" s="74">
        <v>0</v>
      </c>
      <c r="AW90" s="74">
        <v>0</v>
      </c>
      <c r="AX90" s="74">
        <v>0</v>
      </c>
      <c r="AY90" s="74">
        <v>0</v>
      </c>
      <c r="AZ90" s="74">
        <v>0</v>
      </c>
      <c r="BA90" s="74">
        <v>0</v>
      </c>
      <c r="BB90" s="74">
        <v>0</v>
      </c>
      <c r="BC90" s="74">
        <v>0</v>
      </c>
      <c r="BD90" s="74">
        <v>0</v>
      </c>
      <c r="BE90" s="74">
        <v>0</v>
      </c>
      <c r="BF90" s="74">
        <v>0</v>
      </c>
      <c r="BG90" s="74">
        <v>0</v>
      </c>
      <c r="BH90" s="74">
        <v>0</v>
      </c>
      <c r="BI90" s="74">
        <v>0</v>
      </c>
      <c r="BJ90" s="74">
        <v>0</v>
      </c>
      <c r="BK90" s="74">
        <v>0</v>
      </c>
      <c r="BL90" s="74">
        <v>0</v>
      </c>
      <c r="BM90" s="74">
        <v>0</v>
      </c>
      <c r="BN90" s="74">
        <v>0</v>
      </c>
      <c r="BO90" s="74">
        <v>0</v>
      </c>
      <c r="BP90" s="74">
        <v>0</v>
      </c>
      <c r="BQ90" s="74">
        <v>0</v>
      </c>
      <c r="BR90" s="74">
        <v>0</v>
      </c>
      <c r="BS90" s="74">
        <v>0</v>
      </c>
      <c r="BT90" s="74">
        <v>0</v>
      </c>
      <c r="BU90" s="74">
        <v>0</v>
      </c>
      <c r="BV90" s="74">
        <v>0</v>
      </c>
      <c r="BW90" s="74">
        <v>0</v>
      </c>
      <c r="BX90" s="74">
        <v>0</v>
      </c>
      <c r="BY90" s="74">
        <v>0</v>
      </c>
      <c r="BZ90" s="74">
        <v>0</v>
      </c>
      <c r="CA90" s="74">
        <v>0</v>
      </c>
      <c r="CB90" s="74">
        <v>0</v>
      </c>
      <c r="CC90" s="74">
        <v>0</v>
      </c>
      <c r="CD90" s="74">
        <v>0</v>
      </c>
      <c r="CE90" s="74">
        <v>0</v>
      </c>
      <c r="CF90" s="74">
        <v>0</v>
      </c>
      <c r="CG90" s="74">
        <v>0</v>
      </c>
      <c r="CH90" s="74">
        <v>0</v>
      </c>
      <c r="CI90" s="74">
        <v>0</v>
      </c>
      <c r="CJ90" s="74">
        <v>0</v>
      </c>
      <c r="CK90" s="74">
        <v>0</v>
      </c>
      <c r="CL90" s="74">
        <v>0</v>
      </c>
      <c r="CM90" s="74">
        <v>0</v>
      </c>
      <c r="CN90" s="74">
        <v>0</v>
      </c>
      <c r="CO90" s="74">
        <v>0</v>
      </c>
      <c r="CP90" s="74">
        <v>0</v>
      </c>
      <c r="CQ90" s="74">
        <v>0</v>
      </c>
      <c r="CR90" s="74">
        <v>0</v>
      </c>
      <c r="CS90" s="74">
        <v>0</v>
      </c>
      <c r="CT90" s="74">
        <v>0</v>
      </c>
      <c r="CU90" s="74">
        <v>0</v>
      </c>
      <c r="CV90" s="74">
        <v>1</v>
      </c>
      <c r="CW90" s="74">
        <v>0</v>
      </c>
      <c r="CX90" s="74">
        <v>0</v>
      </c>
      <c r="CY90" s="74">
        <v>0</v>
      </c>
      <c r="CZ90" s="74">
        <v>0</v>
      </c>
      <c r="DA90" s="74">
        <v>0</v>
      </c>
      <c r="DB90" s="74">
        <v>0</v>
      </c>
      <c r="DC90" s="74">
        <v>0</v>
      </c>
      <c r="DD90" s="74">
        <v>0</v>
      </c>
      <c r="DE90" s="74">
        <v>0</v>
      </c>
      <c r="DF90" s="74">
        <v>0</v>
      </c>
      <c r="DG90" s="74">
        <v>0</v>
      </c>
      <c r="DH90" s="74">
        <v>0</v>
      </c>
      <c r="DI90" s="74">
        <v>0</v>
      </c>
      <c r="DJ90" s="74">
        <v>0</v>
      </c>
      <c r="DK90" s="74">
        <v>0</v>
      </c>
      <c r="DL90" s="74">
        <v>0</v>
      </c>
      <c r="DM90" s="74">
        <v>0</v>
      </c>
      <c r="DN90" s="74">
        <v>0</v>
      </c>
      <c r="DO90" s="74">
        <v>0</v>
      </c>
      <c r="DP90" s="74">
        <v>0</v>
      </c>
      <c r="DQ90" s="74">
        <v>0</v>
      </c>
      <c r="DR90" s="74">
        <v>0</v>
      </c>
      <c r="DS90" s="74">
        <v>0</v>
      </c>
      <c r="DT90" s="74">
        <v>0</v>
      </c>
      <c r="DU90" s="74">
        <v>0</v>
      </c>
      <c r="DV90" s="74">
        <v>0</v>
      </c>
      <c r="DW90" s="74">
        <v>0</v>
      </c>
      <c r="DX90" s="74">
        <v>0</v>
      </c>
      <c r="DY90" s="74">
        <v>0</v>
      </c>
      <c r="DZ90" s="74">
        <v>0</v>
      </c>
      <c r="EA90" s="74">
        <v>0</v>
      </c>
      <c r="EB90" s="74">
        <v>0</v>
      </c>
      <c r="EC90" s="74">
        <v>0</v>
      </c>
      <c r="ED90" s="74">
        <v>0</v>
      </c>
      <c r="EE90" s="74">
        <v>0</v>
      </c>
      <c r="EF90" s="74">
        <v>0</v>
      </c>
      <c r="EG90" s="74">
        <v>0</v>
      </c>
      <c r="EH90" s="74">
        <v>0</v>
      </c>
      <c r="EI90" s="74">
        <v>0</v>
      </c>
      <c r="EJ90" s="74">
        <v>0</v>
      </c>
      <c r="EK90" s="74">
        <v>0</v>
      </c>
      <c r="EL90" s="74">
        <v>0</v>
      </c>
      <c r="EM90" s="74">
        <v>0</v>
      </c>
      <c r="EN90" s="74">
        <v>0</v>
      </c>
      <c r="EO90" s="74">
        <v>0</v>
      </c>
      <c r="EP90" s="74">
        <v>0</v>
      </c>
      <c r="EQ90" s="74">
        <v>0</v>
      </c>
      <c r="ER90" s="74">
        <v>0</v>
      </c>
      <c r="ES90" s="74">
        <v>0</v>
      </c>
      <c r="ET90" s="74">
        <v>0</v>
      </c>
      <c r="EU90" s="74">
        <v>0</v>
      </c>
      <c r="EV90" s="74">
        <v>0</v>
      </c>
      <c r="EW90" s="74">
        <v>0</v>
      </c>
      <c r="EX90" s="74">
        <v>0</v>
      </c>
      <c r="EY90" s="74">
        <v>0</v>
      </c>
      <c r="EZ90" s="74">
        <v>0</v>
      </c>
      <c r="FA90" s="74">
        <v>0</v>
      </c>
      <c r="FB90" s="74">
        <v>0</v>
      </c>
      <c r="FC90" s="74">
        <v>0</v>
      </c>
      <c r="FD90" s="74">
        <v>0</v>
      </c>
      <c r="FE90" s="74">
        <v>0</v>
      </c>
      <c r="FF90" s="74">
        <v>0</v>
      </c>
      <c r="FG90" s="74">
        <v>0</v>
      </c>
      <c r="FH90" s="74">
        <v>0</v>
      </c>
      <c r="FI90" s="74">
        <v>0</v>
      </c>
      <c r="FJ90" s="74">
        <v>0</v>
      </c>
      <c r="FK90" s="74">
        <v>0</v>
      </c>
      <c r="FL90" s="74">
        <v>0</v>
      </c>
      <c r="FM90" s="74">
        <v>0</v>
      </c>
      <c r="FN90" s="74">
        <v>0</v>
      </c>
      <c r="FO90" s="74">
        <v>0</v>
      </c>
      <c r="FP90" s="74">
        <v>0</v>
      </c>
      <c r="FQ90" s="74">
        <v>0</v>
      </c>
      <c r="FR90" s="74">
        <v>0</v>
      </c>
      <c r="FS90" s="74">
        <v>0</v>
      </c>
      <c r="FT90" s="74">
        <v>0</v>
      </c>
      <c r="FU90" s="74">
        <v>0</v>
      </c>
      <c r="FV90" s="74">
        <v>0</v>
      </c>
      <c r="FW90" s="74">
        <v>0</v>
      </c>
      <c r="FX90" s="74">
        <v>0</v>
      </c>
      <c r="FY90" s="74">
        <v>0</v>
      </c>
      <c r="FZ90" s="74">
        <v>0</v>
      </c>
      <c r="GA90" s="74">
        <v>0</v>
      </c>
      <c r="GB90" s="74">
        <v>0</v>
      </c>
      <c r="GC90" s="74">
        <v>0</v>
      </c>
      <c r="GD90" s="74">
        <v>0</v>
      </c>
      <c r="GE90" s="74">
        <v>0</v>
      </c>
      <c r="GF90" s="74">
        <v>0</v>
      </c>
      <c r="GG90" s="74">
        <v>0</v>
      </c>
      <c r="GH90" s="74">
        <v>0</v>
      </c>
      <c r="GI90" s="74">
        <v>0</v>
      </c>
      <c r="GJ90" s="74">
        <v>0</v>
      </c>
      <c r="GK90" s="74">
        <v>0</v>
      </c>
      <c r="GL90" s="74">
        <v>0</v>
      </c>
      <c r="GM90" s="74">
        <v>0</v>
      </c>
      <c r="GN90" s="74">
        <v>0</v>
      </c>
      <c r="GO90" s="74">
        <v>0</v>
      </c>
      <c r="GP90" s="74">
        <v>0</v>
      </c>
      <c r="GQ90" s="74">
        <v>0</v>
      </c>
      <c r="GR90" s="74">
        <v>0</v>
      </c>
      <c r="GS90" s="74">
        <v>0</v>
      </c>
      <c r="GT90" s="74">
        <v>0</v>
      </c>
      <c r="GU90" s="74">
        <v>0</v>
      </c>
      <c r="GV90" s="74">
        <v>0</v>
      </c>
      <c r="GW90" s="74">
        <v>0</v>
      </c>
      <c r="GX90" s="74">
        <v>1</v>
      </c>
      <c r="GY90" s="74">
        <v>0</v>
      </c>
      <c r="GZ90" s="74">
        <v>0</v>
      </c>
      <c r="HA90" s="74">
        <v>0</v>
      </c>
      <c r="HB90" s="74">
        <v>0</v>
      </c>
      <c r="HC90" s="74">
        <v>0</v>
      </c>
      <c r="HD90" s="74">
        <v>0</v>
      </c>
      <c r="HE90" s="74">
        <v>0</v>
      </c>
      <c r="HF90" s="74">
        <v>0</v>
      </c>
      <c r="HG90" s="74">
        <v>0</v>
      </c>
      <c r="HH90" s="74">
        <v>0</v>
      </c>
      <c r="HI90" s="74">
        <v>0</v>
      </c>
      <c r="HJ90" s="74">
        <v>0</v>
      </c>
      <c r="HK90" s="74">
        <v>0</v>
      </c>
      <c r="HL90" s="74">
        <v>0</v>
      </c>
      <c r="HM90" s="74">
        <v>0</v>
      </c>
      <c r="HN90" s="74">
        <v>0</v>
      </c>
      <c r="HO90" s="74">
        <v>0</v>
      </c>
      <c r="HP90" s="74">
        <v>0</v>
      </c>
      <c r="HQ90" s="74">
        <v>0</v>
      </c>
      <c r="HR90" s="74">
        <v>0</v>
      </c>
      <c r="HS90" s="74">
        <v>0</v>
      </c>
      <c r="HT90" s="50"/>
      <c r="HU90" s="50"/>
      <c r="HV90" s="50"/>
      <c r="HW90" s="50"/>
      <c r="HX90" s="54"/>
      <c r="HY90" s="41"/>
    </row>
    <row r="91" spans="5:233">
      <c r="E91" s="43"/>
      <c r="F91" s="50"/>
      <c r="G91" s="50"/>
      <c r="H91" s="50"/>
      <c r="I91" s="50"/>
      <c r="J91" s="50"/>
      <c r="K91" s="87">
        <v>595</v>
      </c>
      <c r="L91" s="71" t="s">
        <v>723</v>
      </c>
      <c r="M91" s="79">
        <v>1.0219393786478603</v>
      </c>
      <c r="N91" s="80">
        <v>0.45293595332549819</v>
      </c>
      <c r="O91" s="79">
        <v>0.21070314469400114</v>
      </c>
      <c r="P91" s="74">
        <v>0</v>
      </c>
      <c r="Q91" s="74">
        <v>0</v>
      </c>
      <c r="R91" s="74">
        <v>0</v>
      </c>
      <c r="S91" s="74">
        <v>0</v>
      </c>
      <c r="T91" s="74">
        <v>0</v>
      </c>
      <c r="U91" s="74">
        <v>0</v>
      </c>
      <c r="V91" s="74">
        <v>0</v>
      </c>
      <c r="W91" s="74">
        <v>0</v>
      </c>
      <c r="X91" s="74">
        <v>0</v>
      </c>
      <c r="Y91" s="74">
        <v>0</v>
      </c>
      <c r="Z91" s="74">
        <v>0</v>
      </c>
      <c r="AA91" s="74">
        <v>0</v>
      </c>
      <c r="AB91" s="74">
        <v>0</v>
      </c>
      <c r="AC91" s="74">
        <v>0</v>
      </c>
      <c r="AD91" s="74">
        <v>0</v>
      </c>
      <c r="AE91" s="74">
        <v>0</v>
      </c>
      <c r="AF91" s="74">
        <v>0</v>
      </c>
      <c r="AG91" s="74">
        <v>0</v>
      </c>
      <c r="AH91" s="74">
        <v>0</v>
      </c>
      <c r="AI91" s="74">
        <v>0</v>
      </c>
      <c r="AJ91" s="74">
        <v>0</v>
      </c>
      <c r="AK91" s="74">
        <v>0</v>
      </c>
      <c r="AL91" s="74">
        <v>0</v>
      </c>
      <c r="AM91" s="74">
        <v>0</v>
      </c>
      <c r="AN91" s="74">
        <v>0</v>
      </c>
      <c r="AO91" s="74">
        <v>0</v>
      </c>
      <c r="AP91" s="74">
        <v>0</v>
      </c>
      <c r="AQ91" s="74">
        <v>0</v>
      </c>
      <c r="AR91" s="74">
        <v>0</v>
      </c>
      <c r="AS91" s="74">
        <v>0</v>
      </c>
      <c r="AT91" s="74">
        <v>0</v>
      </c>
      <c r="AU91" s="74">
        <v>0</v>
      </c>
      <c r="AV91" s="74">
        <v>0</v>
      </c>
      <c r="AW91" s="74">
        <v>0</v>
      </c>
      <c r="AX91" s="74">
        <v>0</v>
      </c>
      <c r="AY91" s="74">
        <v>0</v>
      </c>
      <c r="AZ91" s="74">
        <v>0</v>
      </c>
      <c r="BA91" s="74">
        <v>0</v>
      </c>
      <c r="BB91" s="74">
        <v>0</v>
      </c>
      <c r="BC91" s="74">
        <v>0</v>
      </c>
      <c r="BD91" s="74">
        <v>0</v>
      </c>
      <c r="BE91" s="74">
        <v>0</v>
      </c>
      <c r="BF91" s="74">
        <v>0</v>
      </c>
      <c r="BG91" s="74">
        <v>0</v>
      </c>
      <c r="BH91" s="74">
        <v>0</v>
      </c>
      <c r="BI91" s="74">
        <v>0</v>
      </c>
      <c r="BJ91" s="74">
        <v>0</v>
      </c>
      <c r="BK91" s="74">
        <v>0</v>
      </c>
      <c r="BL91" s="74">
        <v>0</v>
      </c>
      <c r="BM91" s="74">
        <v>0</v>
      </c>
      <c r="BN91" s="74">
        <v>0</v>
      </c>
      <c r="BO91" s="74">
        <v>0</v>
      </c>
      <c r="BP91" s="74">
        <v>0</v>
      </c>
      <c r="BQ91" s="74">
        <v>0</v>
      </c>
      <c r="BR91" s="74">
        <v>0</v>
      </c>
      <c r="BS91" s="74">
        <v>0</v>
      </c>
      <c r="BT91" s="74">
        <v>0</v>
      </c>
      <c r="BU91" s="74">
        <v>0</v>
      </c>
      <c r="BV91" s="74">
        <v>0</v>
      </c>
      <c r="BW91" s="74">
        <v>0</v>
      </c>
      <c r="BX91" s="74">
        <v>0</v>
      </c>
      <c r="BY91" s="74">
        <v>0</v>
      </c>
      <c r="BZ91" s="74">
        <v>0</v>
      </c>
      <c r="CA91" s="74">
        <v>0</v>
      </c>
      <c r="CB91" s="74">
        <v>0</v>
      </c>
      <c r="CC91" s="74">
        <v>0</v>
      </c>
      <c r="CD91" s="74">
        <v>0</v>
      </c>
      <c r="CE91" s="74">
        <v>0</v>
      </c>
      <c r="CF91" s="74">
        <v>0</v>
      </c>
      <c r="CG91" s="74">
        <v>0</v>
      </c>
      <c r="CH91" s="74">
        <v>0</v>
      </c>
      <c r="CI91" s="74">
        <v>0</v>
      </c>
      <c r="CJ91" s="74">
        <v>0</v>
      </c>
      <c r="CK91" s="74">
        <v>0</v>
      </c>
      <c r="CL91" s="74">
        <v>0</v>
      </c>
      <c r="CM91" s="74">
        <v>0</v>
      </c>
      <c r="CN91" s="74">
        <v>0</v>
      </c>
      <c r="CO91" s="74">
        <v>0</v>
      </c>
      <c r="CP91" s="74">
        <v>0</v>
      </c>
      <c r="CQ91" s="74">
        <v>0</v>
      </c>
      <c r="CR91" s="74">
        <v>0</v>
      </c>
      <c r="CS91" s="74">
        <v>0</v>
      </c>
      <c r="CT91" s="74">
        <v>0</v>
      </c>
      <c r="CU91" s="74">
        <v>0</v>
      </c>
      <c r="CV91" s="74">
        <v>0</v>
      </c>
      <c r="CW91" s="74">
        <v>0.5084111733092147</v>
      </c>
      <c r="CX91" s="74">
        <v>0</v>
      </c>
      <c r="CY91" s="74">
        <v>0</v>
      </c>
      <c r="CZ91" s="74">
        <v>0</v>
      </c>
      <c r="DA91" s="74">
        <v>0</v>
      </c>
      <c r="DB91" s="74">
        <v>0</v>
      </c>
      <c r="DC91" s="74">
        <v>0</v>
      </c>
      <c r="DD91" s="74">
        <v>0</v>
      </c>
      <c r="DE91" s="74">
        <v>0</v>
      </c>
      <c r="DF91" s="74">
        <v>0</v>
      </c>
      <c r="DG91" s="74">
        <v>0</v>
      </c>
      <c r="DH91" s="74">
        <v>0</v>
      </c>
      <c r="DI91" s="74">
        <v>0</v>
      </c>
      <c r="DJ91" s="74">
        <v>0</v>
      </c>
      <c r="DK91" s="74">
        <v>0</v>
      </c>
      <c r="DL91" s="74">
        <v>0</v>
      </c>
      <c r="DM91" s="74">
        <v>0</v>
      </c>
      <c r="DN91" s="74">
        <v>0</v>
      </c>
      <c r="DO91" s="74">
        <v>0</v>
      </c>
      <c r="DP91" s="74">
        <v>0</v>
      </c>
      <c r="DQ91" s="74">
        <v>0</v>
      </c>
      <c r="DR91" s="74">
        <v>0</v>
      </c>
      <c r="DS91" s="74">
        <v>0</v>
      </c>
      <c r="DT91" s="74">
        <v>0</v>
      </c>
      <c r="DU91" s="74">
        <v>0</v>
      </c>
      <c r="DV91" s="74">
        <v>0</v>
      </c>
      <c r="DW91" s="74">
        <v>0</v>
      </c>
      <c r="DX91" s="74">
        <v>0</v>
      </c>
      <c r="DY91" s="74">
        <v>0</v>
      </c>
      <c r="DZ91" s="74">
        <v>0</v>
      </c>
      <c r="EA91" s="74">
        <v>0</v>
      </c>
      <c r="EB91" s="74">
        <v>0</v>
      </c>
      <c r="EC91" s="74">
        <v>0</v>
      </c>
      <c r="ED91" s="74">
        <v>0</v>
      </c>
      <c r="EE91" s="74">
        <v>0</v>
      </c>
      <c r="EF91" s="74">
        <v>0</v>
      </c>
      <c r="EG91" s="74">
        <v>0</v>
      </c>
      <c r="EH91" s="74">
        <v>0</v>
      </c>
      <c r="EI91" s="74">
        <v>0</v>
      </c>
      <c r="EJ91" s="74">
        <v>0</v>
      </c>
      <c r="EK91" s="74">
        <v>0</v>
      </c>
      <c r="EL91" s="74">
        <v>0</v>
      </c>
      <c r="EM91" s="74">
        <v>0</v>
      </c>
      <c r="EN91" s="74">
        <v>0</v>
      </c>
      <c r="EO91" s="74">
        <v>0</v>
      </c>
      <c r="EP91" s="74">
        <v>0</v>
      </c>
      <c r="EQ91" s="74">
        <v>0</v>
      </c>
      <c r="ER91" s="74">
        <v>0</v>
      </c>
      <c r="ES91" s="74">
        <v>0</v>
      </c>
      <c r="ET91" s="74">
        <v>0</v>
      </c>
      <c r="EU91" s="74">
        <v>0</v>
      </c>
      <c r="EV91" s="74">
        <v>0</v>
      </c>
      <c r="EW91" s="74">
        <v>0</v>
      </c>
      <c r="EX91" s="74">
        <v>0</v>
      </c>
      <c r="EY91" s="74">
        <v>0</v>
      </c>
      <c r="EZ91" s="74">
        <v>0</v>
      </c>
      <c r="FA91" s="74">
        <v>0</v>
      </c>
      <c r="FB91" s="74">
        <v>0</v>
      </c>
      <c r="FC91" s="74">
        <v>0</v>
      </c>
      <c r="FD91" s="74">
        <v>0</v>
      </c>
      <c r="FE91" s="74">
        <v>0</v>
      </c>
      <c r="FF91" s="74">
        <v>0</v>
      </c>
      <c r="FG91" s="74">
        <v>0</v>
      </c>
      <c r="FH91" s="74">
        <v>0</v>
      </c>
      <c r="FI91" s="74">
        <v>0</v>
      </c>
      <c r="FJ91" s="74">
        <v>0</v>
      </c>
      <c r="FK91" s="74">
        <v>0</v>
      </c>
      <c r="FL91" s="74">
        <v>0</v>
      </c>
      <c r="FM91" s="74">
        <v>0</v>
      </c>
      <c r="FN91" s="74">
        <v>0</v>
      </c>
      <c r="FO91" s="74">
        <v>0</v>
      </c>
      <c r="FP91" s="74">
        <v>0</v>
      </c>
      <c r="FQ91" s="74">
        <v>0</v>
      </c>
      <c r="FR91" s="74">
        <v>0</v>
      </c>
      <c r="FS91" s="74">
        <v>0</v>
      </c>
      <c r="FT91" s="74">
        <v>0</v>
      </c>
      <c r="FU91" s="74">
        <v>0</v>
      </c>
      <c r="FV91" s="74">
        <v>0</v>
      </c>
      <c r="FW91" s="74">
        <v>0</v>
      </c>
      <c r="FX91" s="74">
        <v>0</v>
      </c>
      <c r="FY91" s="74">
        <v>0</v>
      </c>
      <c r="FZ91" s="74">
        <v>0</v>
      </c>
      <c r="GA91" s="74">
        <v>0</v>
      </c>
      <c r="GB91" s="74">
        <v>0</v>
      </c>
      <c r="GC91" s="74">
        <v>0</v>
      </c>
      <c r="GD91" s="74">
        <v>0</v>
      </c>
      <c r="GE91" s="74">
        <v>0</v>
      </c>
      <c r="GF91" s="74">
        <v>0</v>
      </c>
      <c r="GG91" s="74">
        <v>0</v>
      </c>
      <c r="GH91" s="74">
        <v>0</v>
      </c>
      <c r="GI91" s="74">
        <v>0</v>
      </c>
      <c r="GJ91" s="74">
        <v>0</v>
      </c>
      <c r="GK91" s="74">
        <v>0</v>
      </c>
      <c r="GL91" s="74">
        <v>0</v>
      </c>
      <c r="GM91" s="74">
        <v>0</v>
      </c>
      <c r="GN91" s="74">
        <v>0</v>
      </c>
      <c r="GO91" s="74">
        <v>0</v>
      </c>
      <c r="GP91" s="74">
        <v>0</v>
      </c>
      <c r="GQ91" s="74">
        <v>0</v>
      </c>
      <c r="GR91" s="74">
        <v>0</v>
      </c>
      <c r="GS91" s="74">
        <v>0</v>
      </c>
      <c r="GT91" s="74">
        <v>0</v>
      </c>
      <c r="GU91" s="74">
        <v>0</v>
      </c>
      <c r="GV91" s="74">
        <v>0</v>
      </c>
      <c r="GW91" s="74">
        <v>0</v>
      </c>
      <c r="GX91" s="74">
        <v>0</v>
      </c>
      <c r="GY91" s="74">
        <v>0.55984437867472359</v>
      </c>
      <c r="GZ91" s="74">
        <v>0</v>
      </c>
      <c r="HA91" s="74">
        <v>0</v>
      </c>
      <c r="HB91" s="74">
        <v>0</v>
      </c>
      <c r="HC91" s="74">
        <v>0</v>
      </c>
      <c r="HD91" s="74">
        <v>0</v>
      </c>
      <c r="HE91" s="74">
        <v>0</v>
      </c>
      <c r="HF91" s="74">
        <v>0</v>
      </c>
      <c r="HG91" s="74">
        <v>0</v>
      </c>
      <c r="HH91" s="74">
        <v>0</v>
      </c>
      <c r="HI91" s="74">
        <v>0</v>
      </c>
      <c r="HJ91" s="74">
        <v>0</v>
      </c>
      <c r="HK91" s="74">
        <v>0</v>
      </c>
      <c r="HL91" s="74">
        <v>0</v>
      </c>
      <c r="HM91" s="74">
        <v>0</v>
      </c>
      <c r="HN91" s="74">
        <v>0</v>
      </c>
      <c r="HO91" s="74">
        <v>0</v>
      </c>
      <c r="HP91" s="74">
        <v>0</v>
      </c>
      <c r="HQ91" s="74">
        <v>0</v>
      </c>
      <c r="HR91" s="74">
        <v>0</v>
      </c>
      <c r="HS91" s="74">
        <v>0</v>
      </c>
      <c r="HT91" s="50"/>
      <c r="HU91" s="50"/>
      <c r="HV91" s="50"/>
      <c r="HW91" s="50"/>
      <c r="HX91" s="54"/>
      <c r="HY91" s="41"/>
    </row>
    <row r="92" spans="5:233">
      <c r="E92" s="43"/>
      <c r="F92" s="50"/>
      <c r="G92" s="50"/>
      <c r="H92" s="50"/>
      <c r="I92" s="50"/>
      <c r="J92" s="50"/>
      <c r="K92" s="87">
        <v>611</v>
      </c>
      <c r="L92" s="71" t="s">
        <v>724</v>
      </c>
      <c r="M92" s="79">
        <v>1.0219068672293024</v>
      </c>
      <c r="N92" s="80">
        <v>0.23330928255340697</v>
      </c>
      <c r="O92" s="79">
        <v>1</v>
      </c>
      <c r="P92" s="74">
        <v>0</v>
      </c>
      <c r="Q92" s="74">
        <v>0</v>
      </c>
      <c r="R92" s="74">
        <v>0</v>
      </c>
      <c r="S92" s="74">
        <v>0</v>
      </c>
      <c r="T92" s="74">
        <v>0</v>
      </c>
      <c r="U92" s="74">
        <v>0</v>
      </c>
      <c r="V92" s="74">
        <v>0</v>
      </c>
      <c r="W92" s="74">
        <v>0</v>
      </c>
      <c r="X92" s="74">
        <v>0</v>
      </c>
      <c r="Y92" s="74">
        <v>0</v>
      </c>
      <c r="Z92" s="74">
        <v>0</v>
      </c>
      <c r="AA92" s="74">
        <v>0</v>
      </c>
      <c r="AB92" s="74">
        <v>0</v>
      </c>
      <c r="AC92" s="74">
        <v>0</v>
      </c>
      <c r="AD92" s="74">
        <v>0</v>
      </c>
      <c r="AE92" s="74">
        <v>0</v>
      </c>
      <c r="AF92" s="74">
        <v>0</v>
      </c>
      <c r="AG92" s="74">
        <v>0</v>
      </c>
      <c r="AH92" s="74">
        <v>0</v>
      </c>
      <c r="AI92" s="74">
        <v>0</v>
      </c>
      <c r="AJ92" s="74">
        <v>0</v>
      </c>
      <c r="AK92" s="74">
        <v>0</v>
      </c>
      <c r="AL92" s="74">
        <v>0</v>
      </c>
      <c r="AM92" s="74">
        <v>0</v>
      </c>
      <c r="AN92" s="74">
        <v>0</v>
      </c>
      <c r="AO92" s="74">
        <v>0</v>
      </c>
      <c r="AP92" s="74">
        <v>0</v>
      </c>
      <c r="AQ92" s="74">
        <v>0</v>
      </c>
      <c r="AR92" s="74">
        <v>0</v>
      </c>
      <c r="AS92" s="74">
        <v>0</v>
      </c>
      <c r="AT92" s="74">
        <v>0</v>
      </c>
      <c r="AU92" s="74">
        <v>0</v>
      </c>
      <c r="AV92" s="74">
        <v>0</v>
      </c>
      <c r="AW92" s="74">
        <v>0</v>
      </c>
      <c r="AX92" s="74">
        <v>0</v>
      </c>
      <c r="AY92" s="74">
        <v>0</v>
      </c>
      <c r="AZ92" s="74">
        <v>0</v>
      </c>
      <c r="BA92" s="74">
        <v>0</v>
      </c>
      <c r="BB92" s="74">
        <v>0</v>
      </c>
      <c r="BC92" s="74">
        <v>0</v>
      </c>
      <c r="BD92" s="74">
        <v>0</v>
      </c>
      <c r="BE92" s="74">
        <v>0</v>
      </c>
      <c r="BF92" s="74">
        <v>0</v>
      </c>
      <c r="BG92" s="74">
        <v>0</v>
      </c>
      <c r="BH92" s="74">
        <v>0</v>
      </c>
      <c r="BI92" s="74">
        <v>0</v>
      </c>
      <c r="BJ92" s="74">
        <v>0</v>
      </c>
      <c r="BK92" s="74">
        <v>0</v>
      </c>
      <c r="BL92" s="74">
        <v>0</v>
      </c>
      <c r="BM92" s="74">
        <v>0</v>
      </c>
      <c r="BN92" s="74">
        <v>0</v>
      </c>
      <c r="BO92" s="74">
        <v>0</v>
      </c>
      <c r="BP92" s="74">
        <v>0</v>
      </c>
      <c r="BQ92" s="74">
        <v>0</v>
      </c>
      <c r="BR92" s="74">
        <v>0</v>
      </c>
      <c r="BS92" s="74">
        <v>0</v>
      </c>
      <c r="BT92" s="74">
        <v>0</v>
      </c>
      <c r="BU92" s="74">
        <v>0</v>
      </c>
      <c r="BV92" s="74">
        <v>0</v>
      </c>
      <c r="BW92" s="74">
        <v>0</v>
      </c>
      <c r="BX92" s="74">
        <v>0</v>
      </c>
      <c r="BY92" s="74">
        <v>0</v>
      </c>
      <c r="BZ92" s="74">
        <v>0</v>
      </c>
      <c r="CA92" s="74">
        <v>0</v>
      </c>
      <c r="CB92" s="74">
        <v>0</v>
      </c>
      <c r="CC92" s="74">
        <v>0</v>
      </c>
      <c r="CD92" s="74">
        <v>0</v>
      </c>
      <c r="CE92" s="74">
        <v>0</v>
      </c>
      <c r="CF92" s="74">
        <v>0</v>
      </c>
      <c r="CG92" s="74">
        <v>0</v>
      </c>
      <c r="CH92" s="74">
        <v>0</v>
      </c>
      <c r="CI92" s="74">
        <v>0</v>
      </c>
      <c r="CJ92" s="74">
        <v>0</v>
      </c>
      <c r="CK92" s="74">
        <v>0</v>
      </c>
      <c r="CL92" s="74">
        <v>0</v>
      </c>
      <c r="CM92" s="74">
        <v>0</v>
      </c>
      <c r="CN92" s="74">
        <v>0</v>
      </c>
      <c r="CO92" s="74">
        <v>0</v>
      </c>
      <c r="CP92" s="74">
        <v>0</v>
      </c>
      <c r="CQ92" s="74">
        <v>0</v>
      </c>
      <c r="CR92" s="74">
        <v>0</v>
      </c>
      <c r="CS92" s="74">
        <v>0</v>
      </c>
      <c r="CT92" s="74">
        <v>0</v>
      </c>
      <c r="CU92" s="74">
        <v>0</v>
      </c>
      <c r="CV92" s="74">
        <v>0</v>
      </c>
      <c r="CW92" s="74">
        <v>0</v>
      </c>
      <c r="CX92" s="74">
        <v>1</v>
      </c>
      <c r="CY92" s="74">
        <v>0</v>
      </c>
      <c r="CZ92" s="74">
        <v>0</v>
      </c>
      <c r="DA92" s="74">
        <v>0</v>
      </c>
      <c r="DB92" s="74">
        <v>0</v>
      </c>
      <c r="DC92" s="74">
        <v>0</v>
      </c>
      <c r="DD92" s="74">
        <v>0</v>
      </c>
      <c r="DE92" s="74">
        <v>0</v>
      </c>
      <c r="DF92" s="74">
        <v>0</v>
      </c>
      <c r="DG92" s="74">
        <v>0</v>
      </c>
      <c r="DH92" s="74">
        <v>0</v>
      </c>
      <c r="DI92" s="74">
        <v>0</v>
      </c>
      <c r="DJ92" s="74">
        <v>0</v>
      </c>
      <c r="DK92" s="74">
        <v>0</v>
      </c>
      <c r="DL92" s="74">
        <v>0</v>
      </c>
      <c r="DM92" s="74">
        <v>0</v>
      </c>
      <c r="DN92" s="74">
        <v>0</v>
      </c>
      <c r="DO92" s="74">
        <v>0</v>
      </c>
      <c r="DP92" s="74">
        <v>0</v>
      </c>
      <c r="DQ92" s="74">
        <v>0</v>
      </c>
      <c r="DR92" s="74">
        <v>0</v>
      </c>
      <c r="DS92" s="74">
        <v>0</v>
      </c>
      <c r="DT92" s="74">
        <v>0</v>
      </c>
      <c r="DU92" s="74">
        <v>0</v>
      </c>
      <c r="DV92" s="74">
        <v>0</v>
      </c>
      <c r="DW92" s="74">
        <v>0</v>
      </c>
      <c r="DX92" s="74">
        <v>0</v>
      </c>
      <c r="DY92" s="74">
        <v>0</v>
      </c>
      <c r="DZ92" s="74">
        <v>0</v>
      </c>
      <c r="EA92" s="74">
        <v>0</v>
      </c>
      <c r="EB92" s="74">
        <v>0</v>
      </c>
      <c r="EC92" s="74">
        <v>0</v>
      </c>
      <c r="ED92" s="74">
        <v>0</v>
      </c>
      <c r="EE92" s="74">
        <v>0</v>
      </c>
      <c r="EF92" s="74">
        <v>0</v>
      </c>
      <c r="EG92" s="74">
        <v>0</v>
      </c>
      <c r="EH92" s="74">
        <v>0</v>
      </c>
      <c r="EI92" s="74">
        <v>0</v>
      </c>
      <c r="EJ92" s="74">
        <v>0</v>
      </c>
      <c r="EK92" s="74">
        <v>0</v>
      </c>
      <c r="EL92" s="74">
        <v>0</v>
      </c>
      <c r="EM92" s="74">
        <v>0</v>
      </c>
      <c r="EN92" s="74">
        <v>0</v>
      </c>
      <c r="EO92" s="74">
        <v>0</v>
      </c>
      <c r="EP92" s="74">
        <v>0</v>
      </c>
      <c r="EQ92" s="74">
        <v>0</v>
      </c>
      <c r="ER92" s="74">
        <v>0</v>
      </c>
      <c r="ES92" s="74">
        <v>0</v>
      </c>
      <c r="ET92" s="74">
        <v>0</v>
      </c>
      <c r="EU92" s="74">
        <v>0</v>
      </c>
      <c r="EV92" s="74">
        <v>0</v>
      </c>
      <c r="EW92" s="74">
        <v>0</v>
      </c>
      <c r="EX92" s="74">
        <v>0</v>
      </c>
      <c r="EY92" s="74">
        <v>0</v>
      </c>
      <c r="EZ92" s="74">
        <v>0</v>
      </c>
      <c r="FA92" s="74">
        <v>0</v>
      </c>
      <c r="FB92" s="74">
        <v>0</v>
      </c>
      <c r="FC92" s="74">
        <v>0</v>
      </c>
      <c r="FD92" s="74">
        <v>0</v>
      </c>
      <c r="FE92" s="74">
        <v>0</v>
      </c>
      <c r="FF92" s="74">
        <v>0</v>
      </c>
      <c r="FG92" s="74">
        <v>0</v>
      </c>
      <c r="FH92" s="74">
        <v>0</v>
      </c>
      <c r="FI92" s="74">
        <v>0</v>
      </c>
      <c r="FJ92" s="74">
        <v>0</v>
      </c>
      <c r="FK92" s="74">
        <v>0</v>
      </c>
      <c r="FL92" s="74">
        <v>0</v>
      </c>
      <c r="FM92" s="74">
        <v>0</v>
      </c>
      <c r="FN92" s="74">
        <v>0</v>
      </c>
      <c r="FO92" s="74">
        <v>0</v>
      </c>
      <c r="FP92" s="74">
        <v>0</v>
      </c>
      <c r="FQ92" s="74">
        <v>0</v>
      </c>
      <c r="FR92" s="74">
        <v>0</v>
      </c>
      <c r="FS92" s="74">
        <v>0</v>
      </c>
      <c r="FT92" s="74">
        <v>0</v>
      </c>
      <c r="FU92" s="74">
        <v>0</v>
      </c>
      <c r="FV92" s="74">
        <v>0</v>
      </c>
      <c r="FW92" s="74">
        <v>0</v>
      </c>
      <c r="FX92" s="74">
        <v>0</v>
      </c>
      <c r="FY92" s="74">
        <v>0</v>
      </c>
      <c r="FZ92" s="74">
        <v>0</v>
      </c>
      <c r="GA92" s="74">
        <v>0</v>
      </c>
      <c r="GB92" s="74">
        <v>0</v>
      </c>
      <c r="GC92" s="74">
        <v>0</v>
      </c>
      <c r="GD92" s="74">
        <v>0</v>
      </c>
      <c r="GE92" s="74">
        <v>0</v>
      </c>
      <c r="GF92" s="74">
        <v>0</v>
      </c>
      <c r="GG92" s="74">
        <v>0</v>
      </c>
      <c r="GH92" s="74">
        <v>0</v>
      </c>
      <c r="GI92" s="74">
        <v>0</v>
      </c>
      <c r="GJ92" s="74">
        <v>0</v>
      </c>
      <c r="GK92" s="74">
        <v>0</v>
      </c>
      <c r="GL92" s="74">
        <v>0</v>
      </c>
      <c r="GM92" s="74">
        <v>0</v>
      </c>
      <c r="GN92" s="74">
        <v>0</v>
      </c>
      <c r="GO92" s="74">
        <v>0</v>
      </c>
      <c r="GP92" s="74">
        <v>0</v>
      </c>
      <c r="GQ92" s="74">
        <v>0</v>
      </c>
      <c r="GR92" s="74">
        <v>0</v>
      </c>
      <c r="GS92" s="74">
        <v>0</v>
      </c>
      <c r="GT92" s="74">
        <v>0</v>
      </c>
      <c r="GU92" s="74">
        <v>0</v>
      </c>
      <c r="GV92" s="74">
        <v>0</v>
      </c>
      <c r="GW92" s="74">
        <v>0</v>
      </c>
      <c r="GX92" s="74">
        <v>0</v>
      </c>
      <c r="GY92" s="74">
        <v>0</v>
      </c>
      <c r="GZ92" s="74">
        <v>1</v>
      </c>
      <c r="HA92" s="74">
        <v>0</v>
      </c>
      <c r="HB92" s="74">
        <v>0</v>
      </c>
      <c r="HC92" s="74">
        <v>0</v>
      </c>
      <c r="HD92" s="74">
        <v>0</v>
      </c>
      <c r="HE92" s="74">
        <v>0</v>
      </c>
      <c r="HF92" s="74">
        <v>0</v>
      </c>
      <c r="HG92" s="74">
        <v>0</v>
      </c>
      <c r="HH92" s="74">
        <v>0</v>
      </c>
      <c r="HI92" s="74">
        <v>0</v>
      </c>
      <c r="HJ92" s="74">
        <v>0</v>
      </c>
      <c r="HK92" s="74">
        <v>0</v>
      </c>
      <c r="HL92" s="74">
        <v>0</v>
      </c>
      <c r="HM92" s="74">
        <v>0</v>
      </c>
      <c r="HN92" s="74">
        <v>0</v>
      </c>
      <c r="HO92" s="74">
        <v>0</v>
      </c>
      <c r="HP92" s="74">
        <v>0</v>
      </c>
      <c r="HQ92" s="74">
        <v>0</v>
      </c>
      <c r="HR92" s="74">
        <v>0</v>
      </c>
      <c r="HS92" s="74">
        <v>0</v>
      </c>
      <c r="HT92" s="50"/>
      <c r="HU92" s="50"/>
      <c r="HV92" s="50"/>
      <c r="HW92" s="50"/>
      <c r="HX92" s="54"/>
      <c r="HY92" s="41"/>
    </row>
    <row r="93" spans="5:233">
      <c r="E93" s="43"/>
      <c r="F93" s="50"/>
      <c r="G93" s="50"/>
      <c r="H93" s="50"/>
      <c r="I93" s="50"/>
      <c r="J93" s="50"/>
      <c r="K93" s="87">
        <v>631</v>
      </c>
      <c r="L93" s="71" t="s">
        <v>725</v>
      </c>
      <c r="M93" s="79">
        <v>0.97392898541967743</v>
      </c>
      <c r="N93" s="80">
        <v>0.15373986772742912</v>
      </c>
      <c r="O93" s="79">
        <v>0.77418871350256457</v>
      </c>
      <c r="P93" s="74">
        <v>0</v>
      </c>
      <c r="Q93" s="74">
        <v>0</v>
      </c>
      <c r="R93" s="74">
        <v>0</v>
      </c>
      <c r="S93" s="74">
        <v>0</v>
      </c>
      <c r="T93" s="74">
        <v>0</v>
      </c>
      <c r="U93" s="74">
        <v>0</v>
      </c>
      <c r="V93" s="74">
        <v>0</v>
      </c>
      <c r="W93" s="74">
        <v>0</v>
      </c>
      <c r="X93" s="74">
        <v>0</v>
      </c>
      <c r="Y93" s="74">
        <v>0</v>
      </c>
      <c r="Z93" s="74">
        <v>0</v>
      </c>
      <c r="AA93" s="74">
        <v>0</v>
      </c>
      <c r="AB93" s="74">
        <v>0</v>
      </c>
      <c r="AC93" s="74">
        <v>0</v>
      </c>
      <c r="AD93" s="74">
        <v>0</v>
      </c>
      <c r="AE93" s="74">
        <v>0</v>
      </c>
      <c r="AF93" s="74">
        <v>0</v>
      </c>
      <c r="AG93" s="74">
        <v>0</v>
      </c>
      <c r="AH93" s="74">
        <v>0</v>
      </c>
      <c r="AI93" s="74">
        <v>0</v>
      </c>
      <c r="AJ93" s="74">
        <v>0</v>
      </c>
      <c r="AK93" s="74">
        <v>0</v>
      </c>
      <c r="AL93" s="74">
        <v>0</v>
      </c>
      <c r="AM93" s="74">
        <v>0</v>
      </c>
      <c r="AN93" s="74">
        <v>0</v>
      </c>
      <c r="AO93" s="74">
        <v>0</v>
      </c>
      <c r="AP93" s="74">
        <v>0</v>
      </c>
      <c r="AQ93" s="74">
        <v>0</v>
      </c>
      <c r="AR93" s="74">
        <v>0</v>
      </c>
      <c r="AS93" s="74">
        <v>0</v>
      </c>
      <c r="AT93" s="74">
        <v>0</v>
      </c>
      <c r="AU93" s="74">
        <v>0</v>
      </c>
      <c r="AV93" s="74">
        <v>0</v>
      </c>
      <c r="AW93" s="74">
        <v>0</v>
      </c>
      <c r="AX93" s="74">
        <v>0</v>
      </c>
      <c r="AY93" s="74">
        <v>0</v>
      </c>
      <c r="AZ93" s="74">
        <v>0</v>
      </c>
      <c r="BA93" s="74">
        <v>0</v>
      </c>
      <c r="BB93" s="74">
        <v>0</v>
      </c>
      <c r="BC93" s="74">
        <v>0</v>
      </c>
      <c r="BD93" s="74">
        <v>0</v>
      </c>
      <c r="BE93" s="74">
        <v>0</v>
      </c>
      <c r="BF93" s="74">
        <v>0</v>
      </c>
      <c r="BG93" s="74">
        <v>0</v>
      </c>
      <c r="BH93" s="74">
        <v>0</v>
      </c>
      <c r="BI93" s="74">
        <v>0</v>
      </c>
      <c r="BJ93" s="74">
        <v>0</v>
      </c>
      <c r="BK93" s="74">
        <v>0</v>
      </c>
      <c r="BL93" s="74">
        <v>0</v>
      </c>
      <c r="BM93" s="74">
        <v>0</v>
      </c>
      <c r="BN93" s="74">
        <v>0</v>
      </c>
      <c r="BO93" s="74">
        <v>0</v>
      </c>
      <c r="BP93" s="74">
        <v>0</v>
      </c>
      <c r="BQ93" s="74">
        <v>0</v>
      </c>
      <c r="BR93" s="74">
        <v>0</v>
      </c>
      <c r="BS93" s="74">
        <v>0</v>
      </c>
      <c r="BT93" s="74">
        <v>0</v>
      </c>
      <c r="BU93" s="74">
        <v>0</v>
      </c>
      <c r="BV93" s="74">
        <v>0</v>
      </c>
      <c r="BW93" s="74">
        <v>0</v>
      </c>
      <c r="BX93" s="74">
        <v>0</v>
      </c>
      <c r="BY93" s="74">
        <v>0</v>
      </c>
      <c r="BZ93" s="74">
        <v>0</v>
      </c>
      <c r="CA93" s="74">
        <v>0</v>
      </c>
      <c r="CB93" s="74">
        <v>0</v>
      </c>
      <c r="CC93" s="74">
        <v>0</v>
      </c>
      <c r="CD93" s="74">
        <v>0</v>
      </c>
      <c r="CE93" s="74">
        <v>0</v>
      </c>
      <c r="CF93" s="74">
        <v>0</v>
      </c>
      <c r="CG93" s="74">
        <v>0</v>
      </c>
      <c r="CH93" s="74">
        <v>0</v>
      </c>
      <c r="CI93" s="74">
        <v>0</v>
      </c>
      <c r="CJ93" s="74">
        <v>0</v>
      </c>
      <c r="CK93" s="74">
        <v>0</v>
      </c>
      <c r="CL93" s="74">
        <v>0</v>
      </c>
      <c r="CM93" s="74">
        <v>0</v>
      </c>
      <c r="CN93" s="74">
        <v>0</v>
      </c>
      <c r="CO93" s="74">
        <v>0</v>
      </c>
      <c r="CP93" s="74">
        <v>0</v>
      </c>
      <c r="CQ93" s="74">
        <v>0</v>
      </c>
      <c r="CR93" s="74">
        <v>0</v>
      </c>
      <c r="CS93" s="74">
        <v>0</v>
      </c>
      <c r="CT93" s="74">
        <v>0</v>
      </c>
      <c r="CU93" s="74">
        <v>0</v>
      </c>
      <c r="CV93" s="74">
        <v>0</v>
      </c>
      <c r="CW93" s="74">
        <v>0</v>
      </c>
      <c r="CX93" s="74">
        <v>0</v>
      </c>
      <c r="CY93" s="74">
        <v>1</v>
      </c>
      <c r="CZ93" s="74">
        <v>0</v>
      </c>
      <c r="DA93" s="74">
        <v>0</v>
      </c>
      <c r="DB93" s="74">
        <v>0</v>
      </c>
      <c r="DC93" s="74">
        <v>0</v>
      </c>
      <c r="DD93" s="74">
        <v>0</v>
      </c>
      <c r="DE93" s="74">
        <v>0</v>
      </c>
      <c r="DF93" s="74">
        <v>0</v>
      </c>
      <c r="DG93" s="74">
        <v>0</v>
      </c>
      <c r="DH93" s="74">
        <v>0</v>
      </c>
      <c r="DI93" s="74">
        <v>0</v>
      </c>
      <c r="DJ93" s="74">
        <v>0</v>
      </c>
      <c r="DK93" s="74">
        <v>0</v>
      </c>
      <c r="DL93" s="74">
        <v>0</v>
      </c>
      <c r="DM93" s="74">
        <v>0</v>
      </c>
      <c r="DN93" s="74">
        <v>0</v>
      </c>
      <c r="DO93" s="74">
        <v>0</v>
      </c>
      <c r="DP93" s="74">
        <v>0</v>
      </c>
      <c r="DQ93" s="74">
        <v>0</v>
      </c>
      <c r="DR93" s="74">
        <v>0</v>
      </c>
      <c r="DS93" s="74">
        <v>0</v>
      </c>
      <c r="DT93" s="74">
        <v>0</v>
      </c>
      <c r="DU93" s="74">
        <v>0</v>
      </c>
      <c r="DV93" s="74">
        <v>0</v>
      </c>
      <c r="DW93" s="74">
        <v>0</v>
      </c>
      <c r="DX93" s="74">
        <v>0</v>
      </c>
      <c r="DY93" s="74">
        <v>0</v>
      </c>
      <c r="DZ93" s="74">
        <v>0</v>
      </c>
      <c r="EA93" s="74">
        <v>0</v>
      </c>
      <c r="EB93" s="74">
        <v>0</v>
      </c>
      <c r="EC93" s="74">
        <v>0</v>
      </c>
      <c r="ED93" s="74">
        <v>0</v>
      </c>
      <c r="EE93" s="74">
        <v>0</v>
      </c>
      <c r="EF93" s="74">
        <v>0</v>
      </c>
      <c r="EG93" s="74">
        <v>0</v>
      </c>
      <c r="EH93" s="74">
        <v>0</v>
      </c>
      <c r="EI93" s="74">
        <v>0</v>
      </c>
      <c r="EJ93" s="74">
        <v>0</v>
      </c>
      <c r="EK93" s="74">
        <v>0</v>
      </c>
      <c r="EL93" s="74">
        <v>0</v>
      </c>
      <c r="EM93" s="74">
        <v>0</v>
      </c>
      <c r="EN93" s="74">
        <v>0</v>
      </c>
      <c r="EO93" s="74">
        <v>0</v>
      </c>
      <c r="EP93" s="74">
        <v>0</v>
      </c>
      <c r="EQ93" s="74">
        <v>0</v>
      </c>
      <c r="ER93" s="74">
        <v>0</v>
      </c>
      <c r="ES93" s="74">
        <v>0</v>
      </c>
      <c r="ET93" s="74">
        <v>0</v>
      </c>
      <c r="EU93" s="74">
        <v>0</v>
      </c>
      <c r="EV93" s="74">
        <v>0</v>
      </c>
      <c r="EW93" s="74">
        <v>0</v>
      </c>
      <c r="EX93" s="74">
        <v>0</v>
      </c>
      <c r="EY93" s="74">
        <v>0</v>
      </c>
      <c r="EZ93" s="74">
        <v>0</v>
      </c>
      <c r="FA93" s="74">
        <v>0</v>
      </c>
      <c r="FB93" s="74">
        <v>0</v>
      </c>
      <c r="FC93" s="74">
        <v>0</v>
      </c>
      <c r="FD93" s="74">
        <v>0</v>
      </c>
      <c r="FE93" s="74">
        <v>0</v>
      </c>
      <c r="FF93" s="74">
        <v>0</v>
      </c>
      <c r="FG93" s="74">
        <v>0</v>
      </c>
      <c r="FH93" s="74">
        <v>0</v>
      </c>
      <c r="FI93" s="74">
        <v>0</v>
      </c>
      <c r="FJ93" s="74">
        <v>0</v>
      </c>
      <c r="FK93" s="74">
        <v>0</v>
      </c>
      <c r="FL93" s="74">
        <v>0</v>
      </c>
      <c r="FM93" s="74">
        <v>0</v>
      </c>
      <c r="FN93" s="74">
        <v>0</v>
      </c>
      <c r="FO93" s="74">
        <v>0</v>
      </c>
      <c r="FP93" s="74">
        <v>0</v>
      </c>
      <c r="FQ93" s="74">
        <v>0</v>
      </c>
      <c r="FR93" s="74">
        <v>0</v>
      </c>
      <c r="FS93" s="74">
        <v>0</v>
      </c>
      <c r="FT93" s="74">
        <v>0</v>
      </c>
      <c r="FU93" s="74">
        <v>0</v>
      </c>
      <c r="FV93" s="74">
        <v>0</v>
      </c>
      <c r="FW93" s="74">
        <v>0</v>
      </c>
      <c r="FX93" s="74">
        <v>0</v>
      </c>
      <c r="FY93" s="74">
        <v>0</v>
      </c>
      <c r="FZ93" s="74">
        <v>0</v>
      </c>
      <c r="GA93" s="74">
        <v>0</v>
      </c>
      <c r="GB93" s="74">
        <v>0</v>
      </c>
      <c r="GC93" s="74">
        <v>0</v>
      </c>
      <c r="GD93" s="74">
        <v>0</v>
      </c>
      <c r="GE93" s="74">
        <v>0</v>
      </c>
      <c r="GF93" s="74">
        <v>0</v>
      </c>
      <c r="GG93" s="74">
        <v>0</v>
      </c>
      <c r="GH93" s="74">
        <v>0</v>
      </c>
      <c r="GI93" s="74">
        <v>0</v>
      </c>
      <c r="GJ93" s="74">
        <v>0</v>
      </c>
      <c r="GK93" s="74">
        <v>0</v>
      </c>
      <c r="GL93" s="74">
        <v>0</v>
      </c>
      <c r="GM93" s="74">
        <v>0</v>
      </c>
      <c r="GN93" s="74">
        <v>0</v>
      </c>
      <c r="GO93" s="74">
        <v>0</v>
      </c>
      <c r="GP93" s="74">
        <v>0</v>
      </c>
      <c r="GQ93" s="74">
        <v>0</v>
      </c>
      <c r="GR93" s="74">
        <v>0</v>
      </c>
      <c r="GS93" s="74">
        <v>0</v>
      </c>
      <c r="GT93" s="74">
        <v>0</v>
      </c>
      <c r="GU93" s="74">
        <v>0</v>
      </c>
      <c r="GV93" s="74">
        <v>0</v>
      </c>
      <c r="GW93" s="74">
        <v>0</v>
      </c>
      <c r="GX93" s="74">
        <v>0</v>
      </c>
      <c r="GY93" s="74">
        <v>0</v>
      </c>
      <c r="GZ93" s="74">
        <v>0</v>
      </c>
      <c r="HA93" s="74">
        <v>1</v>
      </c>
      <c r="HB93" s="74">
        <v>0</v>
      </c>
      <c r="HC93" s="74">
        <v>0</v>
      </c>
      <c r="HD93" s="74">
        <v>0</v>
      </c>
      <c r="HE93" s="74">
        <v>0</v>
      </c>
      <c r="HF93" s="74">
        <v>0</v>
      </c>
      <c r="HG93" s="74">
        <v>0</v>
      </c>
      <c r="HH93" s="74">
        <v>0</v>
      </c>
      <c r="HI93" s="74">
        <v>0</v>
      </c>
      <c r="HJ93" s="74">
        <v>0</v>
      </c>
      <c r="HK93" s="74">
        <v>0</v>
      </c>
      <c r="HL93" s="74">
        <v>0</v>
      </c>
      <c r="HM93" s="74">
        <v>0</v>
      </c>
      <c r="HN93" s="74">
        <v>0</v>
      </c>
      <c r="HO93" s="74">
        <v>0</v>
      </c>
      <c r="HP93" s="74">
        <v>0</v>
      </c>
      <c r="HQ93" s="74">
        <v>0</v>
      </c>
      <c r="HR93" s="74">
        <v>0</v>
      </c>
      <c r="HS93" s="74">
        <v>0</v>
      </c>
      <c r="HT93" s="50"/>
      <c r="HU93" s="50"/>
      <c r="HV93" s="50"/>
      <c r="HW93" s="50"/>
      <c r="HX93" s="54"/>
      <c r="HY93" s="41"/>
    </row>
    <row r="94" spans="5:233">
      <c r="E94" s="43"/>
      <c r="F94" s="50"/>
      <c r="G94" s="50"/>
      <c r="H94" s="50"/>
      <c r="I94" s="50"/>
      <c r="J94" s="50"/>
      <c r="K94" s="87">
        <v>632</v>
      </c>
      <c r="L94" s="71" t="s">
        <v>726</v>
      </c>
      <c r="M94" s="79">
        <v>1.0111004347100798</v>
      </c>
      <c r="N94" s="80">
        <v>0.49325590850384166</v>
      </c>
      <c r="O94" s="79">
        <v>0.88283296105563347</v>
      </c>
      <c r="P94" s="74">
        <v>0</v>
      </c>
      <c r="Q94" s="74">
        <v>0</v>
      </c>
      <c r="R94" s="74">
        <v>0</v>
      </c>
      <c r="S94" s="74">
        <v>0</v>
      </c>
      <c r="T94" s="74">
        <v>0</v>
      </c>
      <c r="U94" s="74">
        <v>0</v>
      </c>
      <c r="V94" s="74">
        <v>0</v>
      </c>
      <c r="W94" s="74">
        <v>0</v>
      </c>
      <c r="X94" s="74">
        <v>0</v>
      </c>
      <c r="Y94" s="74">
        <v>0</v>
      </c>
      <c r="Z94" s="74">
        <v>0</v>
      </c>
      <c r="AA94" s="74">
        <v>0</v>
      </c>
      <c r="AB94" s="74">
        <v>0</v>
      </c>
      <c r="AC94" s="74">
        <v>0</v>
      </c>
      <c r="AD94" s="74">
        <v>0</v>
      </c>
      <c r="AE94" s="74">
        <v>0</v>
      </c>
      <c r="AF94" s="74">
        <v>0</v>
      </c>
      <c r="AG94" s="74">
        <v>0</v>
      </c>
      <c r="AH94" s="74">
        <v>0</v>
      </c>
      <c r="AI94" s="74">
        <v>0</v>
      </c>
      <c r="AJ94" s="74">
        <v>0</v>
      </c>
      <c r="AK94" s="74">
        <v>0</v>
      </c>
      <c r="AL94" s="74">
        <v>0</v>
      </c>
      <c r="AM94" s="74">
        <v>0</v>
      </c>
      <c r="AN94" s="74">
        <v>0</v>
      </c>
      <c r="AO94" s="74">
        <v>0</v>
      </c>
      <c r="AP94" s="74">
        <v>0</v>
      </c>
      <c r="AQ94" s="74">
        <v>0</v>
      </c>
      <c r="AR94" s="74">
        <v>0</v>
      </c>
      <c r="AS94" s="74">
        <v>0</v>
      </c>
      <c r="AT94" s="74">
        <v>0</v>
      </c>
      <c r="AU94" s="74">
        <v>0</v>
      </c>
      <c r="AV94" s="74">
        <v>0</v>
      </c>
      <c r="AW94" s="74">
        <v>0</v>
      </c>
      <c r="AX94" s="74">
        <v>0</v>
      </c>
      <c r="AY94" s="74">
        <v>0</v>
      </c>
      <c r="AZ94" s="74">
        <v>0</v>
      </c>
      <c r="BA94" s="74">
        <v>0</v>
      </c>
      <c r="BB94" s="74">
        <v>0</v>
      </c>
      <c r="BC94" s="74">
        <v>0</v>
      </c>
      <c r="BD94" s="74">
        <v>0</v>
      </c>
      <c r="BE94" s="74">
        <v>0</v>
      </c>
      <c r="BF94" s="74">
        <v>0</v>
      </c>
      <c r="BG94" s="74">
        <v>0</v>
      </c>
      <c r="BH94" s="74">
        <v>0</v>
      </c>
      <c r="BI94" s="74">
        <v>0</v>
      </c>
      <c r="BJ94" s="74">
        <v>0</v>
      </c>
      <c r="BK94" s="74">
        <v>0</v>
      </c>
      <c r="BL94" s="74">
        <v>0</v>
      </c>
      <c r="BM94" s="74">
        <v>0</v>
      </c>
      <c r="BN94" s="74">
        <v>0</v>
      </c>
      <c r="BO94" s="74">
        <v>0</v>
      </c>
      <c r="BP94" s="74">
        <v>0</v>
      </c>
      <c r="BQ94" s="74">
        <v>0</v>
      </c>
      <c r="BR94" s="74">
        <v>0</v>
      </c>
      <c r="BS94" s="74">
        <v>0</v>
      </c>
      <c r="BT94" s="74">
        <v>0</v>
      </c>
      <c r="BU94" s="74">
        <v>0</v>
      </c>
      <c r="BV94" s="74">
        <v>0</v>
      </c>
      <c r="BW94" s="74">
        <v>0</v>
      </c>
      <c r="BX94" s="74">
        <v>0</v>
      </c>
      <c r="BY94" s="74">
        <v>0</v>
      </c>
      <c r="BZ94" s="74">
        <v>0</v>
      </c>
      <c r="CA94" s="74">
        <v>0</v>
      </c>
      <c r="CB94" s="74">
        <v>0</v>
      </c>
      <c r="CC94" s="74">
        <v>0</v>
      </c>
      <c r="CD94" s="74">
        <v>0</v>
      </c>
      <c r="CE94" s="74">
        <v>0</v>
      </c>
      <c r="CF94" s="74">
        <v>0</v>
      </c>
      <c r="CG94" s="74">
        <v>0</v>
      </c>
      <c r="CH94" s="74">
        <v>0</v>
      </c>
      <c r="CI94" s="74">
        <v>0</v>
      </c>
      <c r="CJ94" s="74">
        <v>0</v>
      </c>
      <c r="CK94" s="74">
        <v>0</v>
      </c>
      <c r="CL94" s="74">
        <v>0</v>
      </c>
      <c r="CM94" s="74">
        <v>0</v>
      </c>
      <c r="CN94" s="74">
        <v>0</v>
      </c>
      <c r="CO94" s="74">
        <v>0</v>
      </c>
      <c r="CP94" s="74">
        <v>0</v>
      </c>
      <c r="CQ94" s="74">
        <v>0</v>
      </c>
      <c r="CR94" s="74">
        <v>0</v>
      </c>
      <c r="CS94" s="74">
        <v>0</v>
      </c>
      <c r="CT94" s="74">
        <v>0</v>
      </c>
      <c r="CU94" s="74">
        <v>0</v>
      </c>
      <c r="CV94" s="74">
        <v>0</v>
      </c>
      <c r="CW94" s="74">
        <v>0</v>
      </c>
      <c r="CX94" s="74">
        <v>0</v>
      </c>
      <c r="CY94" s="74">
        <v>0</v>
      </c>
      <c r="CZ94" s="74">
        <v>1</v>
      </c>
      <c r="DA94" s="74">
        <v>0</v>
      </c>
      <c r="DB94" s="74">
        <v>0</v>
      </c>
      <c r="DC94" s="74">
        <v>0</v>
      </c>
      <c r="DD94" s="74">
        <v>0</v>
      </c>
      <c r="DE94" s="74">
        <v>0</v>
      </c>
      <c r="DF94" s="74">
        <v>0</v>
      </c>
      <c r="DG94" s="74">
        <v>0</v>
      </c>
      <c r="DH94" s="74">
        <v>0</v>
      </c>
      <c r="DI94" s="74">
        <v>0</v>
      </c>
      <c r="DJ94" s="74">
        <v>0</v>
      </c>
      <c r="DK94" s="74">
        <v>0</v>
      </c>
      <c r="DL94" s="74">
        <v>0</v>
      </c>
      <c r="DM94" s="74">
        <v>0</v>
      </c>
      <c r="DN94" s="74">
        <v>0</v>
      </c>
      <c r="DO94" s="74">
        <v>0</v>
      </c>
      <c r="DP94" s="74">
        <v>0</v>
      </c>
      <c r="DQ94" s="74">
        <v>0</v>
      </c>
      <c r="DR94" s="74">
        <v>0</v>
      </c>
      <c r="DS94" s="74">
        <v>0</v>
      </c>
      <c r="DT94" s="74">
        <v>0</v>
      </c>
      <c r="DU94" s="74">
        <v>0</v>
      </c>
      <c r="DV94" s="74">
        <v>0</v>
      </c>
      <c r="DW94" s="74">
        <v>0</v>
      </c>
      <c r="DX94" s="74">
        <v>0</v>
      </c>
      <c r="DY94" s="74">
        <v>0</v>
      </c>
      <c r="DZ94" s="74">
        <v>0</v>
      </c>
      <c r="EA94" s="74">
        <v>0</v>
      </c>
      <c r="EB94" s="74">
        <v>0</v>
      </c>
      <c r="EC94" s="74">
        <v>0</v>
      </c>
      <c r="ED94" s="74">
        <v>0</v>
      </c>
      <c r="EE94" s="74">
        <v>0</v>
      </c>
      <c r="EF94" s="74">
        <v>0</v>
      </c>
      <c r="EG94" s="74">
        <v>0</v>
      </c>
      <c r="EH94" s="74">
        <v>0</v>
      </c>
      <c r="EI94" s="74">
        <v>0</v>
      </c>
      <c r="EJ94" s="74">
        <v>0</v>
      </c>
      <c r="EK94" s="74">
        <v>0</v>
      </c>
      <c r="EL94" s="74">
        <v>0</v>
      </c>
      <c r="EM94" s="74">
        <v>0</v>
      </c>
      <c r="EN94" s="74">
        <v>0</v>
      </c>
      <c r="EO94" s="74">
        <v>0</v>
      </c>
      <c r="EP94" s="74">
        <v>0</v>
      </c>
      <c r="EQ94" s="74">
        <v>0</v>
      </c>
      <c r="ER94" s="74">
        <v>0</v>
      </c>
      <c r="ES94" s="74">
        <v>0</v>
      </c>
      <c r="ET94" s="74">
        <v>0</v>
      </c>
      <c r="EU94" s="74">
        <v>0</v>
      </c>
      <c r="EV94" s="74">
        <v>0</v>
      </c>
      <c r="EW94" s="74">
        <v>0</v>
      </c>
      <c r="EX94" s="74">
        <v>0</v>
      </c>
      <c r="EY94" s="74">
        <v>0</v>
      </c>
      <c r="EZ94" s="74">
        <v>0</v>
      </c>
      <c r="FA94" s="74">
        <v>0</v>
      </c>
      <c r="FB94" s="74">
        <v>0</v>
      </c>
      <c r="FC94" s="74">
        <v>0</v>
      </c>
      <c r="FD94" s="74">
        <v>0</v>
      </c>
      <c r="FE94" s="74">
        <v>0</v>
      </c>
      <c r="FF94" s="74">
        <v>0</v>
      </c>
      <c r="FG94" s="74">
        <v>0</v>
      </c>
      <c r="FH94" s="74">
        <v>0</v>
      </c>
      <c r="FI94" s="74">
        <v>0</v>
      </c>
      <c r="FJ94" s="74">
        <v>0</v>
      </c>
      <c r="FK94" s="74">
        <v>0</v>
      </c>
      <c r="FL94" s="74">
        <v>0</v>
      </c>
      <c r="FM94" s="74">
        <v>0</v>
      </c>
      <c r="FN94" s="74">
        <v>0</v>
      </c>
      <c r="FO94" s="74">
        <v>0</v>
      </c>
      <c r="FP94" s="74">
        <v>0</v>
      </c>
      <c r="FQ94" s="74">
        <v>0</v>
      </c>
      <c r="FR94" s="74">
        <v>0</v>
      </c>
      <c r="FS94" s="74">
        <v>0</v>
      </c>
      <c r="FT94" s="74">
        <v>0</v>
      </c>
      <c r="FU94" s="74">
        <v>0</v>
      </c>
      <c r="FV94" s="74">
        <v>0</v>
      </c>
      <c r="FW94" s="74">
        <v>0</v>
      </c>
      <c r="FX94" s="74">
        <v>0</v>
      </c>
      <c r="FY94" s="74">
        <v>0</v>
      </c>
      <c r="FZ94" s="74">
        <v>0</v>
      </c>
      <c r="GA94" s="74">
        <v>0</v>
      </c>
      <c r="GB94" s="74">
        <v>0</v>
      </c>
      <c r="GC94" s="74">
        <v>0</v>
      </c>
      <c r="GD94" s="74">
        <v>0</v>
      </c>
      <c r="GE94" s="74">
        <v>0</v>
      </c>
      <c r="GF94" s="74">
        <v>0</v>
      </c>
      <c r="GG94" s="74">
        <v>0</v>
      </c>
      <c r="GH94" s="74">
        <v>0</v>
      </c>
      <c r="GI94" s="74">
        <v>0</v>
      </c>
      <c r="GJ94" s="74">
        <v>0</v>
      </c>
      <c r="GK94" s="74">
        <v>0</v>
      </c>
      <c r="GL94" s="74">
        <v>0</v>
      </c>
      <c r="GM94" s="74">
        <v>0</v>
      </c>
      <c r="GN94" s="74">
        <v>0</v>
      </c>
      <c r="GO94" s="74">
        <v>0</v>
      </c>
      <c r="GP94" s="74">
        <v>0</v>
      </c>
      <c r="GQ94" s="74">
        <v>0</v>
      </c>
      <c r="GR94" s="74">
        <v>0</v>
      </c>
      <c r="GS94" s="74">
        <v>0</v>
      </c>
      <c r="GT94" s="74">
        <v>0</v>
      </c>
      <c r="GU94" s="74">
        <v>0</v>
      </c>
      <c r="GV94" s="74">
        <v>0</v>
      </c>
      <c r="GW94" s="74">
        <v>0</v>
      </c>
      <c r="GX94" s="74">
        <v>0</v>
      </c>
      <c r="GY94" s="74">
        <v>0</v>
      </c>
      <c r="GZ94" s="74">
        <v>0</v>
      </c>
      <c r="HA94" s="74">
        <v>0</v>
      </c>
      <c r="HB94" s="74">
        <v>1</v>
      </c>
      <c r="HC94" s="74">
        <v>0</v>
      </c>
      <c r="HD94" s="74">
        <v>0</v>
      </c>
      <c r="HE94" s="74">
        <v>0</v>
      </c>
      <c r="HF94" s="74">
        <v>0</v>
      </c>
      <c r="HG94" s="74">
        <v>0</v>
      </c>
      <c r="HH94" s="74">
        <v>0</v>
      </c>
      <c r="HI94" s="74">
        <v>0</v>
      </c>
      <c r="HJ94" s="74">
        <v>0</v>
      </c>
      <c r="HK94" s="74">
        <v>0</v>
      </c>
      <c r="HL94" s="74">
        <v>0</v>
      </c>
      <c r="HM94" s="74">
        <v>0</v>
      </c>
      <c r="HN94" s="74">
        <v>0</v>
      </c>
      <c r="HO94" s="74">
        <v>0</v>
      </c>
      <c r="HP94" s="74">
        <v>0</v>
      </c>
      <c r="HQ94" s="74">
        <v>0</v>
      </c>
      <c r="HR94" s="74">
        <v>0</v>
      </c>
      <c r="HS94" s="74">
        <v>0</v>
      </c>
      <c r="HT94" s="50"/>
      <c r="HU94" s="50"/>
      <c r="HV94" s="50"/>
      <c r="HW94" s="50"/>
      <c r="HX94" s="54"/>
      <c r="HY94" s="41"/>
    </row>
    <row r="95" spans="5:233">
      <c r="E95" s="43"/>
      <c r="F95" s="50"/>
      <c r="G95" s="50"/>
      <c r="H95" s="50"/>
      <c r="I95" s="50"/>
      <c r="J95" s="50"/>
      <c r="K95" s="87">
        <v>641</v>
      </c>
      <c r="L95" s="71" t="s">
        <v>727</v>
      </c>
      <c r="M95" s="79">
        <v>0.98685870996308489</v>
      </c>
      <c r="N95" s="80">
        <v>0.55839428568529259</v>
      </c>
      <c r="O95" s="79">
        <v>0.90091322211213132</v>
      </c>
      <c r="P95" s="74">
        <v>0</v>
      </c>
      <c r="Q95" s="74">
        <v>0</v>
      </c>
      <c r="R95" s="74">
        <v>0</v>
      </c>
      <c r="S95" s="74">
        <v>0</v>
      </c>
      <c r="T95" s="74">
        <v>0</v>
      </c>
      <c r="U95" s="74">
        <v>0</v>
      </c>
      <c r="V95" s="74">
        <v>0</v>
      </c>
      <c r="W95" s="74">
        <v>0</v>
      </c>
      <c r="X95" s="74">
        <v>0</v>
      </c>
      <c r="Y95" s="74">
        <v>0</v>
      </c>
      <c r="Z95" s="74">
        <v>0</v>
      </c>
      <c r="AA95" s="74">
        <v>0</v>
      </c>
      <c r="AB95" s="74">
        <v>0</v>
      </c>
      <c r="AC95" s="74">
        <v>0</v>
      </c>
      <c r="AD95" s="74">
        <v>0</v>
      </c>
      <c r="AE95" s="74">
        <v>0</v>
      </c>
      <c r="AF95" s="74">
        <v>0</v>
      </c>
      <c r="AG95" s="74">
        <v>0</v>
      </c>
      <c r="AH95" s="74">
        <v>0</v>
      </c>
      <c r="AI95" s="74">
        <v>0</v>
      </c>
      <c r="AJ95" s="74">
        <v>0</v>
      </c>
      <c r="AK95" s="74">
        <v>0</v>
      </c>
      <c r="AL95" s="74">
        <v>0</v>
      </c>
      <c r="AM95" s="74">
        <v>0</v>
      </c>
      <c r="AN95" s="74">
        <v>0</v>
      </c>
      <c r="AO95" s="74">
        <v>0</v>
      </c>
      <c r="AP95" s="74">
        <v>0</v>
      </c>
      <c r="AQ95" s="74">
        <v>0</v>
      </c>
      <c r="AR95" s="74">
        <v>0</v>
      </c>
      <c r="AS95" s="74">
        <v>0</v>
      </c>
      <c r="AT95" s="74">
        <v>0</v>
      </c>
      <c r="AU95" s="74">
        <v>0</v>
      </c>
      <c r="AV95" s="74">
        <v>0</v>
      </c>
      <c r="AW95" s="74">
        <v>0</v>
      </c>
      <c r="AX95" s="74">
        <v>0</v>
      </c>
      <c r="AY95" s="74">
        <v>0</v>
      </c>
      <c r="AZ95" s="74">
        <v>0</v>
      </c>
      <c r="BA95" s="74">
        <v>0</v>
      </c>
      <c r="BB95" s="74">
        <v>0</v>
      </c>
      <c r="BC95" s="74">
        <v>0</v>
      </c>
      <c r="BD95" s="74">
        <v>0</v>
      </c>
      <c r="BE95" s="74">
        <v>0</v>
      </c>
      <c r="BF95" s="74">
        <v>0</v>
      </c>
      <c r="BG95" s="74">
        <v>0</v>
      </c>
      <c r="BH95" s="74">
        <v>0</v>
      </c>
      <c r="BI95" s="74">
        <v>0</v>
      </c>
      <c r="BJ95" s="74">
        <v>0</v>
      </c>
      <c r="BK95" s="74">
        <v>0</v>
      </c>
      <c r="BL95" s="74">
        <v>0</v>
      </c>
      <c r="BM95" s="74">
        <v>0</v>
      </c>
      <c r="BN95" s="74">
        <v>0</v>
      </c>
      <c r="BO95" s="74">
        <v>0</v>
      </c>
      <c r="BP95" s="74">
        <v>0</v>
      </c>
      <c r="BQ95" s="74">
        <v>0</v>
      </c>
      <c r="BR95" s="74">
        <v>0</v>
      </c>
      <c r="BS95" s="74">
        <v>0</v>
      </c>
      <c r="BT95" s="74">
        <v>0</v>
      </c>
      <c r="BU95" s="74">
        <v>0</v>
      </c>
      <c r="BV95" s="74">
        <v>0</v>
      </c>
      <c r="BW95" s="74">
        <v>0</v>
      </c>
      <c r="BX95" s="74">
        <v>0</v>
      </c>
      <c r="BY95" s="74">
        <v>0</v>
      </c>
      <c r="BZ95" s="74">
        <v>0</v>
      </c>
      <c r="CA95" s="74">
        <v>0</v>
      </c>
      <c r="CB95" s="74">
        <v>0</v>
      </c>
      <c r="CC95" s="74">
        <v>0</v>
      </c>
      <c r="CD95" s="74">
        <v>0</v>
      </c>
      <c r="CE95" s="74">
        <v>0</v>
      </c>
      <c r="CF95" s="74">
        <v>0</v>
      </c>
      <c r="CG95" s="74">
        <v>0</v>
      </c>
      <c r="CH95" s="74">
        <v>0</v>
      </c>
      <c r="CI95" s="74">
        <v>0</v>
      </c>
      <c r="CJ95" s="74">
        <v>0</v>
      </c>
      <c r="CK95" s="74">
        <v>0</v>
      </c>
      <c r="CL95" s="74">
        <v>0</v>
      </c>
      <c r="CM95" s="74">
        <v>0</v>
      </c>
      <c r="CN95" s="74">
        <v>0</v>
      </c>
      <c r="CO95" s="74">
        <v>0</v>
      </c>
      <c r="CP95" s="74">
        <v>0</v>
      </c>
      <c r="CQ95" s="74">
        <v>0</v>
      </c>
      <c r="CR95" s="74">
        <v>0</v>
      </c>
      <c r="CS95" s="74">
        <v>0</v>
      </c>
      <c r="CT95" s="74">
        <v>0</v>
      </c>
      <c r="CU95" s="74">
        <v>0</v>
      </c>
      <c r="CV95" s="74">
        <v>0</v>
      </c>
      <c r="CW95" s="74">
        <v>0</v>
      </c>
      <c r="CX95" s="74">
        <v>0</v>
      </c>
      <c r="CY95" s="74">
        <v>0</v>
      </c>
      <c r="CZ95" s="74">
        <v>0</v>
      </c>
      <c r="DA95" s="74">
        <v>1</v>
      </c>
      <c r="DB95" s="74">
        <v>0</v>
      </c>
      <c r="DC95" s="74">
        <v>0</v>
      </c>
      <c r="DD95" s="74">
        <v>0</v>
      </c>
      <c r="DE95" s="74">
        <v>0</v>
      </c>
      <c r="DF95" s="74">
        <v>0</v>
      </c>
      <c r="DG95" s="74">
        <v>0</v>
      </c>
      <c r="DH95" s="74">
        <v>0</v>
      </c>
      <c r="DI95" s="74">
        <v>0</v>
      </c>
      <c r="DJ95" s="74">
        <v>0</v>
      </c>
      <c r="DK95" s="74">
        <v>0</v>
      </c>
      <c r="DL95" s="74">
        <v>0</v>
      </c>
      <c r="DM95" s="74">
        <v>0</v>
      </c>
      <c r="DN95" s="74">
        <v>0</v>
      </c>
      <c r="DO95" s="74">
        <v>0</v>
      </c>
      <c r="DP95" s="74">
        <v>0</v>
      </c>
      <c r="DQ95" s="74">
        <v>0</v>
      </c>
      <c r="DR95" s="74">
        <v>0</v>
      </c>
      <c r="DS95" s="74">
        <v>0</v>
      </c>
      <c r="DT95" s="74">
        <v>0</v>
      </c>
      <c r="DU95" s="74">
        <v>0</v>
      </c>
      <c r="DV95" s="74">
        <v>0</v>
      </c>
      <c r="DW95" s="74">
        <v>0</v>
      </c>
      <c r="DX95" s="74">
        <v>0</v>
      </c>
      <c r="DY95" s="74">
        <v>0</v>
      </c>
      <c r="DZ95" s="74">
        <v>0</v>
      </c>
      <c r="EA95" s="74">
        <v>0</v>
      </c>
      <c r="EB95" s="74">
        <v>0</v>
      </c>
      <c r="EC95" s="74">
        <v>0</v>
      </c>
      <c r="ED95" s="74">
        <v>0</v>
      </c>
      <c r="EE95" s="74">
        <v>0</v>
      </c>
      <c r="EF95" s="74">
        <v>0</v>
      </c>
      <c r="EG95" s="74">
        <v>0</v>
      </c>
      <c r="EH95" s="74">
        <v>0</v>
      </c>
      <c r="EI95" s="74">
        <v>0</v>
      </c>
      <c r="EJ95" s="74">
        <v>0</v>
      </c>
      <c r="EK95" s="74">
        <v>0</v>
      </c>
      <c r="EL95" s="74">
        <v>0</v>
      </c>
      <c r="EM95" s="74">
        <v>0</v>
      </c>
      <c r="EN95" s="74">
        <v>0</v>
      </c>
      <c r="EO95" s="74">
        <v>0</v>
      </c>
      <c r="EP95" s="74">
        <v>0</v>
      </c>
      <c r="EQ95" s="74">
        <v>0</v>
      </c>
      <c r="ER95" s="74">
        <v>0</v>
      </c>
      <c r="ES95" s="74">
        <v>0</v>
      </c>
      <c r="ET95" s="74">
        <v>0</v>
      </c>
      <c r="EU95" s="74">
        <v>0</v>
      </c>
      <c r="EV95" s="74">
        <v>0</v>
      </c>
      <c r="EW95" s="74">
        <v>0</v>
      </c>
      <c r="EX95" s="74">
        <v>0</v>
      </c>
      <c r="EY95" s="74">
        <v>0</v>
      </c>
      <c r="EZ95" s="74">
        <v>0</v>
      </c>
      <c r="FA95" s="74">
        <v>0</v>
      </c>
      <c r="FB95" s="74">
        <v>0</v>
      </c>
      <c r="FC95" s="74">
        <v>0</v>
      </c>
      <c r="FD95" s="74">
        <v>0</v>
      </c>
      <c r="FE95" s="74">
        <v>0</v>
      </c>
      <c r="FF95" s="74">
        <v>0</v>
      </c>
      <c r="FG95" s="74">
        <v>0</v>
      </c>
      <c r="FH95" s="74">
        <v>0</v>
      </c>
      <c r="FI95" s="74">
        <v>0</v>
      </c>
      <c r="FJ95" s="74">
        <v>0</v>
      </c>
      <c r="FK95" s="74">
        <v>0</v>
      </c>
      <c r="FL95" s="74">
        <v>0</v>
      </c>
      <c r="FM95" s="74">
        <v>0</v>
      </c>
      <c r="FN95" s="74">
        <v>0</v>
      </c>
      <c r="FO95" s="74">
        <v>0</v>
      </c>
      <c r="FP95" s="74">
        <v>0</v>
      </c>
      <c r="FQ95" s="74">
        <v>0</v>
      </c>
      <c r="FR95" s="74">
        <v>0</v>
      </c>
      <c r="FS95" s="74">
        <v>0</v>
      </c>
      <c r="FT95" s="74">
        <v>0</v>
      </c>
      <c r="FU95" s="74">
        <v>0</v>
      </c>
      <c r="FV95" s="74">
        <v>0</v>
      </c>
      <c r="FW95" s="74">
        <v>0</v>
      </c>
      <c r="FX95" s="74">
        <v>0</v>
      </c>
      <c r="FY95" s="74">
        <v>0</v>
      </c>
      <c r="FZ95" s="74">
        <v>0</v>
      </c>
      <c r="GA95" s="74">
        <v>0</v>
      </c>
      <c r="GB95" s="74">
        <v>0</v>
      </c>
      <c r="GC95" s="74">
        <v>0</v>
      </c>
      <c r="GD95" s="74">
        <v>0</v>
      </c>
      <c r="GE95" s="74">
        <v>0</v>
      </c>
      <c r="GF95" s="74">
        <v>0</v>
      </c>
      <c r="GG95" s="74">
        <v>0</v>
      </c>
      <c r="GH95" s="74">
        <v>0</v>
      </c>
      <c r="GI95" s="74">
        <v>0</v>
      </c>
      <c r="GJ95" s="74">
        <v>0</v>
      </c>
      <c r="GK95" s="74">
        <v>0</v>
      </c>
      <c r="GL95" s="74">
        <v>0</v>
      </c>
      <c r="GM95" s="74">
        <v>0</v>
      </c>
      <c r="GN95" s="74">
        <v>0</v>
      </c>
      <c r="GO95" s="74">
        <v>0</v>
      </c>
      <c r="GP95" s="74">
        <v>0</v>
      </c>
      <c r="GQ95" s="74">
        <v>0</v>
      </c>
      <c r="GR95" s="74">
        <v>0</v>
      </c>
      <c r="GS95" s="74">
        <v>0</v>
      </c>
      <c r="GT95" s="74">
        <v>0</v>
      </c>
      <c r="GU95" s="74">
        <v>0</v>
      </c>
      <c r="GV95" s="74">
        <v>0</v>
      </c>
      <c r="GW95" s="74">
        <v>0</v>
      </c>
      <c r="GX95" s="74">
        <v>0</v>
      </c>
      <c r="GY95" s="74">
        <v>0</v>
      </c>
      <c r="GZ95" s="74">
        <v>0</v>
      </c>
      <c r="HA95" s="74">
        <v>0</v>
      </c>
      <c r="HB95" s="74">
        <v>0</v>
      </c>
      <c r="HC95" s="74">
        <v>1</v>
      </c>
      <c r="HD95" s="74">
        <v>0</v>
      </c>
      <c r="HE95" s="74">
        <v>0</v>
      </c>
      <c r="HF95" s="74">
        <v>0</v>
      </c>
      <c r="HG95" s="74">
        <v>0</v>
      </c>
      <c r="HH95" s="74">
        <v>0</v>
      </c>
      <c r="HI95" s="74">
        <v>0</v>
      </c>
      <c r="HJ95" s="74">
        <v>0</v>
      </c>
      <c r="HK95" s="74">
        <v>0</v>
      </c>
      <c r="HL95" s="74">
        <v>0</v>
      </c>
      <c r="HM95" s="74">
        <v>0</v>
      </c>
      <c r="HN95" s="74">
        <v>0</v>
      </c>
      <c r="HO95" s="74">
        <v>0</v>
      </c>
      <c r="HP95" s="74">
        <v>0</v>
      </c>
      <c r="HQ95" s="74">
        <v>0</v>
      </c>
      <c r="HR95" s="74">
        <v>0</v>
      </c>
      <c r="HS95" s="74">
        <v>0</v>
      </c>
      <c r="HT95" s="50"/>
      <c r="HU95" s="50"/>
      <c r="HV95" s="50"/>
      <c r="HW95" s="50"/>
      <c r="HX95" s="54"/>
      <c r="HY95" s="41"/>
    </row>
    <row r="96" spans="5:233">
      <c r="E96" s="43"/>
      <c r="F96" s="50"/>
      <c r="G96" s="50"/>
      <c r="H96" s="50"/>
      <c r="I96" s="50"/>
      <c r="J96" s="50"/>
      <c r="K96" s="87">
        <v>642</v>
      </c>
      <c r="L96" s="71" t="s">
        <v>728</v>
      </c>
      <c r="M96" s="79">
        <v>1</v>
      </c>
      <c r="N96" s="80">
        <v>0.46876116787195843</v>
      </c>
      <c r="O96" s="79">
        <v>0.78924577775500038</v>
      </c>
      <c r="P96" s="74">
        <v>0</v>
      </c>
      <c r="Q96" s="74">
        <v>0</v>
      </c>
      <c r="R96" s="74">
        <v>0</v>
      </c>
      <c r="S96" s="74">
        <v>0</v>
      </c>
      <c r="T96" s="74">
        <v>0</v>
      </c>
      <c r="U96" s="74">
        <v>0</v>
      </c>
      <c r="V96" s="74">
        <v>0</v>
      </c>
      <c r="W96" s="74">
        <v>0</v>
      </c>
      <c r="X96" s="74">
        <v>0</v>
      </c>
      <c r="Y96" s="74">
        <v>0</v>
      </c>
      <c r="Z96" s="74">
        <v>0</v>
      </c>
      <c r="AA96" s="74">
        <v>0</v>
      </c>
      <c r="AB96" s="74">
        <v>0</v>
      </c>
      <c r="AC96" s="74">
        <v>0</v>
      </c>
      <c r="AD96" s="74">
        <v>0</v>
      </c>
      <c r="AE96" s="74">
        <v>0</v>
      </c>
      <c r="AF96" s="74">
        <v>0</v>
      </c>
      <c r="AG96" s="74">
        <v>0</v>
      </c>
      <c r="AH96" s="74">
        <v>0</v>
      </c>
      <c r="AI96" s="74">
        <v>0</v>
      </c>
      <c r="AJ96" s="74">
        <v>0</v>
      </c>
      <c r="AK96" s="74">
        <v>0</v>
      </c>
      <c r="AL96" s="74">
        <v>0</v>
      </c>
      <c r="AM96" s="74">
        <v>0</v>
      </c>
      <c r="AN96" s="74">
        <v>0</v>
      </c>
      <c r="AO96" s="74">
        <v>0</v>
      </c>
      <c r="AP96" s="74">
        <v>0</v>
      </c>
      <c r="AQ96" s="74">
        <v>0</v>
      </c>
      <c r="AR96" s="74">
        <v>0</v>
      </c>
      <c r="AS96" s="74">
        <v>0</v>
      </c>
      <c r="AT96" s="74">
        <v>0</v>
      </c>
      <c r="AU96" s="74">
        <v>0</v>
      </c>
      <c r="AV96" s="74">
        <v>0</v>
      </c>
      <c r="AW96" s="74">
        <v>0</v>
      </c>
      <c r="AX96" s="74">
        <v>0</v>
      </c>
      <c r="AY96" s="74">
        <v>0</v>
      </c>
      <c r="AZ96" s="74">
        <v>0</v>
      </c>
      <c r="BA96" s="74">
        <v>0</v>
      </c>
      <c r="BB96" s="74">
        <v>0</v>
      </c>
      <c r="BC96" s="74">
        <v>0</v>
      </c>
      <c r="BD96" s="74">
        <v>0</v>
      </c>
      <c r="BE96" s="74">
        <v>0</v>
      </c>
      <c r="BF96" s="74">
        <v>0</v>
      </c>
      <c r="BG96" s="74">
        <v>0</v>
      </c>
      <c r="BH96" s="74">
        <v>0</v>
      </c>
      <c r="BI96" s="74">
        <v>0</v>
      </c>
      <c r="BJ96" s="74">
        <v>0</v>
      </c>
      <c r="BK96" s="74">
        <v>0</v>
      </c>
      <c r="BL96" s="74">
        <v>0</v>
      </c>
      <c r="BM96" s="74">
        <v>0</v>
      </c>
      <c r="BN96" s="74">
        <v>0</v>
      </c>
      <c r="BO96" s="74">
        <v>0</v>
      </c>
      <c r="BP96" s="74">
        <v>0</v>
      </c>
      <c r="BQ96" s="74">
        <v>0</v>
      </c>
      <c r="BR96" s="74">
        <v>0</v>
      </c>
      <c r="BS96" s="74">
        <v>0</v>
      </c>
      <c r="BT96" s="74">
        <v>0</v>
      </c>
      <c r="BU96" s="74">
        <v>0</v>
      </c>
      <c r="BV96" s="74">
        <v>0</v>
      </c>
      <c r="BW96" s="74">
        <v>0</v>
      </c>
      <c r="BX96" s="74">
        <v>0</v>
      </c>
      <c r="BY96" s="74">
        <v>0</v>
      </c>
      <c r="BZ96" s="74">
        <v>0</v>
      </c>
      <c r="CA96" s="74">
        <v>0</v>
      </c>
      <c r="CB96" s="74">
        <v>0</v>
      </c>
      <c r="CC96" s="74">
        <v>0</v>
      </c>
      <c r="CD96" s="74">
        <v>0</v>
      </c>
      <c r="CE96" s="74">
        <v>0</v>
      </c>
      <c r="CF96" s="74">
        <v>0</v>
      </c>
      <c r="CG96" s="74">
        <v>0</v>
      </c>
      <c r="CH96" s="74">
        <v>0</v>
      </c>
      <c r="CI96" s="74">
        <v>0</v>
      </c>
      <c r="CJ96" s="74">
        <v>0</v>
      </c>
      <c r="CK96" s="74">
        <v>0</v>
      </c>
      <c r="CL96" s="74">
        <v>0</v>
      </c>
      <c r="CM96" s="74">
        <v>0</v>
      </c>
      <c r="CN96" s="74">
        <v>0</v>
      </c>
      <c r="CO96" s="74">
        <v>0</v>
      </c>
      <c r="CP96" s="74">
        <v>0</v>
      </c>
      <c r="CQ96" s="74">
        <v>0</v>
      </c>
      <c r="CR96" s="74">
        <v>0</v>
      </c>
      <c r="CS96" s="74">
        <v>0</v>
      </c>
      <c r="CT96" s="74">
        <v>0</v>
      </c>
      <c r="CU96" s="74">
        <v>0</v>
      </c>
      <c r="CV96" s="74">
        <v>0</v>
      </c>
      <c r="CW96" s="74">
        <v>0</v>
      </c>
      <c r="CX96" s="74">
        <v>0</v>
      </c>
      <c r="CY96" s="74">
        <v>0</v>
      </c>
      <c r="CZ96" s="74">
        <v>0</v>
      </c>
      <c r="DA96" s="74">
        <v>0</v>
      </c>
      <c r="DB96" s="74">
        <v>1</v>
      </c>
      <c r="DC96" s="74">
        <v>0</v>
      </c>
      <c r="DD96" s="74">
        <v>0</v>
      </c>
      <c r="DE96" s="74">
        <v>0</v>
      </c>
      <c r="DF96" s="74">
        <v>0</v>
      </c>
      <c r="DG96" s="74">
        <v>0</v>
      </c>
      <c r="DH96" s="74">
        <v>0</v>
      </c>
      <c r="DI96" s="74">
        <v>0</v>
      </c>
      <c r="DJ96" s="74">
        <v>0</v>
      </c>
      <c r="DK96" s="74">
        <v>0</v>
      </c>
      <c r="DL96" s="74">
        <v>0</v>
      </c>
      <c r="DM96" s="74">
        <v>0</v>
      </c>
      <c r="DN96" s="74">
        <v>0</v>
      </c>
      <c r="DO96" s="74">
        <v>0</v>
      </c>
      <c r="DP96" s="74">
        <v>0</v>
      </c>
      <c r="DQ96" s="74">
        <v>0</v>
      </c>
      <c r="DR96" s="74">
        <v>0</v>
      </c>
      <c r="DS96" s="74">
        <v>0</v>
      </c>
      <c r="DT96" s="74">
        <v>0</v>
      </c>
      <c r="DU96" s="74">
        <v>0</v>
      </c>
      <c r="DV96" s="74">
        <v>0</v>
      </c>
      <c r="DW96" s="74">
        <v>0</v>
      </c>
      <c r="DX96" s="74">
        <v>0</v>
      </c>
      <c r="DY96" s="74">
        <v>0</v>
      </c>
      <c r="DZ96" s="74">
        <v>0</v>
      </c>
      <c r="EA96" s="74">
        <v>0</v>
      </c>
      <c r="EB96" s="74">
        <v>0</v>
      </c>
      <c r="EC96" s="74">
        <v>0</v>
      </c>
      <c r="ED96" s="74">
        <v>0</v>
      </c>
      <c r="EE96" s="74">
        <v>0</v>
      </c>
      <c r="EF96" s="74">
        <v>0</v>
      </c>
      <c r="EG96" s="74">
        <v>0</v>
      </c>
      <c r="EH96" s="74">
        <v>0</v>
      </c>
      <c r="EI96" s="74">
        <v>0</v>
      </c>
      <c r="EJ96" s="74">
        <v>0</v>
      </c>
      <c r="EK96" s="74">
        <v>0</v>
      </c>
      <c r="EL96" s="74">
        <v>0</v>
      </c>
      <c r="EM96" s="74">
        <v>0</v>
      </c>
      <c r="EN96" s="74">
        <v>0</v>
      </c>
      <c r="EO96" s="74">
        <v>0</v>
      </c>
      <c r="EP96" s="74">
        <v>0</v>
      </c>
      <c r="EQ96" s="74">
        <v>0</v>
      </c>
      <c r="ER96" s="74">
        <v>0</v>
      </c>
      <c r="ES96" s="74">
        <v>0</v>
      </c>
      <c r="ET96" s="74">
        <v>0</v>
      </c>
      <c r="EU96" s="74">
        <v>0</v>
      </c>
      <c r="EV96" s="74">
        <v>0</v>
      </c>
      <c r="EW96" s="74">
        <v>0</v>
      </c>
      <c r="EX96" s="74">
        <v>0</v>
      </c>
      <c r="EY96" s="74">
        <v>0</v>
      </c>
      <c r="EZ96" s="74">
        <v>0</v>
      </c>
      <c r="FA96" s="74">
        <v>0</v>
      </c>
      <c r="FB96" s="74">
        <v>0</v>
      </c>
      <c r="FC96" s="74">
        <v>0</v>
      </c>
      <c r="FD96" s="74">
        <v>0</v>
      </c>
      <c r="FE96" s="74">
        <v>0</v>
      </c>
      <c r="FF96" s="74">
        <v>0</v>
      </c>
      <c r="FG96" s="74">
        <v>0</v>
      </c>
      <c r="FH96" s="74">
        <v>0</v>
      </c>
      <c r="FI96" s="74">
        <v>0</v>
      </c>
      <c r="FJ96" s="74">
        <v>0</v>
      </c>
      <c r="FK96" s="74">
        <v>0</v>
      </c>
      <c r="FL96" s="74">
        <v>0</v>
      </c>
      <c r="FM96" s="74">
        <v>0</v>
      </c>
      <c r="FN96" s="74">
        <v>0</v>
      </c>
      <c r="FO96" s="74">
        <v>0</v>
      </c>
      <c r="FP96" s="74">
        <v>0</v>
      </c>
      <c r="FQ96" s="74">
        <v>0</v>
      </c>
      <c r="FR96" s="74">
        <v>0</v>
      </c>
      <c r="FS96" s="74">
        <v>0</v>
      </c>
      <c r="FT96" s="74">
        <v>0</v>
      </c>
      <c r="FU96" s="74">
        <v>0</v>
      </c>
      <c r="FV96" s="74">
        <v>0</v>
      </c>
      <c r="FW96" s="74">
        <v>0</v>
      </c>
      <c r="FX96" s="74">
        <v>0</v>
      </c>
      <c r="FY96" s="74">
        <v>0</v>
      </c>
      <c r="FZ96" s="74">
        <v>0</v>
      </c>
      <c r="GA96" s="74">
        <v>0</v>
      </c>
      <c r="GB96" s="74">
        <v>0</v>
      </c>
      <c r="GC96" s="74">
        <v>0</v>
      </c>
      <c r="GD96" s="74">
        <v>0</v>
      </c>
      <c r="GE96" s="74">
        <v>0</v>
      </c>
      <c r="GF96" s="74">
        <v>0</v>
      </c>
      <c r="GG96" s="74">
        <v>0</v>
      </c>
      <c r="GH96" s="74">
        <v>0</v>
      </c>
      <c r="GI96" s="74">
        <v>0</v>
      </c>
      <c r="GJ96" s="74">
        <v>0</v>
      </c>
      <c r="GK96" s="74">
        <v>0</v>
      </c>
      <c r="GL96" s="74">
        <v>0</v>
      </c>
      <c r="GM96" s="74">
        <v>0</v>
      </c>
      <c r="GN96" s="74">
        <v>0</v>
      </c>
      <c r="GO96" s="74">
        <v>0</v>
      </c>
      <c r="GP96" s="74">
        <v>0</v>
      </c>
      <c r="GQ96" s="74">
        <v>0</v>
      </c>
      <c r="GR96" s="74">
        <v>0</v>
      </c>
      <c r="GS96" s="74">
        <v>0</v>
      </c>
      <c r="GT96" s="74">
        <v>0</v>
      </c>
      <c r="GU96" s="74">
        <v>0</v>
      </c>
      <c r="GV96" s="74">
        <v>0</v>
      </c>
      <c r="GW96" s="74">
        <v>0</v>
      </c>
      <c r="GX96" s="74">
        <v>0</v>
      </c>
      <c r="GY96" s="74">
        <v>0</v>
      </c>
      <c r="GZ96" s="74">
        <v>0</v>
      </c>
      <c r="HA96" s="74">
        <v>0</v>
      </c>
      <c r="HB96" s="74">
        <v>0</v>
      </c>
      <c r="HC96" s="74">
        <v>0</v>
      </c>
      <c r="HD96" s="74">
        <v>1</v>
      </c>
      <c r="HE96" s="74">
        <v>0</v>
      </c>
      <c r="HF96" s="74">
        <v>0</v>
      </c>
      <c r="HG96" s="74">
        <v>0</v>
      </c>
      <c r="HH96" s="74">
        <v>0</v>
      </c>
      <c r="HI96" s="74">
        <v>0</v>
      </c>
      <c r="HJ96" s="74">
        <v>0</v>
      </c>
      <c r="HK96" s="74">
        <v>0</v>
      </c>
      <c r="HL96" s="74">
        <v>0</v>
      </c>
      <c r="HM96" s="74">
        <v>0</v>
      </c>
      <c r="HN96" s="74">
        <v>0</v>
      </c>
      <c r="HO96" s="74">
        <v>0</v>
      </c>
      <c r="HP96" s="74">
        <v>0</v>
      </c>
      <c r="HQ96" s="74">
        <v>0</v>
      </c>
      <c r="HR96" s="74">
        <v>0</v>
      </c>
      <c r="HS96" s="74">
        <v>0</v>
      </c>
      <c r="HT96" s="50"/>
      <c r="HU96" s="50"/>
      <c r="HV96" s="50"/>
      <c r="HW96" s="50"/>
      <c r="HX96" s="54"/>
      <c r="HY96" s="41"/>
    </row>
    <row r="97" spans="5:233">
      <c r="E97" s="43"/>
      <c r="F97" s="50"/>
      <c r="G97" s="50"/>
      <c r="H97" s="50"/>
      <c r="I97" s="50"/>
      <c r="J97" s="50"/>
      <c r="K97" s="87">
        <v>643</v>
      </c>
      <c r="L97" s="71" t="s">
        <v>729</v>
      </c>
      <c r="M97" s="79">
        <v>0.9669850910173956</v>
      </c>
      <c r="N97" s="80">
        <v>0.22328945098969011</v>
      </c>
      <c r="O97" s="79">
        <v>0.98628013562372174</v>
      </c>
      <c r="P97" s="74">
        <v>0</v>
      </c>
      <c r="Q97" s="74">
        <v>0</v>
      </c>
      <c r="R97" s="74">
        <v>0</v>
      </c>
      <c r="S97" s="74">
        <v>0</v>
      </c>
      <c r="T97" s="74">
        <v>0</v>
      </c>
      <c r="U97" s="74">
        <v>0</v>
      </c>
      <c r="V97" s="74">
        <v>0</v>
      </c>
      <c r="W97" s="74">
        <v>0</v>
      </c>
      <c r="X97" s="74">
        <v>0</v>
      </c>
      <c r="Y97" s="74">
        <v>0</v>
      </c>
      <c r="Z97" s="74">
        <v>0</v>
      </c>
      <c r="AA97" s="74">
        <v>0</v>
      </c>
      <c r="AB97" s="74">
        <v>0</v>
      </c>
      <c r="AC97" s="74">
        <v>0</v>
      </c>
      <c r="AD97" s="74">
        <v>0</v>
      </c>
      <c r="AE97" s="74">
        <v>0</v>
      </c>
      <c r="AF97" s="74">
        <v>0</v>
      </c>
      <c r="AG97" s="74">
        <v>0</v>
      </c>
      <c r="AH97" s="74">
        <v>0</v>
      </c>
      <c r="AI97" s="74">
        <v>0</v>
      </c>
      <c r="AJ97" s="74">
        <v>0</v>
      </c>
      <c r="AK97" s="74">
        <v>0</v>
      </c>
      <c r="AL97" s="74">
        <v>0</v>
      </c>
      <c r="AM97" s="74">
        <v>0</v>
      </c>
      <c r="AN97" s="74">
        <v>0</v>
      </c>
      <c r="AO97" s="74">
        <v>0</v>
      </c>
      <c r="AP97" s="74">
        <v>0</v>
      </c>
      <c r="AQ97" s="74">
        <v>0</v>
      </c>
      <c r="AR97" s="74">
        <v>0</v>
      </c>
      <c r="AS97" s="74">
        <v>0</v>
      </c>
      <c r="AT97" s="74">
        <v>0</v>
      </c>
      <c r="AU97" s="74">
        <v>0</v>
      </c>
      <c r="AV97" s="74">
        <v>0</v>
      </c>
      <c r="AW97" s="74">
        <v>0</v>
      </c>
      <c r="AX97" s="74">
        <v>0</v>
      </c>
      <c r="AY97" s="74">
        <v>0</v>
      </c>
      <c r="AZ97" s="74">
        <v>0</v>
      </c>
      <c r="BA97" s="74">
        <v>0</v>
      </c>
      <c r="BB97" s="74">
        <v>0</v>
      </c>
      <c r="BC97" s="74">
        <v>0</v>
      </c>
      <c r="BD97" s="74">
        <v>0</v>
      </c>
      <c r="BE97" s="74">
        <v>0</v>
      </c>
      <c r="BF97" s="74">
        <v>0</v>
      </c>
      <c r="BG97" s="74">
        <v>0</v>
      </c>
      <c r="BH97" s="74">
        <v>0</v>
      </c>
      <c r="BI97" s="74">
        <v>0</v>
      </c>
      <c r="BJ97" s="74">
        <v>0</v>
      </c>
      <c r="BK97" s="74">
        <v>0</v>
      </c>
      <c r="BL97" s="74">
        <v>0</v>
      </c>
      <c r="BM97" s="74">
        <v>0</v>
      </c>
      <c r="BN97" s="74">
        <v>0</v>
      </c>
      <c r="BO97" s="74">
        <v>0</v>
      </c>
      <c r="BP97" s="74">
        <v>0</v>
      </c>
      <c r="BQ97" s="74">
        <v>0</v>
      </c>
      <c r="BR97" s="74">
        <v>0</v>
      </c>
      <c r="BS97" s="74">
        <v>0</v>
      </c>
      <c r="BT97" s="74">
        <v>0</v>
      </c>
      <c r="BU97" s="74">
        <v>0</v>
      </c>
      <c r="BV97" s="74">
        <v>0</v>
      </c>
      <c r="BW97" s="74">
        <v>0</v>
      </c>
      <c r="BX97" s="74">
        <v>0</v>
      </c>
      <c r="BY97" s="74">
        <v>0</v>
      </c>
      <c r="BZ97" s="74">
        <v>0</v>
      </c>
      <c r="CA97" s="74">
        <v>0</v>
      </c>
      <c r="CB97" s="74">
        <v>0</v>
      </c>
      <c r="CC97" s="74">
        <v>0</v>
      </c>
      <c r="CD97" s="74">
        <v>0</v>
      </c>
      <c r="CE97" s="74">
        <v>0</v>
      </c>
      <c r="CF97" s="74">
        <v>0</v>
      </c>
      <c r="CG97" s="74">
        <v>0</v>
      </c>
      <c r="CH97" s="74">
        <v>0</v>
      </c>
      <c r="CI97" s="74">
        <v>0</v>
      </c>
      <c r="CJ97" s="74">
        <v>0</v>
      </c>
      <c r="CK97" s="74">
        <v>0</v>
      </c>
      <c r="CL97" s="74">
        <v>0</v>
      </c>
      <c r="CM97" s="74">
        <v>0</v>
      </c>
      <c r="CN97" s="74">
        <v>0</v>
      </c>
      <c r="CO97" s="74">
        <v>0</v>
      </c>
      <c r="CP97" s="74">
        <v>0</v>
      </c>
      <c r="CQ97" s="74">
        <v>0</v>
      </c>
      <c r="CR97" s="74">
        <v>0</v>
      </c>
      <c r="CS97" s="74">
        <v>0</v>
      </c>
      <c r="CT97" s="74">
        <v>0</v>
      </c>
      <c r="CU97" s="74">
        <v>0</v>
      </c>
      <c r="CV97" s="74">
        <v>0</v>
      </c>
      <c r="CW97" s="74">
        <v>0</v>
      </c>
      <c r="CX97" s="74">
        <v>0</v>
      </c>
      <c r="CY97" s="74">
        <v>0</v>
      </c>
      <c r="CZ97" s="74">
        <v>0</v>
      </c>
      <c r="DA97" s="74">
        <v>0</v>
      </c>
      <c r="DB97" s="74">
        <v>0</v>
      </c>
      <c r="DC97" s="74">
        <v>1</v>
      </c>
      <c r="DD97" s="74">
        <v>0</v>
      </c>
      <c r="DE97" s="74">
        <v>0</v>
      </c>
      <c r="DF97" s="74">
        <v>0</v>
      </c>
      <c r="DG97" s="74">
        <v>0</v>
      </c>
      <c r="DH97" s="74">
        <v>0</v>
      </c>
      <c r="DI97" s="74">
        <v>0</v>
      </c>
      <c r="DJ97" s="74">
        <v>0</v>
      </c>
      <c r="DK97" s="74">
        <v>0</v>
      </c>
      <c r="DL97" s="74">
        <v>0</v>
      </c>
      <c r="DM97" s="74">
        <v>0</v>
      </c>
      <c r="DN97" s="74">
        <v>0</v>
      </c>
      <c r="DO97" s="74">
        <v>0</v>
      </c>
      <c r="DP97" s="74">
        <v>0</v>
      </c>
      <c r="DQ97" s="74">
        <v>0</v>
      </c>
      <c r="DR97" s="74">
        <v>0</v>
      </c>
      <c r="DS97" s="74">
        <v>0</v>
      </c>
      <c r="DT97" s="74">
        <v>0</v>
      </c>
      <c r="DU97" s="74">
        <v>0</v>
      </c>
      <c r="DV97" s="74">
        <v>0</v>
      </c>
      <c r="DW97" s="74">
        <v>0</v>
      </c>
      <c r="DX97" s="74">
        <v>0</v>
      </c>
      <c r="DY97" s="74">
        <v>0</v>
      </c>
      <c r="DZ97" s="74">
        <v>0</v>
      </c>
      <c r="EA97" s="74">
        <v>0</v>
      </c>
      <c r="EB97" s="74">
        <v>0</v>
      </c>
      <c r="EC97" s="74">
        <v>0</v>
      </c>
      <c r="ED97" s="74">
        <v>0</v>
      </c>
      <c r="EE97" s="74">
        <v>0</v>
      </c>
      <c r="EF97" s="74">
        <v>0</v>
      </c>
      <c r="EG97" s="74">
        <v>0</v>
      </c>
      <c r="EH97" s="74">
        <v>0</v>
      </c>
      <c r="EI97" s="74">
        <v>0</v>
      </c>
      <c r="EJ97" s="74">
        <v>0</v>
      </c>
      <c r="EK97" s="74">
        <v>0</v>
      </c>
      <c r="EL97" s="74">
        <v>0</v>
      </c>
      <c r="EM97" s="74">
        <v>0</v>
      </c>
      <c r="EN97" s="74">
        <v>0</v>
      </c>
      <c r="EO97" s="74">
        <v>0</v>
      </c>
      <c r="EP97" s="74">
        <v>0</v>
      </c>
      <c r="EQ97" s="74">
        <v>0</v>
      </c>
      <c r="ER97" s="74">
        <v>0</v>
      </c>
      <c r="ES97" s="74">
        <v>0</v>
      </c>
      <c r="ET97" s="74">
        <v>0</v>
      </c>
      <c r="EU97" s="74">
        <v>0</v>
      </c>
      <c r="EV97" s="74">
        <v>0</v>
      </c>
      <c r="EW97" s="74">
        <v>0</v>
      </c>
      <c r="EX97" s="74">
        <v>0</v>
      </c>
      <c r="EY97" s="74">
        <v>0</v>
      </c>
      <c r="EZ97" s="74">
        <v>0</v>
      </c>
      <c r="FA97" s="74">
        <v>0</v>
      </c>
      <c r="FB97" s="74">
        <v>0</v>
      </c>
      <c r="FC97" s="74">
        <v>0</v>
      </c>
      <c r="FD97" s="74">
        <v>0</v>
      </c>
      <c r="FE97" s="74">
        <v>0</v>
      </c>
      <c r="FF97" s="74">
        <v>0</v>
      </c>
      <c r="FG97" s="74">
        <v>0</v>
      </c>
      <c r="FH97" s="74">
        <v>0</v>
      </c>
      <c r="FI97" s="74">
        <v>0</v>
      </c>
      <c r="FJ97" s="74">
        <v>0</v>
      </c>
      <c r="FK97" s="74">
        <v>0</v>
      </c>
      <c r="FL97" s="74">
        <v>0</v>
      </c>
      <c r="FM97" s="74">
        <v>0</v>
      </c>
      <c r="FN97" s="74">
        <v>0</v>
      </c>
      <c r="FO97" s="74">
        <v>0</v>
      </c>
      <c r="FP97" s="74">
        <v>0</v>
      </c>
      <c r="FQ97" s="74">
        <v>0</v>
      </c>
      <c r="FR97" s="74">
        <v>0</v>
      </c>
      <c r="FS97" s="74">
        <v>0</v>
      </c>
      <c r="FT97" s="74">
        <v>0</v>
      </c>
      <c r="FU97" s="74">
        <v>0</v>
      </c>
      <c r="FV97" s="74">
        <v>0</v>
      </c>
      <c r="FW97" s="74">
        <v>0</v>
      </c>
      <c r="FX97" s="74">
        <v>0</v>
      </c>
      <c r="FY97" s="74">
        <v>0</v>
      </c>
      <c r="FZ97" s="74">
        <v>0</v>
      </c>
      <c r="GA97" s="74">
        <v>0</v>
      </c>
      <c r="GB97" s="74">
        <v>0</v>
      </c>
      <c r="GC97" s="74">
        <v>0</v>
      </c>
      <c r="GD97" s="74">
        <v>0</v>
      </c>
      <c r="GE97" s="74">
        <v>0</v>
      </c>
      <c r="GF97" s="74">
        <v>0</v>
      </c>
      <c r="GG97" s="74">
        <v>0</v>
      </c>
      <c r="GH97" s="74">
        <v>0</v>
      </c>
      <c r="GI97" s="74">
        <v>0</v>
      </c>
      <c r="GJ97" s="74">
        <v>0</v>
      </c>
      <c r="GK97" s="74">
        <v>0</v>
      </c>
      <c r="GL97" s="74">
        <v>0</v>
      </c>
      <c r="GM97" s="74">
        <v>0</v>
      </c>
      <c r="GN97" s="74">
        <v>0</v>
      </c>
      <c r="GO97" s="74">
        <v>0</v>
      </c>
      <c r="GP97" s="74">
        <v>0</v>
      </c>
      <c r="GQ97" s="74">
        <v>0</v>
      </c>
      <c r="GR97" s="74">
        <v>0</v>
      </c>
      <c r="GS97" s="74">
        <v>0</v>
      </c>
      <c r="GT97" s="74">
        <v>0</v>
      </c>
      <c r="GU97" s="74">
        <v>0</v>
      </c>
      <c r="GV97" s="74">
        <v>0</v>
      </c>
      <c r="GW97" s="74">
        <v>0</v>
      </c>
      <c r="GX97" s="74">
        <v>0</v>
      </c>
      <c r="GY97" s="74">
        <v>0</v>
      </c>
      <c r="GZ97" s="74">
        <v>0</v>
      </c>
      <c r="HA97" s="74">
        <v>0</v>
      </c>
      <c r="HB97" s="74">
        <v>0</v>
      </c>
      <c r="HC97" s="74">
        <v>0</v>
      </c>
      <c r="HD97" s="74">
        <v>0</v>
      </c>
      <c r="HE97" s="74">
        <v>1</v>
      </c>
      <c r="HF97" s="74">
        <v>0</v>
      </c>
      <c r="HG97" s="74">
        <v>0</v>
      </c>
      <c r="HH97" s="74">
        <v>0</v>
      </c>
      <c r="HI97" s="74">
        <v>0</v>
      </c>
      <c r="HJ97" s="74">
        <v>0</v>
      </c>
      <c r="HK97" s="74">
        <v>0</v>
      </c>
      <c r="HL97" s="74">
        <v>0</v>
      </c>
      <c r="HM97" s="74">
        <v>0</v>
      </c>
      <c r="HN97" s="74">
        <v>0</v>
      </c>
      <c r="HO97" s="74">
        <v>0</v>
      </c>
      <c r="HP97" s="74">
        <v>0</v>
      </c>
      <c r="HQ97" s="74">
        <v>0</v>
      </c>
      <c r="HR97" s="74">
        <v>0</v>
      </c>
      <c r="HS97" s="74">
        <v>0</v>
      </c>
      <c r="HT97" s="50"/>
      <c r="HU97" s="50"/>
      <c r="HV97" s="50"/>
      <c r="HW97" s="50"/>
      <c r="HX97" s="54"/>
      <c r="HY97" s="41"/>
    </row>
    <row r="98" spans="5:233">
      <c r="E98" s="43"/>
      <c r="F98" s="50"/>
      <c r="G98" s="50"/>
      <c r="H98" s="50"/>
      <c r="I98" s="50"/>
      <c r="J98" s="50"/>
      <c r="K98" s="87">
        <v>644</v>
      </c>
      <c r="L98" s="71" t="s">
        <v>32</v>
      </c>
      <c r="M98" s="79">
        <v>1.0165868459642982</v>
      </c>
      <c r="N98" s="80">
        <v>0.2828572250785481</v>
      </c>
      <c r="O98" s="79">
        <v>1</v>
      </c>
      <c r="P98" s="74">
        <v>0</v>
      </c>
      <c r="Q98" s="74">
        <v>0</v>
      </c>
      <c r="R98" s="74">
        <v>0</v>
      </c>
      <c r="S98" s="74">
        <v>0</v>
      </c>
      <c r="T98" s="74">
        <v>0</v>
      </c>
      <c r="U98" s="74">
        <v>0</v>
      </c>
      <c r="V98" s="74">
        <v>0</v>
      </c>
      <c r="W98" s="74">
        <v>0</v>
      </c>
      <c r="X98" s="74">
        <v>0</v>
      </c>
      <c r="Y98" s="74">
        <v>0</v>
      </c>
      <c r="Z98" s="74">
        <v>0</v>
      </c>
      <c r="AA98" s="74">
        <v>0</v>
      </c>
      <c r="AB98" s="74">
        <v>0</v>
      </c>
      <c r="AC98" s="74">
        <v>0</v>
      </c>
      <c r="AD98" s="74">
        <v>0</v>
      </c>
      <c r="AE98" s="74">
        <v>0</v>
      </c>
      <c r="AF98" s="74">
        <v>0</v>
      </c>
      <c r="AG98" s="74">
        <v>0</v>
      </c>
      <c r="AH98" s="74">
        <v>0</v>
      </c>
      <c r="AI98" s="74">
        <v>0</v>
      </c>
      <c r="AJ98" s="74">
        <v>0</v>
      </c>
      <c r="AK98" s="74">
        <v>0</v>
      </c>
      <c r="AL98" s="74">
        <v>0</v>
      </c>
      <c r="AM98" s="74">
        <v>0</v>
      </c>
      <c r="AN98" s="74">
        <v>0</v>
      </c>
      <c r="AO98" s="74">
        <v>0</v>
      </c>
      <c r="AP98" s="74">
        <v>0</v>
      </c>
      <c r="AQ98" s="74">
        <v>0</v>
      </c>
      <c r="AR98" s="74">
        <v>0</v>
      </c>
      <c r="AS98" s="74">
        <v>0</v>
      </c>
      <c r="AT98" s="74">
        <v>0</v>
      </c>
      <c r="AU98" s="74">
        <v>0</v>
      </c>
      <c r="AV98" s="74">
        <v>0</v>
      </c>
      <c r="AW98" s="74">
        <v>0</v>
      </c>
      <c r="AX98" s="74">
        <v>0</v>
      </c>
      <c r="AY98" s="74">
        <v>0</v>
      </c>
      <c r="AZ98" s="74">
        <v>0</v>
      </c>
      <c r="BA98" s="74">
        <v>0</v>
      </c>
      <c r="BB98" s="74">
        <v>0</v>
      </c>
      <c r="BC98" s="74">
        <v>0</v>
      </c>
      <c r="BD98" s="74">
        <v>0</v>
      </c>
      <c r="BE98" s="74">
        <v>0</v>
      </c>
      <c r="BF98" s="74">
        <v>0</v>
      </c>
      <c r="BG98" s="74">
        <v>0</v>
      </c>
      <c r="BH98" s="74">
        <v>0</v>
      </c>
      <c r="BI98" s="74">
        <v>0</v>
      </c>
      <c r="BJ98" s="74">
        <v>0</v>
      </c>
      <c r="BK98" s="74">
        <v>0</v>
      </c>
      <c r="BL98" s="74">
        <v>0</v>
      </c>
      <c r="BM98" s="74">
        <v>0</v>
      </c>
      <c r="BN98" s="74">
        <v>0</v>
      </c>
      <c r="BO98" s="74">
        <v>0</v>
      </c>
      <c r="BP98" s="74">
        <v>0</v>
      </c>
      <c r="BQ98" s="74">
        <v>0</v>
      </c>
      <c r="BR98" s="74">
        <v>0</v>
      </c>
      <c r="BS98" s="74">
        <v>0</v>
      </c>
      <c r="BT98" s="74">
        <v>0</v>
      </c>
      <c r="BU98" s="74">
        <v>0</v>
      </c>
      <c r="BV98" s="74">
        <v>0</v>
      </c>
      <c r="BW98" s="74">
        <v>0</v>
      </c>
      <c r="BX98" s="74">
        <v>0</v>
      </c>
      <c r="BY98" s="74">
        <v>0</v>
      </c>
      <c r="BZ98" s="74">
        <v>0</v>
      </c>
      <c r="CA98" s="74">
        <v>0</v>
      </c>
      <c r="CB98" s="74">
        <v>0</v>
      </c>
      <c r="CC98" s="74">
        <v>0</v>
      </c>
      <c r="CD98" s="74">
        <v>0</v>
      </c>
      <c r="CE98" s="74">
        <v>0</v>
      </c>
      <c r="CF98" s="74">
        <v>0</v>
      </c>
      <c r="CG98" s="74">
        <v>0</v>
      </c>
      <c r="CH98" s="74">
        <v>0</v>
      </c>
      <c r="CI98" s="74">
        <v>0</v>
      </c>
      <c r="CJ98" s="74">
        <v>0</v>
      </c>
      <c r="CK98" s="74">
        <v>0</v>
      </c>
      <c r="CL98" s="74">
        <v>0</v>
      </c>
      <c r="CM98" s="74">
        <v>0</v>
      </c>
      <c r="CN98" s="74">
        <v>0</v>
      </c>
      <c r="CO98" s="74">
        <v>0</v>
      </c>
      <c r="CP98" s="74">
        <v>0</v>
      </c>
      <c r="CQ98" s="74">
        <v>0</v>
      </c>
      <c r="CR98" s="74">
        <v>0</v>
      </c>
      <c r="CS98" s="74">
        <v>0</v>
      </c>
      <c r="CT98" s="74">
        <v>0</v>
      </c>
      <c r="CU98" s="74">
        <v>0</v>
      </c>
      <c r="CV98" s="74">
        <v>0</v>
      </c>
      <c r="CW98" s="74">
        <v>0</v>
      </c>
      <c r="CX98" s="74">
        <v>0</v>
      </c>
      <c r="CY98" s="74">
        <v>0</v>
      </c>
      <c r="CZ98" s="74">
        <v>0</v>
      </c>
      <c r="DA98" s="74">
        <v>0</v>
      </c>
      <c r="DB98" s="74">
        <v>0</v>
      </c>
      <c r="DC98" s="74">
        <v>0</v>
      </c>
      <c r="DD98" s="74">
        <v>1</v>
      </c>
      <c r="DE98" s="74">
        <v>0</v>
      </c>
      <c r="DF98" s="74">
        <v>0</v>
      </c>
      <c r="DG98" s="74">
        <v>0</v>
      </c>
      <c r="DH98" s="74">
        <v>0</v>
      </c>
      <c r="DI98" s="74">
        <v>0</v>
      </c>
      <c r="DJ98" s="74">
        <v>0</v>
      </c>
      <c r="DK98" s="74">
        <v>0</v>
      </c>
      <c r="DL98" s="74">
        <v>0</v>
      </c>
      <c r="DM98" s="74">
        <v>0</v>
      </c>
      <c r="DN98" s="74">
        <v>0</v>
      </c>
      <c r="DO98" s="74">
        <v>0</v>
      </c>
      <c r="DP98" s="74">
        <v>0</v>
      </c>
      <c r="DQ98" s="74">
        <v>0</v>
      </c>
      <c r="DR98" s="74">
        <v>0</v>
      </c>
      <c r="DS98" s="74">
        <v>0</v>
      </c>
      <c r="DT98" s="74">
        <v>0</v>
      </c>
      <c r="DU98" s="74">
        <v>0</v>
      </c>
      <c r="DV98" s="74">
        <v>0</v>
      </c>
      <c r="DW98" s="74">
        <v>0</v>
      </c>
      <c r="DX98" s="74">
        <v>0</v>
      </c>
      <c r="DY98" s="74">
        <v>0</v>
      </c>
      <c r="DZ98" s="74">
        <v>0</v>
      </c>
      <c r="EA98" s="74">
        <v>0</v>
      </c>
      <c r="EB98" s="74">
        <v>0</v>
      </c>
      <c r="EC98" s="74">
        <v>0</v>
      </c>
      <c r="ED98" s="74">
        <v>0</v>
      </c>
      <c r="EE98" s="74">
        <v>0</v>
      </c>
      <c r="EF98" s="74">
        <v>0</v>
      </c>
      <c r="EG98" s="74">
        <v>0</v>
      </c>
      <c r="EH98" s="74">
        <v>0</v>
      </c>
      <c r="EI98" s="74">
        <v>0</v>
      </c>
      <c r="EJ98" s="74">
        <v>0</v>
      </c>
      <c r="EK98" s="74">
        <v>0</v>
      </c>
      <c r="EL98" s="74">
        <v>0</v>
      </c>
      <c r="EM98" s="74">
        <v>0</v>
      </c>
      <c r="EN98" s="74">
        <v>0</v>
      </c>
      <c r="EO98" s="74">
        <v>0</v>
      </c>
      <c r="EP98" s="74">
        <v>0</v>
      </c>
      <c r="EQ98" s="74">
        <v>0</v>
      </c>
      <c r="ER98" s="74">
        <v>0</v>
      </c>
      <c r="ES98" s="74">
        <v>0</v>
      </c>
      <c r="ET98" s="74">
        <v>0</v>
      </c>
      <c r="EU98" s="74">
        <v>0</v>
      </c>
      <c r="EV98" s="74">
        <v>0</v>
      </c>
      <c r="EW98" s="74">
        <v>0</v>
      </c>
      <c r="EX98" s="74">
        <v>0</v>
      </c>
      <c r="EY98" s="74">
        <v>0</v>
      </c>
      <c r="EZ98" s="74">
        <v>0</v>
      </c>
      <c r="FA98" s="74">
        <v>0</v>
      </c>
      <c r="FB98" s="74">
        <v>0</v>
      </c>
      <c r="FC98" s="74">
        <v>0</v>
      </c>
      <c r="FD98" s="74">
        <v>0</v>
      </c>
      <c r="FE98" s="74">
        <v>0</v>
      </c>
      <c r="FF98" s="74">
        <v>0</v>
      </c>
      <c r="FG98" s="74">
        <v>0</v>
      </c>
      <c r="FH98" s="74">
        <v>0</v>
      </c>
      <c r="FI98" s="74">
        <v>0</v>
      </c>
      <c r="FJ98" s="74">
        <v>0</v>
      </c>
      <c r="FK98" s="74">
        <v>0</v>
      </c>
      <c r="FL98" s="74">
        <v>0</v>
      </c>
      <c r="FM98" s="74">
        <v>0</v>
      </c>
      <c r="FN98" s="74">
        <v>0</v>
      </c>
      <c r="FO98" s="74">
        <v>0</v>
      </c>
      <c r="FP98" s="74">
        <v>0</v>
      </c>
      <c r="FQ98" s="74">
        <v>0</v>
      </c>
      <c r="FR98" s="74">
        <v>0</v>
      </c>
      <c r="FS98" s="74">
        <v>0</v>
      </c>
      <c r="FT98" s="74">
        <v>0</v>
      </c>
      <c r="FU98" s="74">
        <v>0</v>
      </c>
      <c r="FV98" s="74">
        <v>0</v>
      </c>
      <c r="FW98" s="74">
        <v>0</v>
      </c>
      <c r="FX98" s="74">
        <v>0</v>
      </c>
      <c r="FY98" s="74">
        <v>0</v>
      </c>
      <c r="FZ98" s="74">
        <v>0</v>
      </c>
      <c r="GA98" s="74">
        <v>0</v>
      </c>
      <c r="GB98" s="74">
        <v>0</v>
      </c>
      <c r="GC98" s="74">
        <v>0</v>
      </c>
      <c r="GD98" s="74">
        <v>0</v>
      </c>
      <c r="GE98" s="74">
        <v>0</v>
      </c>
      <c r="GF98" s="74">
        <v>0</v>
      </c>
      <c r="GG98" s="74">
        <v>0</v>
      </c>
      <c r="GH98" s="74">
        <v>0</v>
      </c>
      <c r="GI98" s="74">
        <v>0</v>
      </c>
      <c r="GJ98" s="74">
        <v>0</v>
      </c>
      <c r="GK98" s="74">
        <v>0</v>
      </c>
      <c r="GL98" s="74">
        <v>0</v>
      </c>
      <c r="GM98" s="74">
        <v>0</v>
      </c>
      <c r="GN98" s="74">
        <v>0</v>
      </c>
      <c r="GO98" s="74">
        <v>0</v>
      </c>
      <c r="GP98" s="74">
        <v>0</v>
      </c>
      <c r="GQ98" s="74">
        <v>0</v>
      </c>
      <c r="GR98" s="74">
        <v>0</v>
      </c>
      <c r="GS98" s="74">
        <v>0</v>
      </c>
      <c r="GT98" s="74">
        <v>0</v>
      </c>
      <c r="GU98" s="74">
        <v>0</v>
      </c>
      <c r="GV98" s="74">
        <v>0</v>
      </c>
      <c r="GW98" s="74">
        <v>0</v>
      </c>
      <c r="GX98" s="74">
        <v>0</v>
      </c>
      <c r="GY98" s="74">
        <v>0</v>
      </c>
      <c r="GZ98" s="74">
        <v>0</v>
      </c>
      <c r="HA98" s="74">
        <v>0</v>
      </c>
      <c r="HB98" s="74">
        <v>0</v>
      </c>
      <c r="HC98" s="74">
        <v>0</v>
      </c>
      <c r="HD98" s="74">
        <v>0</v>
      </c>
      <c r="HE98" s="74">
        <v>0</v>
      </c>
      <c r="HF98" s="74">
        <v>1</v>
      </c>
      <c r="HG98" s="74">
        <v>0</v>
      </c>
      <c r="HH98" s="74">
        <v>0</v>
      </c>
      <c r="HI98" s="74">
        <v>0</v>
      </c>
      <c r="HJ98" s="74">
        <v>0</v>
      </c>
      <c r="HK98" s="74">
        <v>0</v>
      </c>
      <c r="HL98" s="74">
        <v>0</v>
      </c>
      <c r="HM98" s="74">
        <v>0</v>
      </c>
      <c r="HN98" s="74">
        <v>0</v>
      </c>
      <c r="HO98" s="74">
        <v>0</v>
      </c>
      <c r="HP98" s="74">
        <v>0</v>
      </c>
      <c r="HQ98" s="74">
        <v>0</v>
      </c>
      <c r="HR98" s="74">
        <v>0</v>
      </c>
      <c r="HS98" s="74">
        <v>0</v>
      </c>
      <c r="HT98" s="50"/>
      <c r="HU98" s="50"/>
      <c r="HV98" s="50"/>
      <c r="HW98" s="50"/>
      <c r="HX98" s="54"/>
      <c r="HY98" s="41"/>
    </row>
    <row r="99" spans="5:233">
      <c r="E99" s="43"/>
      <c r="F99" s="50"/>
      <c r="G99" s="50"/>
      <c r="H99" s="50"/>
      <c r="I99" s="50"/>
      <c r="J99" s="50"/>
      <c r="K99" s="87">
        <v>659</v>
      </c>
      <c r="L99" s="71" t="s">
        <v>493</v>
      </c>
      <c r="M99" s="79">
        <v>1.0013015909647431</v>
      </c>
      <c r="N99" s="80">
        <v>0.33143149510161363</v>
      </c>
      <c r="O99" s="79">
        <v>0.88445262290308313</v>
      </c>
      <c r="P99" s="74">
        <v>0</v>
      </c>
      <c r="Q99" s="74">
        <v>0</v>
      </c>
      <c r="R99" s="74">
        <v>0</v>
      </c>
      <c r="S99" s="74">
        <v>0</v>
      </c>
      <c r="T99" s="74">
        <v>0</v>
      </c>
      <c r="U99" s="74">
        <v>0</v>
      </c>
      <c r="V99" s="74">
        <v>0</v>
      </c>
      <c r="W99" s="74">
        <v>0</v>
      </c>
      <c r="X99" s="74">
        <v>0</v>
      </c>
      <c r="Y99" s="74">
        <v>0</v>
      </c>
      <c r="Z99" s="74">
        <v>0</v>
      </c>
      <c r="AA99" s="74">
        <v>0</v>
      </c>
      <c r="AB99" s="74">
        <v>0</v>
      </c>
      <c r="AC99" s="74">
        <v>0</v>
      </c>
      <c r="AD99" s="74">
        <v>0</v>
      </c>
      <c r="AE99" s="74">
        <v>0</v>
      </c>
      <c r="AF99" s="74">
        <v>0</v>
      </c>
      <c r="AG99" s="74">
        <v>0</v>
      </c>
      <c r="AH99" s="74">
        <v>0</v>
      </c>
      <c r="AI99" s="74">
        <v>0</v>
      </c>
      <c r="AJ99" s="74">
        <v>0</v>
      </c>
      <c r="AK99" s="74">
        <v>0</v>
      </c>
      <c r="AL99" s="74">
        <v>0</v>
      </c>
      <c r="AM99" s="74">
        <v>0</v>
      </c>
      <c r="AN99" s="74">
        <v>0</v>
      </c>
      <c r="AO99" s="74">
        <v>0</v>
      </c>
      <c r="AP99" s="74">
        <v>0</v>
      </c>
      <c r="AQ99" s="74">
        <v>0</v>
      </c>
      <c r="AR99" s="74">
        <v>0</v>
      </c>
      <c r="AS99" s="74">
        <v>0</v>
      </c>
      <c r="AT99" s="74">
        <v>0</v>
      </c>
      <c r="AU99" s="74">
        <v>0</v>
      </c>
      <c r="AV99" s="74">
        <v>0</v>
      </c>
      <c r="AW99" s="74">
        <v>0</v>
      </c>
      <c r="AX99" s="74">
        <v>0</v>
      </c>
      <c r="AY99" s="74">
        <v>0</v>
      </c>
      <c r="AZ99" s="74">
        <v>0</v>
      </c>
      <c r="BA99" s="74">
        <v>0</v>
      </c>
      <c r="BB99" s="74">
        <v>0</v>
      </c>
      <c r="BC99" s="74">
        <v>0</v>
      </c>
      <c r="BD99" s="74">
        <v>0</v>
      </c>
      <c r="BE99" s="74">
        <v>0</v>
      </c>
      <c r="BF99" s="74">
        <v>0</v>
      </c>
      <c r="BG99" s="74">
        <v>0</v>
      </c>
      <c r="BH99" s="74">
        <v>0</v>
      </c>
      <c r="BI99" s="74">
        <v>0</v>
      </c>
      <c r="BJ99" s="74">
        <v>0</v>
      </c>
      <c r="BK99" s="74">
        <v>0</v>
      </c>
      <c r="BL99" s="74">
        <v>0</v>
      </c>
      <c r="BM99" s="74">
        <v>0</v>
      </c>
      <c r="BN99" s="74">
        <v>0</v>
      </c>
      <c r="BO99" s="74">
        <v>0</v>
      </c>
      <c r="BP99" s="74">
        <v>0</v>
      </c>
      <c r="BQ99" s="74">
        <v>0</v>
      </c>
      <c r="BR99" s="74">
        <v>0</v>
      </c>
      <c r="BS99" s="74">
        <v>0</v>
      </c>
      <c r="BT99" s="74">
        <v>0</v>
      </c>
      <c r="BU99" s="74">
        <v>0</v>
      </c>
      <c r="BV99" s="74">
        <v>0</v>
      </c>
      <c r="BW99" s="74">
        <v>0</v>
      </c>
      <c r="BX99" s="74">
        <v>0</v>
      </c>
      <c r="BY99" s="74">
        <v>0</v>
      </c>
      <c r="BZ99" s="74">
        <v>0</v>
      </c>
      <c r="CA99" s="74">
        <v>0</v>
      </c>
      <c r="CB99" s="74">
        <v>0</v>
      </c>
      <c r="CC99" s="74">
        <v>0</v>
      </c>
      <c r="CD99" s="74">
        <v>0</v>
      </c>
      <c r="CE99" s="74">
        <v>0</v>
      </c>
      <c r="CF99" s="74">
        <v>0</v>
      </c>
      <c r="CG99" s="74">
        <v>0</v>
      </c>
      <c r="CH99" s="74">
        <v>0</v>
      </c>
      <c r="CI99" s="74">
        <v>0</v>
      </c>
      <c r="CJ99" s="74">
        <v>0</v>
      </c>
      <c r="CK99" s="74">
        <v>0</v>
      </c>
      <c r="CL99" s="74">
        <v>0</v>
      </c>
      <c r="CM99" s="74">
        <v>0</v>
      </c>
      <c r="CN99" s="74">
        <v>0</v>
      </c>
      <c r="CO99" s="74">
        <v>0</v>
      </c>
      <c r="CP99" s="74">
        <v>0</v>
      </c>
      <c r="CQ99" s="74">
        <v>0</v>
      </c>
      <c r="CR99" s="74">
        <v>0</v>
      </c>
      <c r="CS99" s="74">
        <v>0</v>
      </c>
      <c r="CT99" s="74">
        <v>0</v>
      </c>
      <c r="CU99" s="74">
        <v>0</v>
      </c>
      <c r="CV99" s="74">
        <v>0</v>
      </c>
      <c r="CW99" s="74">
        <v>0</v>
      </c>
      <c r="CX99" s="74">
        <v>0</v>
      </c>
      <c r="CY99" s="74">
        <v>0</v>
      </c>
      <c r="CZ99" s="74">
        <v>0</v>
      </c>
      <c r="DA99" s="74">
        <v>0</v>
      </c>
      <c r="DB99" s="74">
        <v>0</v>
      </c>
      <c r="DC99" s="74">
        <v>0</v>
      </c>
      <c r="DD99" s="74">
        <v>0</v>
      </c>
      <c r="DE99" s="74">
        <v>1</v>
      </c>
      <c r="DF99" s="74">
        <v>0</v>
      </c>
      <c r="DG99" s="74">
        <v>0</v>
      </c>
      <c r="DH99" s="74">
        <v>0</v>
      </c>
      <c r="DI99" s="74">
        <v>0</v>
      </c>
      <c r="DJ99" s="74">
        <v>0</v>
      </c>
      <c r="DK99" s="74">
        <v>0</v>
      </c>
      <c r="DL99" s="74">
        <v>0</v>
      </c>
      <c r="DM99" s="74">
        <v>0</v>
      </c>
      <c r="DN99" s="74">
        <v>0</v>
      </c>
      <c r="DO99" s="74">
        <v>0</v>
      </c>
      <c r="DP99" s="74">
        <v>0</v>
      </c>
      <c r="DQ99" s="74">
        <v>0</v>
      </c>
      <c r="DR99" s="74">
        <v>0</v>
      </c>
      <c r="DS99" s="74">
        <v>0</v>
      </c>
      <c r="DT99" s="74">
        <v>0</v>
      </c>
      <c r="DU99" s="74">
        <v>0</v>
      </c>
      <c r="DV99" s="74">
        <v>0</v>
      </c>
      <c r="DW99" s="74">
        <v>0</v>
      </c>
      <c r="DX99" s="74">
        <v>0</v>
      </c>
      <c r="DY99" s="74">
        <v>0</v>
      </c>
      <c r="DZ99" s="74">
        <v>0</v>
      </c>
      <c r="EA99" s="74">
        <v>0</v>
      </c>
      <c r="EB99" s="74">
        <v>0</v>
      </c>
      <c r="EC99" s="74">
        <v>0</v>
      </c>
      <c r="ED99" s="74">
        <v>0</v>
      </c>
      <c r="EE99" s="74">
        <v>0</v>
      </c>
      <c r="EF99" s="74">
        <v>0</v>
      </c>
      <c r="EG99" s="74">
        <v>0</v>
      </c>
      <c r="EH99" s="74">
        <v>0</v>
      </c>
      <c r="EI99" s="74">
        <v>0</v>
      </c>
      <c r="EJ99" s="74">
        <v>0</v>
      </c>
      <c r="EK99" s="74">
        <v>0</v>
      </c>
      <c r="EL99" s="74">
        <v>0</v>
      </c>
      <c r="EM99" s="74">
        <v>0</v>
      </c>
      <c r="EN99" s="74">
        <v>0</v>
      </c>
      <c r="EO99" s="74">
        <v>0</v>
      </c>
      <c r="EP99" s="74">
        <v>0</v>
      </c>
      <c r="EQ99" s="74">
        <v>0</v>
      </c>
      <c r="ER99" s="74">
        <v>0</v>
      </c>
      <c r="ES99" s="74">
        <v>0</v>
      </c>
      <c r="ET99" s="74">
        <v>0</v>
      </c>
      <c r="EU99" s="74">
        <v>0</v>
      </c>
      <c r="EV99" s="74">
        <v>0</v>
      </c>
      <c r="EW99" s="74">
        <v>0</v>
      </c>
      <c r="EX99" s="74">
        <v>0</v>
      </c>
      <c r="EY99" s="74">
        <v>0</v>
      </c>
      <c r="EZ99" s="74">
        <v>0</v>
      </c>
      <c r="FA99" s="74">
        <v>0</v>
      </c>
      <c r="FB99" s="74">
        <v>0</v>
      </c>
      <c r="FC99" s="74">
        <v>0</v>
      </c>
      <c r="FD99" s="74">
        <v>0</v>
      </c>
      <c r="FE99" s="74">
        <v>0</v>
      </c>
      <c r="FF99" s="74">
        <v>0</v>
      </c>
      <c r="FG99" s="74">
        <v>0</v>
      </c>
      <c r="FH99" s="74">
        <v>0</v>
      </c>
      <c r="FI99" s="74">
        <v>0</v>
      </c>
      <c r="FJ99" s="74">
        <v>0</v>
      </c>
      <c r="FK99" s="74">
        <v>0</v>
      </c>
      <c r="FL99" s="74">
        <v>0</v>
      </c>
      <c r="FM99" s="74">
        <v>0</v>
      </c>
      <c r="FN99" s="74">
        <v>0</v>
      </c>
      <c r="FO99" s="74">
        <v>0</v>
      </c>
      <c r="FP99" s="74">
        <v>0</v>
      </c>
      <c r="FQ99" s="74">
        <v>0</v>
      </c>
      <c r="FR99" s="74">
        <v>0</v>
      </c>
      <c r="FS99" s="74">
        <v>0</v>
      </c>
      <c r="FT99" s="74">
        <v>0</v>
      </c>
      <c r="FU99" s="74">
        <v>0</v>
      </c>
      <c r="FV99" s="74">
        <v>0</v>
      </c>
      <c r="FW99" s="74">
        <v>0</v>
      </c>
      <c r="FX99" s="74">
        <v>0</v>
      </c>
      <c r="FY99" s="74">
        <v>0</v>
      </c>
      <c r="FZ99" s="74">
        <v>0</v>
      </c>
      <c r="GA99" s="74">
        <v>0</v>
      </c>
      <c r="GB99" s="74">
        <v>0</v>
      </c>
      <c r="GC99" s="74">
        <v>0</v>
      </c>
      <c r="GD99" s="74">
        <v>0</v>
      </c>
      <c r="GE99" s="74">
        <v>0</v>
      </c>
      <c r="GF99" s="74">
        <v>0</v>
      </c>
      <c r="GG99" s="74">
        <v>0</v>
      </c>
      <c r="GH99" s="74">
        <v>0</v>
      </c>
      <c r="GI99" s="74">
        <v>0</v>
      </c>
      <c r="GJ99" s="74">
        <v>0</v>
      </c>
      <c r="GK99" s="74">
        <v>0</v>
      </c>
      <c r="GL99" s="74">
        <v>0</v>
      </c>
      <c r="GM99" s="74">
        <v>0</v>
      </c>
      <c r="GN99" s="74">
        <v>0</v>
      </c>
      <c r="GO99" s="74">
        <v>0</v>
      </c>
      <c r="GP99" s="74">
        <v>0</v>
      </c>
      <c r="GQ99" s="74">
        <v>0</v>
      </c>
      <c r="GR99" s="74">
        <v>0</v>
      </c>
      <c r="GS99" s="74">
        <v>0</v>
      </c>
      <c r="GT99" s="74">
        <v>0</v>
      </c>
      <c r="GU99" s="74">
        <v>0</v>
      </c>
      <c r="GV99" s="74">
        <v>0</v>
      </c>
      <c r="GW99" s="74">
        <v>0</v>
      </c>
      <c r="GX99" s="74">
        <v>0</v>
      </c>
      <c r="GY99" s="74">
        <v>0</v>
      </c>
      <c r="GZ99" s="74">
        <v>0</v>
      </c>
      <c r="HA99" s="74">
        <v>0</v>
      </c>
      <c r="HB99" s="74">
        <v>0</v>
      </c>
      <c r="HC99" s="74">
        <v>0</v>
      </c>
      <c r="HD99" s="74">
        <v>0</v>
      </c>
      <c r="HE99" s="74">
        <v>0</v>
      </c>
      <c r="HF99" s="74">
        <v>0</v>
      </c>
      <c r="HG99" s="74">
        <v>1</v>
      </c>
      <c r="HH99" s="74">
        <v>0</v>
      </c>
      <c r="HI99" s="74">
        <v>0</v>
      </c>
      <c r="HJ99" s="74">
        <v>0</v>
      </c>
      <c r="HK99" s="74">
        <v>0</v>
      </c>
      <c r="HL99" s="74">
        <v>0</v>
      </c>
      <c r="HM99" s="74">
        <v>0</v>
      </c>
      <c r="HN99" s="74">
        <v>0</v>
      </c>
      <c r="HO99" s="74">
        <v>0</v>
      </c>
      <c r="HP99" s="74">
        <v>0</v>
      </c>
      <c r="HQ99" s="74">
        <v>0</v>
      </c>
      <c r="HR99" s="74">
        <v>0</v>
      </c>
      <c r="HS99" s="74">
        <v>0</v>
      </c>
      <c r="HT99" s="50"/>
      <c r="HU99" s="50"/>
      <c r="HV99" s="50"/>
      <c r="HW99" s="50"/>
      <c r="HX99" s="54"/>
      <c r="HY99" s="41"/>
    </row>
    <row r="100" spans="5:233">
      <c r="E100" s="43"/>
      <c r="F100" s="50"/>
      <c r="G100" s="50"/>
      <c r="H100" s="50"/>
      <c r="I100" s="50"/>
      <c r="J100" s="50"/>
      <c r="K100" s="87">
        <v>661</v>
      </c>
      <c r="L100" s="71" t="s">
        <v>730</v>
      </c>
      <c r="M100" s="79">
        <v>1.0057588020832458</v>
      </c>
      <c r="N100" s="80">
        <v>0.3597481101161521</v>
      </c>
      <c r="O100" s="79">
        <v>0.5002053766313751</v>
      </c>
      <c r="P100" s="74">
        <v>0</v>
      </c>
      <c r="Q100" s="74">
        <v>0</v>
      </c>
      <c r="R100" s="74">
        <v>0</v>
      </c>
      <c r="S100" s="74">
        <v>0</v>
      </c>
      <c r="T100" s="74">
        <v>0</v>
      </c>
      <c r="U100" s="74">
        <v>0</v>
      </c>
      <c r="V100" s="74">
        <v>0</v>
      </c>
      <c r="W100" s="74">
        <v>0</v>
      </c>
      <c r="X100" s="74">
        <v>0</v>
      </c>
      <c r="Y100" s="74">
        <v>0</v>
      </c>
      <c r="Z100" s="74">
        <v>0</v>
      </c>
      <c r="AA100" s="74">
        <v>0</v>
      </c>
      <c r="AB100" s="74">
        <v>0</v>
      </c>
      <c r="AC100" s="74">
        <v>0</v>
      </c>
      <c r="AD100" s="74">
        <v>0</v>
      </c>
      <c r="AE100" s="74">
        <v>0</v>
      </c>
      <c r="AF100" s="74">
        <v>0</v>
      </c>
      <c r="AG100" s="74">
        <v>0</v>
      </c>
      <c r="AH100" s="74">
        <v>0</v>
      </c>
      <c r="AI100" s="74">
        <v>0</v>
      </c>
      <c r="AJ100" s="74">
        <v>0</v>
      </c>
      <c r="AK100" s="74">
        <v>0</v>
      </c>
      <c r="AL100" s="74">
        <v>0</v>
      </c>
      <c r="AM100" s="74">
        <v>0</v>
      </c>
      <c r="AN100" s="74">
        <v>0</v>
      </c>
      <c r="AO100" s="74">
        <v>0</v>
      </c>
      <c r="AP100" s="74">
        <v>0</v>
      </c>
      <c r="AQ100" s="74">
        <v>0</v>
      </c>
      <c r="AR100" s="74">
        <v>0</v>
      </c>
      <c r="AS100" s="74">
        <v>0</v>
      </c>
      <c r="AT100" s="74">
        <v>0</v>
      </c>
      <c r="AU100" s="74">
        <v>0</v>
      </c>
      <c r="AV100" s="74">
        <v>0</v>
      </c>
      <c r="AW100" s="74">
        <v>0</v>
      </c>
      <c r="AX100" s="74">
        <v>0</v>
      </c>
      <c r="AY100" s="74">
        <v>0</v>
      </c>
      <c r="AZ100" s="74">
        <v>0</v>
      </c>
      <c r="BA100" s="74">
        <v>0</v>
      </c>
      <c r="BB100" s="74">
        <v>0</v>
      </c>
      <c r="BC100" s="74">
        <v>0</v>
      </c>
      <c r="BD100" s="74">
        <v>0</v>
      </c>
      <c r="BE100" s="74">
        <v>0</v>
      </c>
      <c r="BF100" s="74">
        <v>0</v>
      </c>
      <c r="BG100" s="74">
        <v>0</v>
      </c>
      <c r="BH100" s="74">
        <v>0</v>
      </c>
      <c r="BI100" s="74">
        <v>0</v>
      </c>
      <c r="BJ100" s="74">
        <v>0</v>
      </c>
      <c r="BK100" s="74">
        <v>0</v>
      </c>
      <c r="BL100" s="74">
        <v>0</v>
      </c>
      <c r="BM100" s="74">
        <v>0</v>
      </c>
      <c r="BN100" s="74">
        <v>0</v>
      </c>
      <c r="BO100" s="74">
        <v>0</v>
      </c>
      <c r="BP100" s="74">
        <v>0</v>
      </c>
      <c r="BQ100" s="74">
        <v>0</v>
      </c>
      <c r="BR100" s="74">
        <v>0</v>
      </c>
      <c r="BS100" s="74">
        <v>0</v>
      </c>
      <c r="BT100" s="74">
        <v>0</v>
      </c>
      <c r="BU100" s="74">
        <v>0</v>
      </c>
      <c r="BV100" s="74">
        <v>0</v>
      </c>
      <c r="BW100" s="74">
        <v>0</v>
      </c>
      <c r="BX100" s="74">
        <v>0</v>
      </c>
      <c r="BY100" s="74">
        <v>0</v>
      </c>
      <c r="BZ100" s="74">
        <v>0</v>
      </c>
      <c r="CA100" s="74">
        <v>0</v>
      </c>
      <c r="CB100" s="74">
        <v>0</v>
      </c>
      <c r="CC100" s="74">
        <v>0</v>
      </c>
      <c r="CD100" s="74">
        <v>0</v>
      </c>
      <c r="CE100" s="74">
        <v>0</v>
      </c>
      <c r="CF100" s="74">
        <v>0</v>
      </c>
      <c r="CG100" s="74">
        <v>0</v>
      </c>
      <c r="CH100" s="74">
        <v>0</v>
      </c>
      <c r="CI100" s="74">
        <v>0</v>
      </c>
      <c r="CJ100" s="74">
        <v>0</v>
      </c>
      <c r="CK100" s="74">
        <v>0</v>
      </c>
      <c r="CL100" s="74">
        <v>0</v>
      </c>
      <c r="CM100" s="74">
        <v>0</v>
      </c>
      <c r="CN100" s="74">
        <v>0</v>
      </c>
      <c r="CO100" s="74">
        <v>0</v>
      </c>
      <c r="CP100" s="74">
        <v>0</v>
      </c>
      <c r="CQ100" s="74">
        <v>0</v>
      </c>
      <c r="CR100" s="74">
        <v>0</v>
      </c>
      <c r="CS100" s="74">
        <v>0</v>
      </c>
      <c r="CT100" s="74">
        <v>0</v>
      </c>
      <c r="CU100" s="74">
        <v>0</v>
      </c>
      <c r="CV100" s="74">
        <v>0</v>
      </c>
      <c r="CW100" s="74">
        <v>0</v>
      </c>
      <c r="CX100" s="74">
        <v>0</v>
      </c>
      <c r="CY100" s="74">
        <v>0</v>
      </c>
      <c r="CZ100" s="74">
        <v>0</v>
      </c>
      <c r="DA100" s="74">
        <v>0</v>
      </c>
      <c r="DB100" s="74">
        <v>0</v>
      </c>
      <c r="DC100" s="74">
        <v>0</v>
      </c>
      <c r="DD100" s="74">
        <v>0</v>
      </c>
      <c r="DE100" s="74">
        <v>0</v>
      </c>
      <c r="DF100" s="74">
        <v>1</v>
      </c>
      <c r="DG100" s="74">
        <v>0</v>
      </c>
      <c r="DH100" s="74">
        <v>0</v>
      </c>
      <c r="DI100" s="74">
        <v>0</v>
      </c>
      <c r="DJ100" s="74">
        <v>0</v>
      </c>
      <c r="DK100" s="74">
        <v>0</v>
      </c>
      <c r="DL100" s="74">
        <v>0</v>
      </c>
      <c r="DM100" s="74">
        <v>0</v>
      </c>
      <c r="DN100" s="74">
        <v>0</v>
      </c>
      <c r="DO100" s="74">
        <v>0</v>
      </c>
      <c r="DP100" s="74">
        <v>0</v>
      </c>
      <c r="DQ100" s="74">
        <v>0</v>
      </c>
      <c r="DR100" s="74">
        <v>0</v>
      </c>
      <c r="DS100" s="74">
        <v>0</v>
      </c>
      <c r="DT100" s="74">
        <v>0</v>
      </c>
      <c r="DU100" s="74">
        <v>0</v>
      </c>
      <c r="DV100" s="74">
        <v>0</v>
      </c>
      <c r="DW100" s="74">
        <v>0</v>
      </c>
      <c r="DX100" s="74">
        <v>0</v>
      </c>
      <c r="DY100" s="74">
        <v>0</v>
      </c>
      <c r="DZ100" s="74">
        <v>0</v>
      </c>
      <c r="EA100" s="74">
        <v>0</v>
      </c>
      <c r="EB100" s="74">
        <v>0</v>
      </c>
      <c r="EC100" s="74">
        <v>0</v>
      </c>
      <c r="ED100" s="74">
        <v>0</v>
      </c>
      <c r="EE100" s="74">
        <v>0</v>
      </c>
      <c r="EF100" s="74">
        <v>0</v>
      </c>
      <c r="EG100" s="74">
        <v>0</v>
      </c>
      <c r="EH100" s="74">
        <v>0</v>
      </c>
      <c r="EI100" s="74">
        <v>0</v>
      </c>
      <c r="EJ100" s="74">
        <v>0</v>
      </c>
      <c r="EK100" s="74">
        <v>0</v>
      </c>
      <c r="EL100" s="74">
        <v>0</v>
      </c>
      <c r="EM100" s="74">
        <v>0</v>
      </c>
      <c r="EN100" s="74">
        <v>0</v>
      </c>
      <c r="EO100" s="74">
        <v>0</v>
      </c>
      <c r="EP100" s="74">
        <v>0</v>
      </c>
      <c r="EQ100" s="74">
        <v>0</v>
      </c>
      <c r="ER100" s="74">
        <v>0</v>
      </c>
      <c r="ES100" s="74">
        <v>0</v>
      </c>
      <c r="ET100" s="74">
        <v>0</v>
      </c>
      <c r="EU100" s="74">
        <v>0</v>
      </c>
      <c r="EV100" s="74">
        <v>0</v>
      </c>
      <c r="EW100" s="74">
        <v>0</v>
      </c>
      <c r="EX100" s="74">
        <v>0</v>
      </c>
      <c r="EY100" s="74">
        <v>0</v>
      </c>
      <c r="EZ100" s="74">
        <v>0</v>
      </c>
      <c r="FA100" s="74">
        <v>0</v>
      </c>
      <c r="FB100" s="74">
        <v>0</v>
      </c>
      <c r="FC100" s="74">
        <v>0</v>
      </c>
      <c r="FD100" s="74">
        <v>0</v>
      </c>
      <c r="FE100" s="74">
        <v>0</v>
      </c>
      <c r="FF100" s="74">
        <v>0</v>
      </c>
      <c r="FG100" s="74">
        <v>0</v>
      </c>
      <c r="FH100" s="74">
        <v>0</v>
      </c>
      <c r="FI100" s="74">
        <v>0</v>
      </c>
      <c r="FJ100" s="74">
        <v>0</v>
      </c>
      <c r="FK100" s="74">
        <v>0</v>
      </c>
      <c r="FL100" s="74">
        <v>0</v>
      </c>
      <c r="FM100" s="74">
        <v>0</v>
      </c>
      <c r="FN100" s="74">
        <v>0</v>
      </c>
      <c r="FO100" s="74">
        <v>0</v>
      </c>
      <c r="FP100" s="74">
        <v>0</v>
      </c>
      <c r="FQ100" s="74">
        <v>0</v>
      </c>
      <c r="FR100" s="74">
        <v>0</v>
      </c>
      <c r="FS100" s="74">
        <v>0</v>
      </c>
      <c r="FT100" s="74">
        <v>0</v>
      </c>
      <c r="FU100" s="74">
        <v>0</v>
      </c>
      <c r="FV100" s="74">
        <v>0</v>
      </c>
      <c r="FW100" s="74">
        <v>0</v>
      </c>
      <c r="FX100" s="74">
        <v>0</v>
      </c>
      <c r="FY100" s="74">
        <v>0</v>
      </c>
      <c r="FZ100" s="74">
        <v>0</v>
      </c>
      <c r="GA100" s="74">
        <v>0</v>
      </c>
      <c r="GB100" s="74">
        <v>0</v>
      </c>
      <c r="GC100" s="74">
        <v>0</v>
      </c>
      <c r="GD100" s="74">
        <v>0</v>
      </c>
      <c r="GE100" s="74">
        <v>0</v>
      </c>
      <c r="GF100" s="74">
        <v>0</v>
      </c>
      <c r="GG100" s="74">
        <v>0</v>
      </c>
      <c r="GH100" s="74">
        <v>0</v>
      </c>
      <c r="GI100" s="74">
        <v>0</v>
      </c>
      <c r="GJ100" s="74">
        <v>0</v>
      </c>
      <c r="GK100" s="74">
        <v>0</v>
      </c>
      <c r="GL100" s="74">
        <v>0</v>
      </c>
      <c r="GM100" s="74">
        <v>0</v>
      </c>
      <c r="GN100" s="74">
        <v>0</v>
      </c>
      <c r="GO100" s="74">
        <v>0</v>
      </c>
      <c r="GP100" s="74">
        <v>0</v>
      </c>
      <c r="GQ100" s="74">
        <v>0</v>
      </c>
      <c r="GR100" s="74">
        <v>0</v>
      </c>
      <c r="GS100" s="74">
        <v>0</v>
      </c>
      <c r="GT100" s="74">
        <v>0</v>
      </c>
      <c r="GU100" s="74">
        <v>0</v>
      </c>
      <c r="GV100" s="74">
        <v>0</v>
      </c>
      <c r="GW100" s="74">
        <v>0</v>
      </c>
      <c r="GX100" s="74">
        <v>0</v>
      </c>
      <c r="GY100" s="74">
        <v>0</v>
      </c>
      <c r="GZ100" s="74">
        <v>0</v>
      </c>
      <c r="HA100" s="74">
        <v>0</v>
      </c>
      <c r="HB100" s="74">
        <v>0</v>
      </c>
      <c r="HC100" s="74">
        <v>0</v>
      </c>
      <c r="HD100" s="74">
        <v>0</v>
      </c>
      <c r="HE100" s="74">
        <v>0</v>
      </c>
      <c r="HF100" s="74">
        <v>0</v>
      </c>
      <c r="HG100" s="74">
        <v>0</v>
      </c>
      <c r="HH100" s="74">
        <v>1</v>
      </c>
      <c r="HI100" s="74">
        <v>0</v>
      </c>
      <c r="HJ100" s="74">
        <v>0</v>
      </c>
      <c r="HK100" s="74">
        <v>0</v>
      </c>
      <c r="HL100" s="74">
        <v>0</v>
      </c>
      <c r="HM100" s="74">
        <v>0</v>
      </c>
      <c r="HN100" s="74">
        <v>0</v>
      </c>
      <c r="HO100" s="74">
        <v>0</v>
      </c>
      <c r="HP100" s="74">
        <v>0</v>
      </c>
      <c r="HQ100" s="74">
        <v>0</v>
      </c>
      <c r="HR100" s="74">
        <v>0</v>
      </c>
      <c r="HS100" s="74">
        <v>0</v>
      </c>
      <c r="HT100" s="50"/>
      <c r="HU100" s="50"/>
      <c r="HV100" s="50"/>
      <c r="HW100" s="50"/>
      <c r="HX100" s="54"/>
      <c r="HY100" s="41"/>
    </row>
    <row r="101" spans="5:233">
      <c r="E101" s="43"/>
      <c r="F101" s="50"/>
      <c r="G101" s="50"/>
      <c r="H101" s="50"/>
      <c r="I101" s="50"/>
      <c r="J101" s="50"/>
      <c r="K101" s="87">
        <v>662</v>
      </c>
      <c r="L101" s="71" t="s">
        <v>731</v>
      </c>
      <c r="M101" s="79">
        <v>1.1635681677536032</v>
      </c>
      <c r="N101" s="80">
        <v>0.79231697985211036</v>
      </c>
      <c r="O101" s="79">
        <v>8.7774081353679589E-2</v>
      </c>
      <c r="P101" s="74">
        <v>0</v>
      </c>
      <c r="Q101" s="74">
        <v>0</v>
      </c>
      <c r="R101" s="74">
        <v>0</v>
      </c>
      <c r="S101" s="74">
        <v>0</v>
      </c>
      <c r="T101" s="74">
        <v>0</v>
      </c>
      <c r="U101" s="74">
        <v>0</v>
      </c>
      <c r="V101" s="74">
        <v>0</v>
      </c>
      <c r="W101" s="74">
        <v>0</v>
      </c>
      <c r="X101" s="74">
        <v>0</v>
      </c>
      <c r="Y101" s="74">
        <v>0</v>
      </c>
      <c r="Z101" s="74">
        <v>0</v>
      </c>
      <c r="AA101" s="74">
        <v>0</v>
      </c>
      <c r="AB101" s="74">
        <v>0</v>
      </c>
      <c r="AC101" s="74">
        <v>0</v>
      </c>
      <c r="AD101" s="74">
        <v>0</v>
      </c>
      <c r="AE101" s="74">
        <v>0</v>
      </c>
      <c r="AF101" s="74">
        <v>0</v>
      </c>
      <c r="AG101" s="74">
        <v>0</v>
      </c>
      <c r="AH101" s="74">
        <v>0</v>
      </c>
      <c r="AI101" s="74">
        <v>0</v>
      </c>
      <c r="AJ101" s="74">
        <v>0</v>
      </c>
      <c r="AK101" s="74">
        <v>0</v>
      </c>
      <c r="AL101" s="74">
        <v>0</v>
      </c>
      <c r="AM101" s="74">
        <v>0</v>
      </c>
      <c r="AN101" s="74">
        <v>0</v>
      </c>
      <c r="AO101" s="74">
        <v>0</v>
      </c>
      <c r="AP101" s="74">
        <v>0</v>
      </c>
      <c r="AQ101" s="74">
        <v>0</v>
      </c>
      <c r="AR101" s="74">
        <v>0</v>
      </c>
      <c r="AS101" s="74">
        <v>0</v>
      </c>
      <c r="AT101" s="74">
        <v>0</v>
      </c>
      <c r="AU101" s="74">
        <v>0</v>
      </c>
      <c r="AV101" s="74">
        <v>0</v>
      </c>
      <c r="AW101" s="74">
        <v>0</v>
      </c>
      <c r="AX101" s="74">
        <v>0</v>
      </c>
      <c r="AY101" s="74">
        <v>0</v>
      </c>
      <c r="AZ101" s="74">
        <v>0</v>
      </c>
      <c r="BA101" s="74">
        <v>0</v>
      </c>
      <c r="BB101" s="74">
        <v>0</v>
      </c>
      <c r="BC101" s="74">
        <v>0</v>
      </c>
      <c r="BD101" s="74">
        <v>0</v>
      </c>
      <c r="BE101" s="74">
        <v>0</v>
      </c>
      <c r="BF101" s="74">
        <v>0</v>
      </c>
      <c r="BG101" s="74">
        <v>0</v>
      </c>
      <c r="BH101" s="74">
        <v>0</v>
      </c>
      <c r="BI101" s="74">
        <v>0</v>
      </c>
      <c r="BJ101" s="74">
        <v>0</v>
      </c>
      <c r="BK101" s="74">
        <v>0</v>
      </c>
      <c r="BL101" s="74">
        <v>0</v>
      </c>
      <c r="BM101" s="74">
        <v>0</v>
      </c>
      <c r="BN101" s="74">
        <v>0</v>
      </c>
      <c r="BO101" s="74">
        <v>0</v>
      </c>
      <c r="BP101" s="74">
        <v>0</v>
      </c>
      <c r="BQ101" s="74">
        <v>0</v>
      </c>
      <c r="BR101" s="74">
        <v>0</v>
      </c>
      <c r="BS101" s="74">
        <v>0</v>
      </c>
      <c r="BT101" s="74">
        <v>0</v>
      </c>
      <c r="BU101" s="74">
        <v>0</v>
      </c>
      <c r="BV101" s="74">
        <v>0</v>
      </c>
      <c r="BW101" s="74">
        <v>0</v>
      </c>
      <c r="BX101" s="74">
        <v>0</v>
      </c>
      <c r="BY101" s="74">
        <v>0</v>
      </c>
      <c r="BZ101" s="74">
        <v>0</v>
      </c>
      <c r="CA101" s="74">
        <v>0</v>
      </c>
      <c r="CB101" s="74">
        <v>0</v>
      </c>
      <c r="CC101" s="74">
        <v>0</v>
      </c>
      <c r="CD101" s="74">
        <v>0</v>
      </c>
      <c r="CE101" s="74">
        <v>0</v>
      </c>
      <c r="CF101" s="74">
        <v>0</v>
      </c>
      <c r="CG101" s="74">
        <v>0</v>
      </c>
      <c r="CH101" s="74">
        <v>0</v>
      </c>
      <c r="CI101" s="74">
        <v>0</v>
      </c>
      <c r="CJ101" s="74">
        <v>0</v>
      </c>
      <c r="CK101" s="74">
        <v>0</v>
      </c>
      <c r="CL101" s="74">
        <v>0</v>
      </c>
      <c r="CM101" s="74">
        <v>0</v>
      </c>
      <c r="CN101" s="74">
        <v>0</v>
      </c>
      <c r="CO101" s="74">
        <v>0</v>
      </c>
      <c r="CP101" s="74">
        <v>0</v>
      </c>
      <c r="CQ101" s="74">
        <v>0</v>
      </c>
      <c r="CR101" s="74">
        <v>0</v>
      </c>
      <c r="CS101" s="74">
        <v>0</v>
      </c>
      <c r="CT101" s="74">
        <v>0</v>
      </c>
      <c r="CU101" s="74">
        <v>0</v>
      </c>
      <c r="CV101" s="74">
        <v>0</v>
      </c>
      <c r="CW101" s="74">
        <v>0</v>
      </c>
      <c r="CX101" s="74">
        <v>0</v>
      </c>
      <c r="CY101" s="74">
        <v>0</v>
      </c>
      <c r="CZ101" s="74">
        <v>0</v>
      </c>
      <c r="DA101" s="74">
        <v>0</v>
      </c>
      <c r="DB101" s="74">
        <v>0</v>
      </c>
      <c r="DC101" s="74">
        <v>0</v>
      </c>
      <c r="DD101" s="74">
        <v>0</v>
      </c>
      <c r="DE101" s="74">
        <v>0</v>
      </c>
      <c r="DF101" s="74">
        <v>0</v>
      </c>
      <c r="DG101" s="74">
        <v>1</v>
      </c>
      <c r="DH101" s="74">
        <v>0</v>
      </c>
      <c r="DI101" s="74">
        <v>0</v>
      </c>
      <c r="DJ101" s="74">
        <v>0</v>
      </c>
      <c r="DK101" s="74">
        <v>0</v>
      </c>
      <c r="DL101" s="74">
        <v>0</v>
      </c>
      <c r="DM101" s="74">
        <v>0</v>
      </c>
      <c r="DN101" s="74">
        <v>0</v>
      </c>
      <c r="DO101" s="74">
        <v>0</v>
      </c>
      <c r="DP101" s="74">
        <v>0</v>
      </c>
      <c r="DQ101" s="74">
        <v>0</v>
      </c>
      <c r="DR101" s="74">
        <v>0</v>
      </c>
      <c r="DS101" s="74">
        <v>0</v>
      </c>
      <c r="DT101" s="74">
        <v>0</v>
      </c>
      <c r="DU101" s="74">
        <v>0</v>
      </c>
      <c r="DV101" s="74">
        <v>0</v>
      </c>
      <c r="DW101" s="74">
        <v>0</v>
      </c>
      <c r="DX101" s="74">
        <v>0</v>
      </c>
      <c r="DY101" s="74">
        <v>0</v>
      </c>
      <c r="DZ101" s="74">
        <v>0</v>
      </c>
      <c r="EA101" s="74">
        <v>0</v>
      </c>
      <c r="EB101" s="74">
        <v>0</v>
      </c>
      <c r="EC101" s="74">
        <v>0</v>
      </c>
      <c r="ED101" s="74">
        <v>0</v>
      </c>
      <c r="EE101" s="74">
        <v>0</v>
      </c>
      <c r="EF101" s="74">
        <v>0</v>
      </c>
      <c r="EG101" s="74">
        <v>0</v>
      </c>
      <c r="EH101" s="74">
        <v>0</v>
      </c>
      <c r="EI101" s="74">
        <v>0</v>
      </c>
      <c r="EJ101" s="74">
        <v>0</v>
      </c>
      <c r="EK101" s="74">
        <v>0</v>
      </c>
      <c r="EL101" s="74">
        <v>0</v>
      </c>
      <c r="EM101" s="74">
        <v>0</v>
      </c>
      <c r="EN101" s="74">
        <v>0</v>
      </c>
      <c r="EO101" s="74">
        <v>0</v>
      </c>
      <c r="EP101" s="74">
        <v>0</v>
      </c>
      <c r="EQ101" s="74">
        <v>0</v>
      </c>
      <c r="ER101" s="74">
        <v>0</v>
      </c>
      <c r="ES101" s="74">
        <v>0</v>
      </c>
      <c r="ET101" s="74">
        <v>0</v>
      </c>
      <c r="EU101" s="74">
        <v>0</v>
      </c>
      <c r="EV101" s="74">
        <v>0</v>
      </c>
      <c r="EW101" s="74">
        <v>0</v>
      </c>
      <c r="EX101" s="74">
        <v>0</v>
      </c>
      <c r="EY101" s="74">
        <v>0</v>
      </c>
      <c r="EZ101" s="74">
        <v>0</v>
      </c>
      <c r="FA101" s="74">
        <v>0</v>
      </c>
      <c r="FB101" s="74">
        <v>0</v>
      </c>
      <c r="FC101" s="74">
        <v>0</v>
      </c>
      <c r="FD101" s="74">
        <v>0</v>
      </c>
      <c r="FE101" s="74">
        <v>0</v>
      </c>
      <c r="FF101" s="74">
        <v>0</v>
      </c>
      <c r="FG101" s="74">
        <v>0</v>
      </c>
      <c r="FH101" s="74">
        <v>0</v>
      </c>
      <c r="FI101" s="74">
        <v>0</v>
      </c>
      <c r="FJ101" s="74">
        <v>0</v>
      </c>
      <c r="FK101" s="74">
        <v>0</v>
      </c>
      <c r="FL101" s="74">
        <v>0</v>
      </c>
      <c r="FM101" s="74">
        <v>0</v>
      </c>
      <c r="FN101" s="74">
        <v>0</v>
      </c>
      <c r="FO101" s="74">
        <v>0</v>
      </c>
      <c r="FP101" s="74">
        <v>0</v>
      </c>
      <c r="FQ101" s="74">
        <v>0</v>
      </c>
      <c r="FR101" s="74">
        <v>0</v>
      </c>
      <c r="FS101" s="74">
        <v>0</v>
      </c>
      <c r="FT101" s="74">
        <v>0</v>
      </c>
      <c r="FU101" s="74">
        <v>0</v>
      </c>
      <c r="FV101" s="74">
        <v>0</v>
      </c>
      <c r="FW101" s="74">
        <v>0</v>
      </c>
      <c r="FX101" s="74">
        <v>0</v>
      </c>
      <c r="FY101" s="74">
        <v>0</v>
      </c>
      <c r="FZ101" s="74">
        <v>0</v>
      </c>
      <c r="GA101" s="74">
        <v>0</v>
      </c>
      <c r="GB101" s="74">
        <v>0</v>
      </c>
      <c r="GC101" s="74">
        <v>0</v>
      </c>
      <c r="GD101" s="74">
        <v>0</v>
      </c>
      <c r="GE101" s="74">
        <v>0</v>
      </c>
      <c r="GF101" s="74">
        <v>0</v>
      </c>
      <c r="GG101" s="74">
        <v>0</v>
      </c>
      <c r="GH101" s="74">
        <v>0</v>
      </c>
      <c r="GI101" s="74">
        <v>0</v>
      </c>
      <c r="GJ101" s="74">
        <v>0</v>
      </c>
      <c r="GK101" s="74">
        <v>0</v>
      </c>
      <c r="GL101" s="74">
        <v>0</v>
      </c>
      <c r="GM101" s="74">
        <v>0</v>
      </c>
      <c r="GN101" s="74">
        <v>0</v>
      </c>
      <c r="GO101" s="74">
        <v>0</v>
      </c>
      <c r="GP101" s="74">
        <v>0</v>
      </c>
      <c r="GQ101" s="74">
        <v>0</v>
      </c>
      <c r="GR101" s="74">
        <v>0</v>
      </c>
      <c r="GS101" s="74">
        <v>0</v>
      </c>
      <c r="GT101" s="74">
        <v>0</v>
      </c>
      <c r="GU101" s="74">
        <v>0</v>
      </c>
      <c r="GV101" s="74">
        <v>0</v>
      </c>
      <c r="GW101" s="74">
        <v>0</v>
      </c>
      <c r="GX101" s="74">
        <v>0</v>
      </c>
      <c r="GY101" s="74">
        <v>0</v>
      </c>
      <c r="GZ101" s="74">
        <v>0</v>
      </c>
      <c r="HA101" s="74">
        <v>0</v>
      </c>
      <c r="HB101" s="74">
        <v>0</v>
      </c>
      <c r="HC101" s="74">
        <v>0</v>
      </c>
      <c r="HD101" s="74">
        <v>0</v>
      </c>
      <c r="HE101" s="74">
        <v>0</v>
      </c>
      <c r="HF101" s="74">
        <v>0</v>
      </c>
      <c r="HG101" s="74">
        <v>0</v>
      </c>
      <c r="HH101" s="74">
        <v>0</v>
      </c>
      <c r="HI101" s="74">
        <v>1</v>
      </c>
      <c r="HJ101" s="74">
        <v>0</v>
      </c>
      <c r="HK101" s="74">
        <v>0</v>
      </c>
      <c r="HL101" s="74">
        <v>0</v>
      </c>
      <c r="HM101" s="74">
        <v>0</v>
      </c>
      <c r="HN101" s="74">
        <v>0</v>
      </c>
      <c r="HO101" s="74">
        <v>0</v>
      </c>
      <c r="HP101" s="74">
        <v>0</v>
      </c>
      <c r="HQ101" s="74">
        <v>0</v>
      </c>
      <c r="HR101" s="74">
        <v>0</v>
      </c>
      <c r="HS101" s="74">
        <v>0</v>
      </c>
      <c r="HT101" s="50"/>
      <c r="HU101" s="50"/>
      <c r="HV101" s="50"/>
      <c r="HW101" s="50"/>
      <c r="HX101" s="54"/>
      <c r="HY101" s="41"/>
    </row>
    <row r="102" spans="5:233">
      <c r="E102" s="43"/>
      <c r="F102" s="50"/>
      <c r="G102" s="50"/>
      <c r="H102" s="50"/>
      <c r="I102" s="50"/>
      <c r="J102" s="50"/>
      <c r="K102" s="87">
        <v>663</v>
      </c>
      <c r="L102" s="71" t="s">
        <v>732</v>
      </c>
      <c r="M102" s="79">
        <v>1.0047487668624711</v>
      </c>
      <c r="N102" s="80">
        <v>0.62835433283075892</v>
      </c>
      <c r="O102" s="79">
        <v>0.67569092854897272</v>
      </c>
      <c r="P102" s="74">
        <v>0</v>
      </c>
      <c r="Q102" s="74">
        <v>0</v>
      </c>
      <c r="R102" s="74">
        <v>0</v>
      </c>
      <c r="S102" s="74">
        <v>0</v>
      </c>
      <c r="T102" s="74">
        <v>0</v>
      </c>
      <c r="U102" s="74">
        <v>0</v>
      </c>
      <c r="V102" s="74">
        <v>0</v>
      </c>
      <c r="W102" s="74">
        <v>0</v>
      </c>
      <c r="X102" s="74">
        <v>0</v>
      </c>
      <c r="Y102" s="74">
        <v>0</v>
      </c>
      <c r="Z102" s="74">
        <v>0</v>
      </c>
      <c r="AA102" s="74">
        <v>0</v>
      </c>
      <c r="AB102" s="74">
        <v>0</v>
      </c>
      <c r="AC102" s="74">
        <v>0</v>
      </c>
      <c r="AD102" s="74">
        <v>0</v>
      </c>
      <c r="AE102" s="74">
        <v>0</v>
      </c>
      <c r="AF102" s="74">
        <v>0</v>
      </c>
      <c r="AG102" s="74">
        <v>0</v>
      </c>
      <c r="AH102" s="74">
        <v>0</v>
      </c>
      <c r="AI102" s="74">
        <v>0</v>
      </c>
      <c r="AJ102" s="74">
        <v>0</v>
      </c>
      <c r="AK102" s="74">
        <v>0</v>
      </c>
      <c r="AL102" s="74">
        <v>0</v>
      </c>
      <c r="AM102" s="74">
        <v>0</v>
      </c>
      <c r="AN102" s="74">
        <v>0</v>
      </c>
      <c r="AO102" s="74">
        <v>0</v>
      </c>
      <c r="AP102" s="74">
        <v>0</v>
      </c>
      <c r="AQ102" s="74">
        <v>0</v>
      </c>
      <c r="AR102" s="74">
        <v>0</v>
      </c>
      <c r="AS102" s="74">
        <v>0</v>
      </c>
      <c r="AT102" s="74">
        <v>0</v>
      </c>
      <c r="AU102" s="74">
        <v>0</v>
      </c>
      <c r="AV102" s="74">
        <v>0</v>
      </c>
      <c r="AW102" s="74">
        <v>0</v>
      </c>
      <c r="AX102" s="74">
        <v>0</v>
      </c>
      <c r="AY102" s="74">
        <v>0</v>
      </c>
      <c r="AZ102" s="74">
        <v>0</v>
      </c>
      <c r="BA102" s="74">
        <v>0</v>
      </c>
      <c r="BB102" s="74">
        <v>0</v>
      </c>
      <c r="BC102" s="74">
        <v>0</v>
      </c>
      <c r="BD102" s="74">
        <v>0</v>
      </c>
      <c r="BE102" s="74">
        <v>0</v>
      </c>
      <c r="BF102" s="74">
        <v>0</v>
      </c>
      <c r="BG102" s="74">
        <v>0</v>
      </c>
      <c r="BH102" s="74">
        <v>0</v>
      </c>
      <c r="BI102" s="74">
        <v>0</v>
      </c>
      <c r="BJ102" s="74">
        <v>0</v>
      </c>
      <c r="BK102" s="74">
        <v>0</v>
      </c>
      <c r="BL102" s="74">
        <v>0</v>
      </c>
      <c r="BM102" s="74">
        <v>0</v>
      </c>
      <c r="BN102" s="74">
        <v>0</v>
      </c>
      <c r="BO102" s="74">
        <v>0</v>
      </c>
      <c r="BP102" s="74">
        <v>0</v>
      </c>
      <c r="BQ102" s="74">
        <v>0</v>
      </c>
      <c r="BR102" s="74">
        <v>0</v>
      </c>
      <c r="BS102" s="74">
        <v>0</v>
      </c>
      <c r="BT102" s="74">
        <v>0</v>
      </c>
      <c r="BU102" s="74">
        <v>0</v>
      </c>
      <c r="BV102" s="74">
        <v>0</v>
      </c>
      <c r="BW102" s="74">
        <v>0</v>
      </c>
      <c r="BX102" s="74">
        <v>0</v>
      </c>
      <c r="BY102" s="74">
        <v>0</v>
      </c>
      <c r="BZ102" s="74">
        <v>0</v>
      </c>
      <c r="CA102" s="74">
        <v>0</v>
      </c>
      <c r="CB102" s="74">
        <v>0</v>
      </c>
      <c r="CC102" s="74">
        <v>0</v>
      </c>
      <c r="CD102" s="74">
        <v>0</v>
      </c>
      <c r="CE102" s="74">
        <v>0</v>
      </c>
      <c r="CF102" s="74">
        <v>0</v>
      </c>
      <c r="CG102" s="74">
        <v>0</v>
      </c>
      <c r="CH102" s="74">
        <v>0</v>
      </c>
      <c r="CI102" s="74">
        <v>0</v>
      </c>
      <c r="CJ102" s="74">
        <v>0</v>
      </c>
      <c r="CK102" s="74">
        <v>0</v>
      </c>
      <c r="CL102" s="74">
        <v>0</v>
      </c>
      <c r="CM102" s="74">
        <v>0</v>
      </c>
      <c r="CN102" s="74">
        <v>0</v>
      </c>
      <c r="CO102" s="74">
        <v>0</v>
      </c>
      <c r="CP102" s="74">
        <v>0</v>
      </c>
      <c r="CQ102" s="74">
        <v>0</v>
      </c>
      <c r="CR102" s="74">
        <v>0</v>
      </c>
      <c r="CS102" s="74">
        <v>0</v>
      </c>
      <c r="CT102" s="74">
        <v>0</v>
      </c>
      <c r="CU102" s="74">
        <v>0</v>
      </c>
      <c r="CV102" s="74">
        <v>0</v>
      </c>
      <c r="CW102" s="74">
        <v>0</v>
      </c>
      <c r="CX102" s="74">
        <v>0</v>
      </c>
      <c r="CY102" s="74">
        <v>0</v>
      </c>
      <c r="CZ102" s="74">
        <v>0</v>
      </c>
      <c r="DA102" s="74">
        <v>0</v>
      </c>
      <c r="DB102" s="74">
        <v>0</v>
      </c>
      <c r="DC102" s="74">
        <v>0</v>
      </c>
      <c r="DD102" s="74">
        <v>0</v>
      </c>
      <c r="DE102" s="74">
        <v>0</v>
      </c>
      <c r="DF102" s="74">
        <v>0</v>
      </c>
      <c r="DG102" s="74">
        <v>0</v>
      </c>
      <c r="DH102" s="74">
        <v>1</v>
      </c>
      <c r="DI102" s="74">
        <v>0</v>
      </c>
      <c r="DJ102" s="74">
        <v>0</v>
      </c>
      <c r="DK102" s="74">
        <v>0</v>
      </c>
      <c r="DL102" s="74">
        <v>0</v>
      </c>
      <c r="DM102" s="74">
        <v>0</v>
      </c>
      <c r="DN102" s="74">
        <v>0</v>
      </c>
      <c r="DO102" s="74">
        <v>0</v>
      </c>
      <c r="DP102" s="74">
        <v>0</v>
      </c>
      <c r="DQ102" s="74">
        <v>0</v>
      </c>
      <c r="DR102" s="74">
        <v>0</v>
      </c>
      <c r="DS102" s="74">
        <v>0</v>
      </c>
      <c r="DT102" s="74">
        <v>0</v>
      </c>
      <c r="DU102" s="74">
        <v>0</v>
      </c>
      <c r="DV102" s="74">
        <v>0</v>
      </c>
      <c r="DW102" s="74">
        <v>0</v>
      </c>
      <c r="DX102" s="74">
        <v>0</v>
      </c>
      <c r="DY102" s="74">
        <v>0</v>
      </c>
      <c r="DZ102" s="74">
        <v>0</v>
      </c>
      <c r="EA102" s="74">
        <v>0</v>
      </c>
      <c r="EB102" s="74">
        <v>0</v>
      </c>
      <c r="EC102" s="74">
        <v>0</v>
      </c>
      <c r="ED102" s="74">
        <v>0</v>
      </c>
      <c r="EE102" s="74">
        <v>0</v>
      </c>
      <c r="EF102" s="74">
        <v>0</v>
      </c>
      <c r="EG102" s="74">
        <v>0</v>
      </c>
      <c r="EH102" s="74">
        <v>0</v>
      </c>
      <c r="EI102" s="74">
        <v>0</v>
      </c>
      <c r="EJ102" s="74">
        <v>0</v>
      </c>
      <c r="EK102" s="74">
        <v>0</v>
      </c>
      <c r="EL102" s="74">
        <v>0</v>
      </c>
      <c r="EM102" s="74">
        <v>0</v>
      </c>
      <c r="EN102" s="74">
        <v>0</v>
      </c>
      <c r="EO102" s="74">
        <v>0</v>
      </c>
      <c r="EP102" s="74">
        <v>0</v>
      </c>
      <c r="EQ102" s="74">
        <v>0</v>
      </c>
      <c r="ER102" s="74">
        <v>0</v>
      </c>
      <c r="ES102" s="74">
        <v>0</v>
      </c>
      <c r="ET102" s="74">
        <v>0</v>
      </c>
      <c r="EU102" s="74">
        <v>0</v>
      </c>
      <c r="EV102" s="74">
        <v>0</v>
      </c>
      <c r="EW102" s="74">
        <v>0</v>
      </c>
      <c r="EX102" s="74">
        <v>0</v>
      </c>
      <c r="EY102" s="74">
        <v>0</v>
      </c>
      <c r="EZ102" s="74">
        <v>0</v>
      </c>
      <c r="FA102" s="74">
        <v>0</v>
      </c>
      <c r="FB102" s="74">
        <v>0</v>
      </c>
      <c r="FC102" s="74">
        <v>0</v>
      </c>
      <c r="FD102" s="74">
        <v>0</v>
      </c>
      <c r="FE102" s="74">
        <v>0</v>
      </c>
      <c r="FF102" s="74">
        <v>0</v>
      </c>
      <c r="FG102" s="74">
        <v>0</v>
      </c>
      <c r="FH102" s="74">
        <v>0</v>
      </c>
      <c r="FI102" s="74">
        <v>0</v>
      </c>
      <c r="FJ102" s="74">
        <v>0</v>
      </c>
      <c r="FK102" s="74">
        <v>0</v>
      </c>
      <c r="FL102" s="74">
        <v>0</v>
      </c>
      <c r="FM102" s="74">
        <v>0</v>
      </c>
      <c r="FN102" s="74">
        <v>0</v>
      </c>
      <c r="FO102" s="74">
        <v>0</v>
      </c>
      <c r="FP102" s="74">
        <v>0</v>
      </c>
      <c r="FQ102" s="74">
        <v>0</v>
      </c>
      <c r="FR102" s="74">
        <v>0</v>
      </c>
      <c r="FS102" s="74">
        <v>0</v>
      </c>
      <c r="FT102" s="74">
        <v>0</v>
      </c>
      <c r="FU102" s="74">
        <v>0</v>
      </c>
      <c r="FV102" s="74">
        <v>0</v>
      </c>
      <c r="FW102" s="74">
        <v>0</v>
      </c>
      <c r="FX102" s="74">
        <v>0</v>
      </c>
      <c r="FY102" s="74">
        <v>0</v>
      </c>
      <c r="FZ102" s="74">
        <v>0</v>
      </c>
      <c r="GA102" s="74">
        <v>0</v>
      </c>
      <c r="GB102" s="74">
        <v>0</v>
      </c>
      <c r="GC102" s="74">
        <v>0</v>
      </c>
      <c r="GD102" s="74">
        <v>0</v>
      </c>
      <c r="GE102" s="74">
        <v>0</v>
      </c>
      <c r="GF102" s="74">
        <v>0</v>
      </c>
      <c r="GG102" s="74">
        <v>0</v>
      </c>
      <c r="GH102" s="74">
        <v>0</v>
      </c>
      <c r="GI102" s="74">
        <v>0</v>
      </c>
      <c r="GJ102" s="74">
        <v>0</v>
      </c>
      <c r="GK102" s="74">
        <v>0</v>
      </c>
      <c r="GL102" s="74">
        <v>0</v>
      </c>
      <c r="GM102" s="74">
        <v>0</v>
      </c>
      <c r="GN102" s="74">
        <v>0</v>
      </c>
      <c r="GO102" s="74">
        <v>0</v>
      </c>
      <c r="GP102" s="74">
        <v>0</v>
      </c>
      <c r="GQ102" s="74">
        <v>0</v>
      </c>
      <c r="GR102" s="74">
        <v>0</v>
      </c>
      <c r="GS102" s="74">
        <v>0</v>
      </c>
      <c r="GT102" s="74">
        <v>0</v>
      </c>
      <c r="GU102" s="74">
        <v>0</v>
      </c>
      <c r="GV102" s="74">
        <v>0</v>
      </c>
      <c r="GW102" s="74">
        <v>0</v>
      </c>
      <c r="GX102" s="74">
        <v>0</v>
      </c>
      <c r="GY102" s="74">
        <v>0</v>
      </c>
      <c r="GZ102" s="74">
        <v>0</v>
      </c>
      <c r="HA102" s="74">
        <v>0</v>
      </c>
      <c r="HB102" s="74">
        <v>0</v>
      </c>
      <c r="HC102" s="74">
        <v>0</v>
      </c>
      <c r="HD102" s="74">
        <v>0</v>
      </c>
      <c r="HE102" s="74">
        <v>0</v>
      </c>
      <c r="HF102" s="74">
        <v>0</v>
      </c>
      <c r="HG102" s="74">
        <v>0</v>
      </c>
      <c r="HH102" s="74">
        <v>0</v>
      </c>
      <c r="HI102" s="74">
        <v>0</v>
      </c>
      <c r="HJ102" s="74">
        <v>1</v>
      </c>
      <c r="HK102" s="74">
        <v>0</v>
      </c>
      <c r="HL102" s="74">
        <v>0</v>
      </c>
      <c r="HM102" s="74">
        <v>0</v>
      </c>
      <c r="HN102" s="74">
        <v>0</v>
      </c>
      <c r="HO102" s="74">
        <v>0</v>
      </c>
      <c r="HP102" s="74">
        <v>0</v>
      </c>
      <c r="HQ102" s="74">
        <v>0</v>
      </c>
      <c r="HR102" s="74">
        <v>0</v>
      </c>
      <c r="HS102" s="74">
        <v>0</v>
      </c>
      <c r="HT102" s="50"/>
      <c r="HU102" s="50"/>
      <c r="HV102" s="50"/>
      <c r="HW102" s="50"/>
      <c r="HX102" s="54"/>
      <c r="HY102" s="41"/>
    </row>
    <row r="103" spans="5:233">
      <c r="E103" s="43"/>
      <c r="F103" s="50"/>
      <c r="G103" s="50"/>
      <c r="H103" s="50"/>
      <c r="I103" s="50"/>
      <c r="J103" s="50"/>
      <c r="K103" s="87">
        <v>669</v>
      </c>
      <c r="L103" s="71" t="s">
        <v>733</v>
      </c>
      <c r="M103" s="79">
        <v>1.0306733767466791</v>
      </c>
      <c r="N103" s="80">
        <v>0.38788073336735945</v>
      </c>
      <c r="O103" s="79">
        <v>0.50294382169018403</v>
      </c>
      <c r="P103" s="74">
        <v>0</v>
      </c>
      <c r="Q103" s="74">
        <v>0</v>
      </c>
      <c r="R103" s="74">
        <v>0</v>
      </c>
      <c r="S103" s="74">
        <v>0</v>
      </c>
      <c r="T103" s="74">
        <v>0</v>
      </c>
      <c r="U103" s="74">
        <v>0</v>
      </c>
      <c r="V103" s="74">
        <v>0</v>
      </c>
      <c r="W103" s="74">
        <v>0</v>
      </c>
      <c r="X103" s="74">
        <v>0</v>
      </c>
      <c r="Y103" s="74">
        <v>0</v>
      </c>
      <c r="Z103" s="74">
        <v>0</v>
      </c>
      <c r="AA103" s="74">
        <v>0</v>
      </c>
      <c r="AB103" s="74">
        <v>0</v>
      </c>
      <c r="AC103" s="74">
        <v>0</v>
      </c>
      <c r="AD103" s="74">
        <v>0</v>
      </c>
      <c r="AE103" s="74">
        <v>0</v>
      </c>
      <c r="AF103" s="74">
        <v>0</v>
      </c>
      <c r="AG103" s="74">
        <v>0</v>
      </c>
      <c r="AH103" s="74">
        <v>0</v>
      </c>
      <c r="AI103" s="74">
        <v>0</v>
      </c>
      <c r="AJ103" s="74">
        <v>0</v>
      </c>
      <c r="AK103" s="74">
        <v>0</v>
      </c>
      <c r="AL103" s="74">
        <v>0</v>
      </c>
      <c r="AM103" s="74">
        <v>0</v>
      </c>
      <c r="AN103" s="74">
        <v>0</v>
      </c>
      <c r="AO103" s="74">
        <v>0</v>
      </c>
      <c r="AP103" s="74">
        <v>0</v>
      </c>
      <c r="AQ103" s="74">
        <v>0</v>
      </c>
      <c r="AR103" s="74">
        <v>0</v>
      </c>
      <c r="AS103" s="74">
        <v>0</v>
      </c>
      <c r="AT103" s="74">
        <v>0</v>
      </c>
      <c r="AU103" s="74">
        <v>0</v>
      </c>
      <c r="AV103" s="74">
        <v>0</v>
      </c>
      <c r="AW103" s="74">
        <v>0</v>
      </c>
      <c r="AX103" s="74">
        <v>0</v>
      </c>
      <c r="AY103" s="74">
        <v>0</v>
      </c>
      <c r="AZ103" s="74">
        <v>0</v>
      </c>
      <c r="BA103" s="74">
        <v>0</v>
      </c>
      <c r="BB103" s="74">
        <v>0</v>
      </c>
      <c r="BC103" s="74">
        <v>0</v>
      </c>
      <c r="BD103" s="74">
        <v>0</v>
      </c>
      <c r="BE103" s="74">
        <v>0</v>
      </c>
      <c r="BF103" s="74">
        <v>0</v>
      </c>
      <c r="BG103" s="74">
        <v>0</v>
      </c>
      <c r="BH103" s="74">
        <v>0</v>
      </c>
      <c r="BI103" s="74">
        <v>0</v>
      </c>
      <c r="BJ103" s="74">
        <v>0</v>
      </c>
      <c r="BK103" s="74">
        <v>0</v>
      </c>
      <c r="BL103" s="74">
        <v>0</v>
      </c>
      <c r="BM103" s="74">
        <v>0</v>
      </c>
      <c r="BN103" s="74">
        <v>0</v>
      </c>
      <c r="BO103" s="74">
        <v>0</v>
      </c>
      <c r="BP103" s="74">
        <v>0</v>
      </c>
      <c r="BQ103" s="74">
        <v>0</v>
      </c>
      <c r="BR103" s="74">
        <v>0</v>
      </c>
      <c r="BS103" s="74">
        <v>0</v>
      </c>
      <c r="BT103" s="74">
        <v>0</v>
      </c>
      <c r="BU103" s="74">
        <v>0</v>
      </c>
      <c r="BV103" s="74">
        <v>0</v>
      </c>
      <c r="BW103" s="74">
        <v>0</v>
      </c>
      <c r="BX103" s="74">
        <v>0</v>
      </c>
      <c r="BY103" s="74">
        <v>0</v>
      </c>
      <c r="BZ103" s="74">
        <v>0</v>
      </c>
      <c r="CA103" s="74">
        <v>0</v>
      </c>
      <c r="CB103" s="74">
        <v>0</v>
      </c>
      <c r="CC103" s="74">
        <v>0</v>
      </c>
      <c r="CD103" s="74">
        <v>0</v>
      </c>
      <c r="CE103" s="74">
        <v>0</v>
      </c>
      <c r="CF103" s="74">
        <v>0</v>
      </c>
      <c r="CG103" s="74">
        <v>0</v>
      </c>
      <c r="CH103" s="74">
        <v>0</v>
      </c>
      <c r="CI103" s="74">
        <v>0</v>
      </c>
      <c r="CJ103" s="74">
        <v>0</v>
      </c>
      <c r="CK103" s="74">
        <v>0</v>
      </c>
      <c r="CL103" s="74">
        <v>0</v>
      </c>
      <c r="CM103" s="74">
        <v>0</v>
      </c>
      <c r="CN103" s="74">
        <v>0</v>
      </c>
      <c r="CO103" s="74">
        <v>0</v>
      </c>
      <c r="CP103" s="74">
        <v>0</v>
      </c>
      <c r="CQ103" s="74">
        <v>0</v>
      </c>
      <c r="CR103" s="74">
        <v>0</v>
      </c>
      <c r="CS103" s="74">
        <v>0</v>
      </c>
      <c r="CT103" s="74">
        <v>0</v>
      </c>
      <c r="CU103" s="74">
        <v>0</v>
      </c>
      <c r="CV103" s="74">
        <v>0</v>
      </c>
      <c r="CW103" s="74">
        <v>0</v>
      </c>
      <c r="CX103" s="74">
        <v>0</v>
      </c>
      <c r="CY103" s="74">
        <v>0</v>
      </c>
      <c r="CZ103" s="74">
        <v>0</v>
      </c>
      <c r="DA103" s="74">
        <v>0</v>
      </c>
      <c r="DB103" s="74">
        <v>0</v>
      </c>
      <c r="DC103" s="74">
        <v>0</v>
      </c>
      <c r="DD103" s="74">
        <v>0</v>
      </c>
      <c r="DE103" s="74">
        <v>0</v>
      </c>
      <c r="DF103" s="74">
        <v>0</v>
      </c>
      <c r="DG103" s="74">
        <v>0</v>
      </c>
      <c r="DH103" s="74">
        <v>0</v>
      </c>
      <c r="DI103" s="74">
        <v>1</v>
      </c>
      <c r="DJ103" s="74">
        <v>0</v>
      </c>
      <c r="DK103" s="74">
        <v>0</v>
      </c>
      <c r="DL103" s="74">
        <v>0</v>
      </c>
      <c r="DM103" s="74">
        <v>0</v>
      </c>
      <c r="DN103" s="74">
        <v>0</v>
      </c>
      <c r="DO103" s="74">
        <v>0</v>
      </c>
      <c r="DP103" s="74">
        <v>0</v>
      </c>
      <c r="DQ103" s="74">
        <v>0</v>
      </c>
      <c r="DR103" s="74">
        <v>0</v>
      </c>
      <c r="DS103" s="74">
        <v>0</v>
      </c>
      <c r="DT103" s="74">
        <v>0</v>
      </c>
      <c r="DU103" s="74">
        <v>0</v>
      </c>
      <c r="DV103" s="74">
        <v>0</v>
      </c>
      <c r="DW103" s="74">
        <v>0</v>
      </c>
      <c r="DX103" s="74">
        <v>0</v>
      </c>
      <c r="DY103" s="74">
        <v>0</v>
      </c>
      <c r="DZ103" s="74">
        <v>0</v>
      </c>
      <c r="EA103" s="74">
        <v>0</v>
      </c>
      <c r="EB103" s="74">
        <v>0</v>
      </c>
      <c r="EC103" s="74">
        <v>0</v>
      </c>
      <c r="ED103" s="74">
        <v>0</v>
      </c>
      <c r="EE103" s="74">
        <v>0</v>
      </c>
      <c r="EF103" s="74">
        <v>0</v>
      </c>
      <c r="EG103" s="74">
        <v>0</v>
      </c>
      <c r="EH103" s="74">
        <v>0</v>
      </c>
      <c r="EI103" s="74">
        <v>0</v>
      </c>
      <c r="EJ103" s="74">
        <v>0</v>
      </c>
      <c r="EK103" s="74">
        <v>0</v>
      </c>
      <c r="EL103" s="74">
        <v>0</v>
      </c>
      <c r="EM103" s="74">
        <v>0</v>
      </c>
      <c r="EN103" s="74">
        <v>0</v>
      </c>
      <c r="EO103" s="74">
        <v>0</v>
      </c>
      <c r="EP103" s="74">
        <v>0</v>
      </c>
      <c r="EQ103" s="74">
        <v>0</v>
      </c>
      <c r="ER103" s="74">
        <v>0</v>
      </c>
      <c r="ES103" s="74">
        <v>0</v>
      </c>
      <c r="ET103" s="74">
        <v>0</v>
      </c>
      <c r="EU103" s="74">
        <v>0</v>
      </c>
      <c r="EV103" s="74">
        <v>0</v>
      </c>
      <c r="EW103" s="74">
        <v>0</v>
      </c>
      <c r="EX103" s="74">
        <v>0</v>
      </c>
      <c r="EY103" s="74">
        <v>0</v>
      </c>
      <c r="EZ103" s="74">
        <v>0</v>
      </c>
      <c r="FA103" s="74">
        <v>0</v>
      </c>
      <c r="FB103" s="74">
        <v>0</v>
      </c>
      <c r="FC103" s="74">
        <v>0</v>
      </c>
      <c r="FD103" s="74">
        <v>0</v>
      </c>
      <c r="FE103" s="74">
        <v>0</v>
      </c>
      <c r="FF103" s="74">
        <v>0</v>
      </c>
      <c r="FG103" s="74">
        <v>0</v>
      </c>
      <c r="FH103" s="74">
        <v>0</v>
      </c>
      <c r="FI103" s="74">
        <v>0</v>
      </c>
      <c r="FJ103" s="74">
        <v>0</v>
      </c>
      <c r="FK103" s="74">
        <v>0</v>
      </c>
      <c r="FL103" s="74">
        <v>0</v>
      </c>
      <c r="FM103" s="74">
        <v>0</v>
      </c>
      <c r="FN103" s="74">
        <v>0</v>
      </c>
      <c r="FO103" s="74">
        <v>0</v>
      </c>
      <c r="FP103" s="74">
        <v>0</v>
      </c>
      <c r="FQ103" s="74">
        <v>0</v>
      </c>
      <c r="FR103" s="74">
        <v>0</v>
      </c>
      <c r="FS103" s="74">
        <v>0</v>
      </c>
      <c r="FT103" s="74">
        <v>0</v>
      </c>
      <c r="FU103" s="74">
        <v>0</v>
      </c>
      <c r="FV103" s="74">
        <v>0</v>
      </c>
      <c r="FW103" s="74">
        <v>0</v>
      </c>
      <c r="FX103" s="74">
        <v>0</v>
      </c>
      <c r="FY103" s="74">
        <v>0</v>
      </c>
      <c r="FZ103" s="74">
        <v>0</v>
      </c>
      <c r="GA103" s="74">
        <v>0</v>
      </c>
      <c r="GB103" s="74">
        <v>0</v>
      </c>
      <c r="GC103" s="74">
        <v>0</v>
      </c>
      <c r="GD103" s="74">
        <v>0</v>
      </c>
      <c r="GE103" s="74">
        <v>0</v>
      </c>
      <c r="GF103" s="74">
        <v>0</v>
      </c>
      <c r="GG103" s="74">
        <v>0</v>
      </c>
      <c r="GH103" s="74">
        <v>0</v>
      </c>
      <c r="GI103" s="74">
        <v>0</v>
      </c>
      <c r="GJ103" s="74">
        <v>0</v>
      </c>
      <c r="GK103" s="74">
        <v>0</v>
      </c>
      <c r="GL103" s="74">
        <v>0</v>
      </c>
      <c r="GM103" s="74">
        <v>0</v>
      </c>
      <c r="GN103" s="74">
        <v>0</v>
      </c>
      <c r="GO103" s="74">
        <v>0</v>
      </c>
      <c r="GP103" s="74">
        <v>0</v>
      </c>
      <c r="GQ103" s="74">
        <v>0</v>
      </c>
      <c r="GR103" s="74">
        <v>0</v>
      </c>
      <c r="GS103" s="74">
        <v>0</v>
      </c>
      <c r="GT103" s="74">
        <v>0</v>
      </c>
      <c r="GU103" s="74">
        <v>0</v>
      </c>
      <c r="GV103" s="74">
        <v>0</v>
      </c>
      <c r="GW103" s="74">
        <v>0</v>
      </c>
      <c r="GX103" s="74">
        <v>0</v>
      </c>
      <c r="GY103" s="74">
        <v>0</v>
      </c>
      <c r="GZ103" s="74">
        <v>0</v>
      </c>
      <c r="HA103" s="74">
        <v>0</v>
      </c>
      <c r="HB103" s="74">
        <v>0</v>
      </c>
      <c r="HC103" s="74">
        <v>0</v>
      </c>
      <c r="HD103" s="74">
        <v>0</v>
      </c>
      <c r="HE103" s="74">
        <v>0</v>
      </c>
      <c r="HF103" s="74">
        <v>0</v>
      </c>
      <c r="HG103" s="74">
        <v>0</v>
      </c>
      <c r="HH103" s="74">
        <v>0</v>
      </c>
      <c r="HI103" s="74">
        <v>0</v>
      </c>
      <c r="HJ103" s="74">
        <v>0</v>
      </c>
      <c r="HK103" s="74">
        <v>1</v>
      </c>
      <c r="HL103" s="74">
        <v>0</v>
      </c>
      <c r="HM103" s="74">
        <v>0</v>
      </c>
      <c r="HN103" s="74">
        <v>0</v>
      </c>
      <c r="HO103" s="74">
        <v>0</v>
      </c>
      <c r="HP103" s="74">
        <v>0</v>
      </c>
      <c r="HQ103" s="74">
        <v>0</v>
      </c>
      <c r="HR103" s="74">
        <v>0</v>
      </c>
      <c r="HS103" s="74">
        <v>0</v>
      </c>
      <c r="HT103" s="50"/>
      <c r="HU103" s="50"/>
      <c r="HV103" s="50"/>
      <c r="HW103" s="50"/>
      <c r="HX103" s="54"/>
      <c r="HY103" s="41"/>
    </row>
    <row r="104" spans="5:233">
      <c r="E104" s="43"/>
      <c r="F104" s="50"/>
      <c r="G104" s="50"/>
      <c r="H104" s="50"/>
      <c r="I104" s="50"/>
      <c r="J104" s="50"/>
      <c r="K104" s="87">
        <v>671</v>
      </c>
      <c r="L104" s="71" t="s">
        <v>734</v>
      </c>
      <c r="M104" s="79">
        <v>1.2388031845846939</v>
      </c>
      <c r="N104" s="80">
        <v>0.4996402118094494</v>
      </c>
      <c r="O104" s="79">
        <v>0.10302625374160312</v>
      </c>
      <c r="P104" s="74">
        <v>0</v>
      </c>
      <c r="Q104" s="74">
        <v>0</v>
      </c>
      <c r="R104" s="74">
        <v>0</v>
      </c>
      <c r="S104" s="74">
        <v>0</v>
      </c>
      <c r="T104" s="74">
        <v>0</v>
      </c>
      <c r="U104" s="74">
        <v>0</v>
      </c>
      <c r="V104" s="74">
        <v>0</v>
      </c>
      <c r="W104" s="74">
        <v>0</v>
      </c>
      <c r="X104" s="74">
        <v>0</v>
      </c>
      <c r="Y104" s="74">
        <v>0</v>
      </c>
      <c r="Z104" s="74">
        <v>0</v>
      </c>
      <c r="AA104" s="74">
        <v>0</v>
      </c>
      <c r="AB104" s="74">
        <v>0</v>
      </c>
      <c r="AC104" s="74">
        <v>0</v>
      </c>
      <c r="AD104" s="74">
        <v>0</v>
      </c>
      <c r="AE104" s="74">
        <v>0</v>
      </c>
      <c r="AF104" s="74">
        <v>0</v>
      </c>
      <c r="AG104" s="74">
        <v>0</v>
      </c>
      <c r="AH104" s="74">
        <v>0</v>
      </c>
      <c r="AI104" s="74">
        <v>0</v>
      </c>
      <c r="AJ104" s="74">
        <v>0</v>
      </c>
      <c r="AK104" s="74">
        <v>0</v>
      </c>
      <c r="AL104" s="74">
        <v>0</v>
      </c>
      <c r="AM104" s="74">
        <v>0</v>
      </c>
      <c r="AN104" s="74">
        <v>0</v>
      </c>
      <c r="AO104" s="74">
        <v>0</v>
      </c>
      <c r="AP104" s="74">
        <v>0</v>
      </c>
      <c r="AQ104" s="74">
        <v>0</v>
      </c>
      <c r="AR104" s="74">
        <v>0</v>
      </c>
      <c r="AS104" s="74">
        <v>0</v>
      </c>
      <c r="AT104" s="74">
        <v>0</v>
      </c>
      <c r="AU104" s="74">
        <v>0</v>
      </c>
      <c r="AV104" s="74">
        <v>0</v>
      </c>
      <c r="AW104" s="74">
        <v>0</v>
      </c>
      <c r="AX104" s="74">
        <v>0</v>
      </c>
      <c r="AY104" s="74">
        <v>0</v>
      </c>
      <c r="AZ104" s="74">
        <v>0</v>
      </c>
      <c r="BA104" s="74">
        <v>0</v>
      </c>
      <c r="BB104" s="74">
        <v>0</v>
      </c>
      <c r="BC104" s="74">
        <v>0</v>
      </c>
      <c r="BD104" s="74">
        <v>0</v>
      </c>
      <c r="BE104" s="74">
        <v>0</v>
      </c>
      <c r="BF104" s="74">
        <v>0</v>
      </c>
      <c r="BG104" s="74">
        <v>0</v>
      </c>
      <c r="BH104" s="74">
        <v>0</v>
      </c>
      <c r="BI104" s="74">
        <v>0</v>
      </c>
      <c r="BJ104" s="74">
        <v>0</v>
      </c>
      <c r="BK104" s="74">
        <v>0</v>
      </c>
      <c r="BL104" s="74">
        <v>0</v>
      </c>
      <c r="BM104" s="74">
        <v>0</v>
      </c>
      <c r="BN104" s="74">
        <v>0</v>
      </c>
      <c r="BO104" s="74">
        <v>0</v>
      </c>
      <c r="BP104" s="74">
        <v>0</v>
      </c>
      <c r="BQ104" s="74">
        <v>0</v>
      </c>
      <c r="BR104" s="74">
        <v>0</v>
      </c>
      <c r="BS104" s="74">
        <v>0</v>
      </c>
      <c r="BT104" s="74">
        <v>0</v>
      </c>
      <c r="BU104" s="74">
        <v>0</v>
      </c>
      <c r="BV104" s="74">
        <v>0</v>
      </c>
      <c r="BW104" s="74">
        <v>0</v>
      </c>
      <c r="BX104" s="74">
        <v>0</v>
      </c>
      <c r="BY104" s="74">
        <v>0</v>
      </c>
      <c r="BZ104" s="74">
        <v>0</v>
      </c>
      <c r="CA104" s="74">
        <v>0</v>
      </c>
      <c r="CB104" s="74">
        <v>0</v>
      </c>
      <c r="CC104" s="74">
        <v>0</v>
      </c>
      <c r="CD104" s="74">
        <v>0</v>
      </c>
      <c r="CE104" s="74">
        <v>0</v>
      </c>
      <c r="CF104" s="74">
        <v>0</v>
      </c>
      <c r="CG104" s="74">
        <v>0</v>
      </c>
      <c r="CH104" s="74">
        <v>0</v>
      </c>
      <c r="CI104" s="74">
        <v>0</v>
      </c>
      <c r="CJ104" s="74">
        <v>0</v>
      </c>
      <c r="CK104" s="74">
        <v>0</v>
      </c>
      <c r="CL104" s="74">
        <v>0</v>
      </c>
      <c r="CM104" s="74">
        <v>0</v>
      </c>
      <c r="CN104" s="74">
        <v>0</v>
      </c>
      <c r="CO104" s="74">
        <v>0</v>
      </c>
      <c r="CP104" s="74">
        <v>0</v>
      </c>
      <c r="CQ104" s="74">
        <v>0</v>
      </c>
      <c r="CR104" s="74">
        <v>0</v>
      </c>
      <c r="CS104" s="74">
        <v>0</v>
      </c>
      <c r="CT104" s="74">
        <v>0</v>
      </c>
      <c r="CU104" s="74">
        <v>0</v>
      </c>
      <c r="CV104" s="74">
        <v>0</v>
      </c>
      <c r="CW104" s="74">
        <v>0</v>
      </c>
      <c r="CX104" s="74">
        <v>0</v>
      </c>
      <c r="CY104" s="74">
        <v>0</v>
      </c>
      <c r="CZ104" s="74">
        <v>0</v>
      </c>
      <c r="DA104" s="74">
        <v>0</v>
      </c>
      <c r="DB104" s="74">
        <v>0</v>
      </c>
      <c r="DC104" s="74">
        <v>0</v>
      </c>
      <c r="DD104" s="74">
        <v>0</v>
      </c>
      <c r="DE104" s="74">
        <v>0</v>
      </c>
      <c r="DF104" s="74">
        <v>0</v>
      </c>
      <c r="DG104" s="74">
        <v>0</v>
      </c>
      <c r="DH104" s="74">
        <v>0</v>
      </c>
      <c r="DI104" s="74">
        <v>0</v>
      </c>
      <c r="DJ104" s="74">
        <v>1</v>
      </c>
      <c r="DK104" s="74">
        <v>0</v>
      </c>
      <c r="DL104" s="74">
        <v>0</v>
      </c>
      <c r="DM104" s="74">
        <v>0</v>
      </c>
      <c r="DN104" s="74">
        <v>0</v>
      </c>
      <c r="DO104" s="74">
        <v>0</v>
      </c>
      <c r="DP104" s="74">
        <v>0</v>
      </c>
      <c r="DQ104" s="74">
        <v>0</v>
      </c>
      <c r="DR104" s="74">
        <v>0</v>
      </c>
      <c r="DS104" s="74">
        <v>0</v>
      </c>
      <c r="DT104" s="74">
        <v>0</v>
      </c>
      <c r="DU104" s="74">
        <v>0</v>
      </c>
      <c r="DV104" s="74">
        <v>0</v>
      </c>
      <c r="DW104" s="74">
        <v>0</v>
      </c>
      <c r="DX104" s="74">
        <v>0</v>
      </c>
      <c r="DY104" s="74">
        <v>0</v>
      </c>
      <c r="DZ104" s="74">
        <v>0</v>
      </c>
      <c r="EA104" s="74">
        <v>0</v>
      </c>
      <c r="EB104" s="74">
        <v>0</v>
      </c>
      <c r="EC104" s="74">
        <v>0</v>
      </c>
      <c r="ED104" s="74">
        <v>0</v>
      </c>
      <c r="EE104" s="74">
        <v>0</v>
      </c>
      <c r="EF104" s="74">
        <v>0</v>
      </c>
      <c r="EG104" s="74">
        <v>0</v>
      </c>
      <c r="EH104" s="74">
        <v>0</v>
      </c>
      <c r="EI104" s="74">
        <v>0</v>
      </c>
      <c r="EJ104" s="74">
        <v>0</v>
      </c>
      <c r="EK104" s="74">
        <v>0</v>
      </c>
      <c r="EL104" s="74">
        <v>0</v>
      </c>
      <c r="EM104" s="74">
        <v>0</v>
      </c>
      <c r="EN104" s="74">
        <v>0</v>
      </c>
      <c r="EO104" s="74">
        <v>0</v>
      </c>
      <c r="EP104" s="74">
        <v>0</v>
      </c>
      <c r="EQ104" s="74">
        <v>0</v>
      </c>
      <c r="ER104" s="74">
        <v>0</v>
      </c>
      <c r="ES104" s="74">
        <v>0</v>
      </c>
      <c r="ET104" s="74">
        <v>0</v>
      </c>
      <c r="EU104" s="74">
        <v>0</v>
      </c>
      <c r="EV104" s="74">
        <v>0</v>
      </c>
      <c r="EW104" s="74">
        <v>0</v>
      </c>
      <c r="EX104" s="74">
        <v>0</v>
      </c>
      <c r="EY104" s="74">
        <v>0</v>
      </c>
      <c r="EZ104" s="74">
        <v>0</v>
      </c>
      <c r="FA104" s="74">
        <v>0</v>
      </c>
      <c r="FB104" s="74">
        <v>0</v>
      </c>
      <c r="FC104" s="74">
        <v>0</v>
      </c>
      <c r="FD104" s="74">
        <v>0</v>
      </c>
      <c r="FE104" s="74">
        <v>0</v>
      </c>
      <c r="FF104" s="74">
        <v>0</v>
      </c>
      <c r="FG104" s="74">
        <v>0</v>
      </c>
      <c r="FH104" s="74">
        <v>0</v>
      </c>
      <c r="FI104" s="74">
        <v>0</v>
      </c>
      <c r="FJ104" s="74">
        <v>0</v>
      </c>
      <c r="FK104" s="74">
        <v>0</v>
      </c>
      <c r="FL104" s="74">
        <v>0</v>
      </c>
      <c r="FM104" s="74">
        <v>0</v>
      </c>
      <c r="FN104" s="74">
        <v>0</v>
      </c>
      <c r="FO104" s="74">
        <v>0</v>
      </c>
      <c r="FP104" s="74">
        <v>0</v>
      </c>
      <c r="FQ104" s="74">
        <v>0</v>
      </c>
      <c r="FR104" s="74">
        <v>0</v>
      </c>
      <c r="FS104" s="74">
        <v>0</v>
      </c>
      <c r="FT104" s="74">
        <v>0</v>
      </c>
      <c r="FU104" s="74">
        <v>0</v>
      </c>
      <c r="FV104" s="74">
        <v>0</v>
      </c>
      <c r="FW104" s="74">
        <v>0</v>
      </c>
      <c r="FX104" s="74">
        <v>0</v>
      </c>
      <c r="FY104" s="74">
        <v>0</v>
      </c>
      <c r="FZ104" s="74">
        <v>0</v>
      </c>
      <c r="GA104" s="74">
        <v>0</v>
      </c>
      <c r="GB104" s="74">
        <v>0</v>
      </c>
      <c r="GC104" s="74">
        <v>0</v>
      </c>
      <c r="GD104" s="74">
        <v>0</v>
      </c>
      <c r="GE104" s="74">
        <v>0</v>
      </c>
      <c r="GF104" s="74">
        <v>0</v>
      </c>
      <c r="GG104" s="74">
        <v>0</v>
      </c>
      <c r="GH104" s="74">
        <v>0</v>
      </c>
      <c r="GI104" s="74">
        <v>0</v>
      </c>
      <c r="GJ104" s="74">
        <v>0</v>
      </c>
      <c r="GK104" s="74">
        <v>0</v>
      </c>
      <c r="GL104" s="74">
        <v>0</v>
      </c>
      <c r="GM104" s="74">
        <v>0</v>
      </c>
      <c r="GN104" s="74">
        <v>0</v>
      </c>
      <c r="GO104" s="74">
        <v>0</v>
      </c>
      <c r="GP104" s="74">
        <v>0</v>
      </c>
      <c r="GQ104" s="74">
        <v>0</v>
      </c>
      <c r="GR104" s="74">
        <v>0</v>
      </c>
      <c r="GS104" s="74">
        <v>0</v>
      </c>
      <c r="GT104" s="74">
        <v>0</v>
      </c>
      <c r="GU104" s="74">
        <v>0</v>
      </c>
      <c r="GV104" s="74">
        <v>0</v>
      </c>
      <c r="GW104" s="74">
        <v>0</v>
      </c>
      <c r="GX104" s="74">
        <v>0</v>
      </c>
      <c r="GY104" s="74">
        <v>0</v>
      </c>
      <c r="GZ104" s="74">
        <v>0</v>
      </c>
      <c r="HA104" s="74">
        <v>0</v>
      </c>
      <c r="HB104" s="74">
        <v>0</v>
      </c>
      <c r="HC104" s="74">
        <v>0</v>
      </c>
      <c r="HD104" s="74">
        <v>0</v>
      </c>
      <c r="HE104" s="74">
        <v>0</v>
      </c>
      <c r="HF104" s="74">
        <v>0</v>
      </c>
      <c r="HG104" s="74">
        <v>0</v>
      </c>
      <c r="HH104" s="74">
        <v>0</v>
      </c>
      <c r="HI104" s="74">
        <v>0</v>
      </c>
      <c r="HJ104" s="74">
        <v>0</v>
      </c>
      <c r="HK104" s="74">
        <v>0</v>
      </c>
      <c r="HL104" s="74">
        <v>1</v>
      </c>
      <c r="HM104" s="74">
        <v>0</v>
      </c>
      <c r="HN104" s="74">
        <v>0</v>
      </c>
      <c r="HO104" s="74">
        <v>0</v>
      </c>
      <c r="HP104" s="74">
        <v>0</v>
      </c>
      <c r="HQ104" s="74">
        <v>0</v>
      </c>
      <c r="HR104" s="74">
        <v>0</v>
      </c>
      <c r="HS104" s="74">
        <v>0</v>
      </c>
      <c r="HT104" s="50"/>
      <c r="HU104" s="50"/>
      <c r="HV104" s="50"/>
      <c r="HW104" s="50"/>
      <c r="HX104" s="54"/>
      <c r="HY104" s="41"/>
    </row>
    <row r="105" spans="5:233">
      <c r="E105" s="43"/>
      <c r="F105" s="50"/>
      <c r="G105" s="50"/>
      <c r="H105" s="50"/>
      <c r="I105" s="50"/>
      <c r="J105" s="50"/>
      <c r="K105" s="87">
        <v>672</v>
      </c>
      <c r="L105" s="71" t="s">
        <v>735</v>
      </c>
      <c r="M105" s="79">
        <v>1.003720355693317</v>
      </c>
      <c r="N105" s="80">
        <v>0.63488903829044796</v>
      </c>
      <c r="O105" s="79">
        <v>0.67936669965790486</v>
      </c>
      <c r="P105" s="74">
        <v>0</v>
      </c>
      <c r="Q105" s="74">
        <v>0</v>
      </c>
      <c r="R105" s="74">
        <v>0</v>
      </c>
      <c r="S105" s="74">
        <v>0</v>
      </c>
      <c r="T105" s="74">
        <v>0</v>
      </c>
      <c r="U105" s="74">
        <v>0</v>
      </c>
      <c r="V105" s="74">
        <v>0</v>
      </c>
      <c r="W105" s="74">
        <v>0</v>
      </c>
      <c r="X105" s="74">
        <v>0</v>
      </c>
      <c r="Y105" s="74">
        <v>0</v>
      </c>
      <c r="Z105" s="74">
        <v>0</v>
      </c>
      <c r="AA105" s="74">
        <v>0</v>
      </c>
      <c r="AB105" s="74">
        <v>0</v>
      </c>
      <c r="AC105" s="74">
        <v>0</v>
      </c>
      <c r="AD105" s="74">
        <v>0</v>
      </c>
      <c r="AE105" s="74">
        <v>0</v>
      </c>
      <c r="AF105" s="74">
        <v>0</v>
      </c>
      <c r="AG105" s="74">
        <v>0</v>
      </c>
      <c r="AH105" s="74">
        <v>0</v>
      </c>
      <c r="AI105" s="74">
        <v>0</v>
      </c>
      <c r="AJ105" s="74">
        <v>0</v>
      </c>
      <c r="AK105" s="74">
        <v>0</v>
      </c>
      <c r="AL105" s="74">
        <v>0</v>
      </c>
      <c r="AM105" s="74">
        <v>0</v>
      </c>
      <c r="AN105" s="74">
        <v>0</v>
      </c>
      <c r="AO105" s="74">
        <v>0</v>
      </c>
      <c r="AP105" s="74">
        <v>0</v>
      </c>
      <c r="AQ105" s="74">
        <v>0</v>
      </c>
      <c r="AR105" s="74">
        <v>0</v>
      </c>
      <c r="AS105" s="74">
        <v>0</v>
      </c>
      <c r="AT105" s="74">
        <v>0</v>
      </c>
      <c r="AU105" s="74">
        <v>0</v>
      </c>
      <c r="AV105" s="74">
        <v>0</v>
      </c>
      <c r="AW105" s="74">
        <v>0</v>
      </c>
      <c r="AX105" s="74">
        <v>0</v>
      </c>
      <c r="AY105" s="74">
        <v>0</v>
      </c>
      <c r="AZ105" s="74">
        <v>0</v>
      </c>
      <c r="BA105" s="74">
        <v>0</v>
      </c>
      <c r="BB105" s="74">
        <v>0</v>
      </c>
      <c r="BC105" s="74">
        <v>0</v>
      </c>
      <c r="BD105" s="74">
        <v>0</v>
      </c>
      <c r="BE105" s="74">
        <v>0</v>
      </c>
      <c r="BF105" s="74">
        <v>0</v>
      </c>
      <c r="BG105" s="74">
        <v>0</v>
      </c>
      <c r="BH105" s="74">
        <v>0</v>
      </c>
      <c r="BI105" s="74">
        <v>0</v>
      </c>
      <c r="BJ105" s="74">
        <v>0</v>
      </c>
      <c r="BK105" s="74">
        <v>0</v>
      </c>
      <c r="BL105" s="74">
        <v>0</v>
      </c>
      <c r="BM105" s="74">
        <v>0</v>
      </c>
      <c r="BN105" s="74">
        <v>0</v>
      </c>
      <c r="BO105" s="74">
        <v>0</v>
      </c>
      <c r="BP105" s="74">
        <v>0</v>
      </c>
      <c r="BQ105" s="74">
        <v>0</v>
      </c>
      <c r="BR105" s="74">
        <v>0</v>
      </c>
      <c r="BS105" s="74">
        <v>0</v>
      </c>
      <c r="BT105" s="74">
        <v>0</v>
      </c>
      <c r="BU105" s="74">
        <v>0</v>
      </c>
      <c r="BV105" s="74">
        <v>0</v>
      </c>
      <c r="BW105" s="74">
        <v>0</v>
      </c>
      <c r="BX105" s="74">
        <v>0</v>
      </c>
      <c r="BY105" s="74">
        <v>0</v>
      </c>
      <c r="BZ105" s="74">
        <v>0</v>
      </c>
      <c r="CA105" s="74">
        <v>0</v>
      </c>
      <c r="CB105" s="74">
        <v>0</v>
      </c>
      <c r="CC105" s="74">
        <v>0</v>
      </c>
      <c r="CD105" s="74">
        <v>0</v>
      </c>
      <c r="CE105" s="74">
        <v>0</v>
      </c>
      <c r="CF105" s="74">
        <v>0</v>
      </c>
      <c r="CG105" s="74">
        <v>0</v>
      </c>
      <c r="CH105" s="74">
        <v>0</v>
      </c>
      <c r="CI105" s="74">
        <v>0</v>
      </c>
      <c r="CJ105" s="74">
        <v>0</v>
      </c>
      <c r="CK105" s="74">
        <v>0</v>
      </c>
      <c r="CL105" s="74">
        <v>0</v>
      </c>
      <c r="CM105" s="74">
        <v>0</v>
      </c>
      <c r="CN105" s="74">
        <v>0</v>
      </c>
      <c r="CO105" s="74">
        <v>0</v>
      </c>
      <c r="CP105" s="74">
        <v>0</v>
      </c>
      <c r="CQ105" s="74">
        <v>0</v>
      </c>
      <c r="CR105" s="74">
        <v>0</v>
      </c>
      <c r="CS105" s="74">
        <v>0</v>
      </c>
      <c r="CT105" s="74">
        <v>0</v>
      </c>
      <c r="CU105" s="74">
        <v>0</v>
      </c>
      <c r="CV105" s="74">
        <v>0</v>
      </c>
      <c r="CW105" s="74">
        <v>0</v>
      </c>
      <c r="CX105" s="74">
        <v>0</v>
      </c>
      <c r="CY105" s="74">
        <v>0</v>
      </c>
      <c r="CZ105" s="74">
        <v>0</v>
      </c>
      <c r="DA105" s="74">
        <v>0</v>
      </c>
      <c r="DB105" s="74">
        <v>0</v>
      </c>
      <c r="DC105" s="74">
        <v>0</v>
      </c>
      <c r="DD105" s="74">
        <v>0</v>
      </c>
      <c r="DE105" s="74">
        <v>0</v>
      </c>
      <c r="DF105" s="74">
        <v>0</v>
      </c>
      <c r="DG105" s="74">
        <v>0</v>
      </c>
      <c r="DH105" s="74">
        <v>0</v>
      </c>
      <c r="DI105" s="74">
        <v>0</v>
      </c>
      <c r="DJ105" s="74">
        <v>0</v>
      </c>
      <c r="DK105" s="74">
        <v>1</v>
      </c>
      <c r="DL105" s="74">
        <v>0</v>
      </c>
      <c r="DM105" s="74">
        <v>0</v>
      </c>
      <c r="DN105" s="74">
        <v>0</v>
      </c>
      <c r="DO105" s="74">
        <v>0</v>
      </c>
      <c r="DP105" s="74">
        <v>0</v>
      </c>
      <c r="DQ105" s="74">
        <v>0</v>
      </c>
      <c r="DR105" s="74">
        <v>0</v>
      </c>
      <c r="DS105" s="74">
        <v>0</v>
      </c>
      <c r="DT105" s="74">
        <v>0</v>
      </c>
      <c r="DU105" s="74">
        <v>0</v>
      </c>
      <c r="DV105" s="74">
        <v>0</v>
      </c>
      <c r="DW105" s="74">
        <v>0</v>
      </c>
      <c r="DX105" s="74">
        <v>0</v>
      </c>
      <c r="DY105" s="74">
        <v>0</v>
      </c>
      <c r="DZ105" s="74">
        <v>0</v>
      </c>
      <c r="EA105" s="74">
        <v>0</v>
      </c>
      <c r="EB105" s="74">
        <v>0</v>
      </c>
      <c r="EC105" s="74">
        <v>0</v>
      </c>
      <c r="ED105" s="74">
        <v>0</v>
      </c>
      <c r="EE105" s="74">
        <v>0</v>
      </c>
      <c r="EF105" s="74">
        <v>0</v>
      </c>
      <c r="EG105" s="74">
        <v>0</v>
      </c>
      <c r="EH105" s="74">
        <v>0</v>
      </c>
      <c r="EI105" s="74">
        <v>0</v>
      </c>
      <c r="EJ105" s="74">
        <v>0</v>
      </c>
      <c r="EK105" s="74">
        <v>0</v>
      </c>
      <c r="EL105" s="74">
        <v>0</v>
      </c>
      <c r="EM105" s="74">
        <v>0</v>
      </c>
      <c r="EN105" s="74">
        <v>0</v>
      </c>
      <c r="EO105" s="74">
        <v>0</v>
      </c>
      <c r="EP105" s="74">
        <v>0</v>
      </c>
      <c r="EQ105" s="74">
        <v>0</v>
      </c>
      <c r="ER105" s="74">
        <v>0</v>
      </c>
      <c r="ES105" s="74">
        <v>0</v>
      </c>
      <c r="ET105" s="74">
        <v>0</v>
      </c>
      <c r="EU105" s="74">
        <v>0</v>
      </c>
      <c r="EV105" s="74">
        <v>0</v>
      </c>
      <c r="EW105" s="74">
        <v>0</v>
      </c>
      <c r="EX105" s="74">
        <v>0</v>
      </c>
      <c r="EY105" s="74">
        <v>0</v>
      </c>
      <c r="EZ105" s="74">
        <v>0</v>
      </c>
      <c r="FA105" s="74">
        <v>0</v>
      </c>
      <c r="FB105" s="74">
        <v>0</v>
      </c>
      <c r="FC105" s="74">
        <v>0</v>
      </c>
      <c r="FD105" s="74">
        <v>0</v>
      </c>
      <c r="FE105" s="74">
        <v>0</v>
      </c>
      <c r="FF105" s="74">
        <v>0</v>
      </c>
      <c r="FG105" s="74">
        <v>0</v>
      </c>
      <c r="FH105" s="74">
        <v>0</v>
      </c>
      <c r="FI105" s="74">
        <v>0</v>
      </c>
      <c r="FJ105" s="74">
        <v>0</v>
      </c>
      <c r="FK105" s="74">
        <v>0</v>
      </c>
      <c r="FL105" s="74">
        <v>0</v>
      </c>
      <c r="FM105" s="74">
        <v>0</v>
      </c>
      <c r="FN105" s="74">
        <v>0</v>
      </c>
      <c r="FO105" s="74">
        <v>0</v>
      </c>
      <c r="FP105" s="74">
        <v>0</v>
      </c>
      <c r="FQ105" s="74">
        <v>0</v>
      </c>
      <c r="FR105" s="74">
        <v>0</v>
      </c>
      <c r="FS105" s="74">
        <v>0</v>
      </c>
      <c r="FT105" s="74">
        <v>0</v>
      </c>
      <c r="FU105" s="74">
        <v>0</v>
      </c>
      <c r="FV105" s="74">
        <v>0</v>
      </c>
      <c r="FW105" s="74">
        <v>0</v>
      </c>
      <c r="FX105" s="74">
        <v>0</v>
      </c>
      <c r="FY105" s="74">
        <v>0</v>
      </c>
      <c r="FZ105" s="74">
        <v>0</v>
      </c>
      <c r="GA105" s="74">
        <v>0</v>
      </c>
      <c r="GB105" s="74">
        <v>0</v>
      </c>
      <c r="GC105" s="74">
        <v>0</v>
      </c>
      <c r="GD105" s="74">
        <v>0</v>
      </c>
      <c r="GE105" s="74">
        <v>0</v>
      </c>
      <c r="GF105" s="74">
        <v>0</v>
      </c>
      <c r="GG105" s="74">
        <v>0</v>
      </c>
      <c r="GH105" s="74">
        <v>0</v>
      </c>
      <c r="GI105" s="74">
        <v>0</v>
      </c>
      <c r="GJ105" s="74">
        <v>0</v>
      </c>
      <c r="GK105" s="74">
        <v>0</v>
      </c>
      <c r="GL105" s="74">
        <v>0</v>
      </c>
      <c r="GM105" s="74">
        <v>0</v>
      </c>
      <c r="GN105" s="74">
        <v>0</v>
      </c>
      <c r="GO105" s="74">
        <v>0</v>
      </c>
      <c r="GP105" s="74">
        <v>0</v>
      </c>
      <c r="GQ105" s="74">
        <v>0</v>
      </c>
      <c r="GR105" s="74">
        <v>0</v>
      </c>
      <c r="GS105" s="74">
        <v>0</v>
      </c>
      <c r="GT105" s="74">
        <v>0</v>
      </c>
      <c r="GU105" s="74">
        <v>0</v>
      </c>
      <c r="GV105" s="74">
        <v>0</v>
      </c>
      <c r="GW105" s="74">
        <v>0</v>
      </c>
      <c r="GX105" s="74">
        <v>0</v>
      </c>
      <c r="GY105" s="74">
        <v>0</v>
      </c>
      <c r="GZ105" s="74">
        <v>0</v>
      </c>
      <c r="HA105" s="74">
        <v>0</v>
      </c>
      <c r="HB105" s="74">
        <v>0</v>
      </c>
      <c r="HC105" s="74">
        <v>0</v>
      </c>
      <c r="HD105" s="74">
        <v>0</v>
      </c>
      <c r="HE105" s="74">
        <v>0</v>
      </c>
      <c r="HF105" s="74">
        <v>0</v>
      </c>
      <c r="HG105" s="74">
        <v>0</v>
      </c>
      <c r="HH105" s="74">
        <v>0</v>
      </c>
      <c r="HI105" s="74">
        <v>0</v>
      </c>
      <c r="HJ105" s="74">
        <v>0</v>
      </c>
      <c r="HK105" s="74">
        <v>0</v>
      </c>
      <c r="HL105" s="74">
        <v>0</v>
      </c>
      <c r="HM105" s="74">
        <v>1</v>
      </c>
      <c r="HN105" s="74">
        <v>0</v>
      </c>
      <c r="HO105" s="74">
        <v>0</v>
      </c>
      <c r="HP105" s="74">
        <v>0</v>
      </c>
      <c r="HQ105" s="74">
        <v>0</v>
      </c>
      <c r="HR105" s="74">
        <v>0</v>
      </c>
      <c r="HS105" s="74">
        <v>0</v>
      </c>
      <c r="HT105" s="50"/>
      <c r="HU105" s="50"/>
      <c r="HV105" s="50"/>
      <c r="HW105" s="50"/>
      <c r="HX105" s="54"/>
      <c r="HY105" s="41"/>
    </row>
    <row r="106" spans="5:233">
      <c r="E106" s="43"/>
      <c r="F106" s="50"/>
      <c r="G106" s="50"/>
      <c r="H106" s="50"/>
      <c r="I106" s="50"/>
      <c r="J106" s="50"/>
      <c r="K106" s="87">
        <v>673</v>
      </c>
      <c r="L106" s="71" t="s">
        <v>40</v>
      </c>
      <c r="M106" s="79">
        <v>1.0032729326848555</v>
      </c>
      <c r="N106" s="80">
        <v>0.3839450085024258</v>
      </c>
      <c r="O106" s="79">
        <v>0.6275529799530335</v>
      </c>
      <c r="P106" s="74">
        <v>0</v>
      </c>
      <c r="Q106" s="74">
        <v>0</v>
      </c>
      <c r="R106" s="74">
        <v>0</v>
      </c>
      <c r="S106" s="74">
        <v>0</v>
      </c>
      <c r="T106" s="74">
        <v>0</v>
      </c>
      <c r="U106" s="74">
        <v>0</v>
      </c>
      <c r="V106" s="74">
        <v>0</v>
      </c>
      <c r="W106" s="74">
        <v>0</v>
      </c>
      <c r="X106" s="74">
        <v>0</v>
      </c>
      <c r="Y106" s="74">
        <v>0</v>
      </c>
      <c r="Z106" s="74">
        <v>0</v>
      </c>
      <c r="AA106" s="74">
        <v>0</v>
      </c>
      <c r="AB106" s="74">
        <v>0</v>
      </c>
      <c r="AC106" s="74">
        <v>0</v>
      </c>
      <c r="AD106" s="74">
        <v>0</v>
      </c>
      <c r="AE106" s="74">
        <v>0</v>
      </c>
      <c r="AF106" s="74">
        <v>0</v>
      </c>
      <c r="AG106" s="74">
        <v>0</v>
      </c>
      <c r="AH106" s="74">
        <v>0</v>
      </c>
      <c r="AI106" s="74">
        <v>0</v>
      </c>
      <c r="AJ106" s="74">
        <v>0</v>
      </c>
      <c r="AK106" s="74">
        <v>0</v>
      </c>
      <c r="AL106" s="74">
        <v>0</v>
      </c>
      <c r="AM106" s="74">
        <v>0</v>
      </c>
      <c r="AN106" s="74">
        <v>0</v>
      </c>
      <c r="AO106" s="74">
        <v>0</v>
      </c>
      <c r="AP106" s="74">
        <v>0</v>
      </c>
      <c r="AQ106" s="74">
        <v>0</v>
      </c>
      <c r="AR106" s="74">
        <v>0</v>
      </c>
      <c r="AS106" s="74">
        <v>0</v>
      </c>
      <c r="AT106" s="74">
        <v>0</v>
      </c>
      <c r="AU106" s="74">
        <v>0</v>
      </c>
      <c r="AV106" s="74">
        <v>0</v>
      </c>
      <c r="AW106" s="74">
        <v>0</v>
      </c>
      <c r="AX106" s="74">
        <v>0</v>
      </c>
      <c r="AY106" s="74">
        <v>0</v>
      </c>
      <c r="AZ106" s="74">
        <v>0</v>
      </c>
      <c r="BA106" s="74">
        <v>0</v>
      </c>
      <c r="BB106" s="74">
        <v>0</v>
      </c>
      <c r="BC106" s="74">
        <v>0</v>
      </c>
      <c r="BD106" s="74">
        <v>0</v>
      </c>
      <c r="BE106" s="74">
        <v>0</v>
      </c>
      <c r="BF106" s="74">
        <v>0</v>
      </c>
      <c r="BG106" s="74">
        <v>0</v>
      </c>
      <c r="BH106" s="74">
        <v>0</v>
      </c>
      <c r="BI106" s="74">
        <v>0</v>
      </c>
      <c r="BJ106" s="74">
        <v>0</v>
      </c>
      <c r="BK106" s="74">
        <v>0</v>
      </c>
      <c r="BL106" s="74">
        <v>0</v>
      </c>
      <c r="BM106" s="74">
        <v>0</v>
      </c>
      <c r="BN106" s="74">
        <v>0</v>
      </c>
      <c r="BO106" s="74">
        <v>0</v>
      </c>
      <c r="BP106" s="74">
        <v>0</v>
      </c>
      <c r="BQ106" s="74">
        <v>0</v>
      </c>
      <c r="BR106" s="74">
        <v>0</v>
      </c>
      <c r="BS106" s="74">
        <v>0</v>
      </c>
      <c r="BT106" s="74">
        <v>0</v>
      </c>
      <c r="BU106" s="74">
        <v>0</v>
      </c>
      <c r="BV106" s="74">
        <v>0</v>
      </c>
      <c r="BW106" s="74">
        <v>0</v>
      </c>
      <c r="BX106" s="74">
        <v>0</v>
      </c>
      <c r="BY106" s="74">
        <v>0</v>
      </c>
      <c r="BZ106" s="74">
        <v>0</v>
      </c>
      <c r="CA106" s="74">
        <v>0</v>
      </c>
      <c r="CB106" s="74">
        <v>0</v>
      </c>
      <c r="CC106" s="74">
        <v>0</v>
      </c>
      <c r="CD106" s="74">
        <v>0</v>
      </c>
      <c r="CE106" s="74">
        <v>0</v>
      </c>
      <c r="CF106" s="74">
        <v>0</v>
      </c>
      <c r="CG106" s="74">
        <v>0</v>
      </c>
      <c r="CH106" s="74">
        <v>0</v>
      </c>
      <c r="CI106" s="74">
        <v>0</v>
      </c>
      <c r="CJ106" s="74">
        <v>0</v>
      </c>
      <c r="CK106" s="74">
        <v>0</v>
      </c>
      <c r="CL106" s="74">
        <v>0</v>
      </c>
      <c r="CM106" s="74">
        <v>0</v>
      </c>
      <c r="CN106" s="74">
        <v>0</v>
      </c>
      <c r="CO106" s="74">
        <v>0</v>
      </c>
      <c r="CP106" s="74">
        <v>0</v>
      </c>
      <c r="CQ106" s="74">
        <v>0</v>
      </c>
      <c r="CR106" s="74">
        <v>0</v>
      </c>
      <c r="CS106" s="74">
        <v>0</v>
      </c>
      <c r="CT106" s="74">
        <v>0</v>
      </c>
      <c r="CU106" s="74">
        <v>0</v>
      </c>
      <c r="CV106" s="74">
        <v>0</v>
      </c>
      <c r="CW106" s="74">
        <v>0</v>
      </c>
      <c r="CX106" s="74">
        <v>0</v>
      </c>
      <c r="CY106" s="74">
        <v>0</v>
      </c>
      <c r="CZ106" s="74">
        <v>0</v>
      </c>
      <c r="DA106" s="74">
        <v>0</v>
      </c>
      <c r="DB106" s="74">
        <v>0</v>
      </c>
      <c r="DC106" s="74">
        <v>0</v>
      </c>
      <c r="DD106" s="74">
        <v>0</v>
      </c>
      <c r="DE106" s="74">
        <v>0</v>
      </c>
      <c r="DF106" s="74">
        <v>0</v>
      </c>
      <c r="DG106" s="74">
        <v>0</v>
      </c>
      <c r="DH106" s="74">
        <v>0</v>
      </c>
      <c r="DI106" s="74">
        <v>0</v>
      </c>
      <c r="DJ106" s="74">
        <v>0</v>
      </c>
      <c r="DK106" s="74">
        <v>0</v>
      </c>
      <c r="DL106" s="74">
        <v>1</v>
      </c>
      <c r="DM106" s="74">
        <v>0</v>
      </c>
      <c r="DN106" s="74">
        <v>0</v>
      </c>
      <c r="DO106" s="74">
        <v>0</v>
      </c>
      <c r="DP106" s="74">
        <v>0</v>
      </c>
      <c r="DQ106" s="74">
        <v>0</v>
      </c>
      <c r="DR106" s="74">
        <v>0</v>
      </c>
      <c r="DS106" s="74">
        <v>0</v>
      </c>
      <c r="DT106" s="74">
        <v>0</v>
      </c>
      <c r="DU106" s="74">
        <v>0</v>
      </c>
      <c r="DV106" s="74">
        <v>0</v>
      </c>
      <c r="DW106" s="74">
        <v>0</v>
      </c>
      <c r="DX106" s="74">
        <v>0</v>
      </c>
      <c r="DY106" s="74">
        <v>0</v>
      </c>
      <c r="DZ106" s="74">
        <v>0</v>
      </c>
      <c r="EA106" s="74">
        <v>0</v>
      </c>
      <c r="EB106" s="74">
        <v>0</v>
      </c>
      <c r="EC106" s="74">
        <v>0</v>
      </c>
      <c r="ED106" s="74">
        <v>0</v>
      </c>
      <c r="EE106" s="74">
        <v>0</v>
      </c>
      <c r="EF106" s="74">
        <v>0</v>
      </c>
      <c r="EG106" s="74">
        <v>0</v>
      </c>
      <c r="EH106" s="74">
        <v>0</v>
      </c>
      <c r="EI106" s="74">
        <v>0</v>
      </c>
      <c r="EJ106" s="74">
        <v>0</v>
      </c>
      <c r="EK106" s="74">
        <v>0</v>
      </c>
      <c r="EL106" s="74">
        <v>0</v>
      </c>
      <c r="EM106" s="74">
        <v>0</v>
      </c>
      <c r="EN106" s="74">
        <v>0</v>
      </c>
      <c r="EO106" s="74">
        <v>0</v>
      </c>
      <c r="EP106" s="74">
        <v>0</v>
      </c>
      <c r="EQ106" s="74">
        <v>0</v>
      </c>
      <c r="ER106" s="74">
        <v>0</v>
      </c>
      <c r="ES106" s="74">
        <v>0</v>
      </c>
      <c r="ET106" s="74">
        <v>0</v>
      </c>
      <c r="EU106" s="74">
        <v>0</v>
      </c>
      <c r="EV106" s="74">
        <v>0</v>
      </c>
      <c r="EW106" s="74">
        <v>0</v>
      </c>
      <c r="EX106" s="74">
        <v>0</v>
      </c>
      <c r="EY106" s="74">
        <v>0</v>
      </c>
      <c r="EZ106" s="74">
        <v>0</v>
      </c>
      <c r="FA106" s="74">
        <v>0</v>
      </c>
      <c r="FB106" s="74">
        <v>0</v>
      </c>
      <c r="FC106" s="74">
        <v>0</v>
      </c>
      <c r="FD106" s="74">
        <v>0</v>
      </c>
      <c r="FE106" s="74">
        <v>0</v>
      </c>
      <c r="FF106" s="74">
        <v>0</v>
      </c>
      <c r="FG106" s="74">
        <v>0</v>
      </c>
      <c r="FH106" s="74">
        <v>0</v>
      </c>
      <c r="FI106" s="74">
        <v>0</v>
      </c>
      <c r="FJ106" s="74">
        <v>0</v>
      </c>
      <c r="FK106" s="74">
        <v>0</v>
      </c>
      <c r="FL106" s="74">
        <v>0</v>
      </c>
      <c r="FM106" s="74">
        <v>0</v>
      </c>
      <c r="FN106" s="74">
        <v>0</v>
      </c>
      <c r="FO106" s="74">
        <v>0</v>
      </c>
      <c r="FP106" s="74">
        <v>0</v>
      </c>
      <c r="FQ106" s="74">
        <v>0</v>
      </c>
      <c r="FR106" s="74">
        <v>0</v>
      </c>
      <c r="FS106" s="74">
        <v>0</v>
      </c>
      <c r="FT106" s="74">
        <v>0</v>
      </c>
      <c r="FU106" s="74">
        <v>0</v>
      </c>
      <c r="FV106" s="74">
        <v>0</v>
      </c>
      <c r="FW106" s="74">
        <v>0</v>
      </c>
      <c r="FX106" s="74">
        <v>0</v>
      </c>
      <c r="FY106" s="74">
        <v>0</v>
      </c>
      <c r="FZ106" s="74">
        <v>0</v>
      </c>
      <c r="GA106" s="74">
        <v>0</v>
      </c>
      <c r="GB106" s="74">
        <v>0</v>
      </c>
      <c r="GC106" s="74">
        <v>0</v>
      </c>
      <c r="GD106" s="74">
        <v>0</v>
      </c>
      <c r="GE106" s="74">
        <v>0</v>
      </c>
      <c r="GF106" s="74">
        <v>0</v>
      </c>
      <c r="GG106" s="74">
        <v>0</v>
      </c>
      <c r="GH106" s="74">
        <v>0</v>
      </c>
      <c r="GI106" s="74">
        <v>0</v>
      </c>
      <c r="GJ106" s="74">
        <v>0</v>
      </c>
      <c r="GK106" s="74">
        <v>0</v>
      </c>
      <c r="GL106" s="74">
        <v>0</v>
      </c>
      <c r="GM106" s="74">
        <v>0</v>
      </c>
      <c r="GN106" s="74">
        <v>0</v>
      </c>
      <c r="GO106" s="74">
        <v>0</v>
      </c>
      <c r="GP106" s="74">
        <v>0</v>
      </c>
      <c r="GQ106" s="74">
        <v>0</v>
      </c>
      <c r="GR106" s="74">
        <v>0</v>
      </c>
      <c r="GS106" s="74">
        <v>0</v>
      </c>
      <c r="GT106" s="74">
        <v>0</v>
      </c>
      <c r="GU106" s="74">
        <v>0</v>
      </c>
      <c r="GV106" s="74">
        <v>0</v>
      </c>
      <c r="GW106" s="74">
        <v>0</v>
      </c>
      <c r="GX106" s="74">
        <v>0</v>
      </c>
      <c r="GY106" s="74">
        <v>0</v>
      </c>
      <c r="GZ106" s="74">
        <v>0</v>
      </c>
      <c r="HA106" s="74">
        <v>0</v>
      </c>
      <c r="HB106" s="74">
        <v>0</v>
      </c>
      <c r="HC106" s="74">
        <v>0</v>
      </c>
      <c r="HD106" s="74">
        <v>0</v>
      </c>
      <c r="HE106" s="74">
        <v>0</v>
      </c>
      <c r="HF106" s="74">
        <v>0</v>
      </c>
      <c r="HG106" s="74">
        <v>0</v>
      </c>
      <c r="HH106" s="74">
        <v>0</v>
      </c>
      <c r="HI106" s="74">
        <v>0</v>
      </c>
      <c r="HJ106" s="74">
        <v>0</v>
      </c>
      <c r="HK106" s="74">
        <v>0</v>
      </c>
      <c r="HL106" s="74">
        <v>0</v>
      </c>
      <c r="HM106" s="74">
        <v>0</v>
      </c>
      <c r="HN106" s="74">
        <v>1</v>
      </c>
      <c r="HO106" s="74">
        <v>0</v>
      </c>
      <c r="HP106" s="74">
        <v>0</v>
      </c>
      <c r="HQ106" s="74">
        <v>0</v>
      </c>
      <c r="HR106" s="74">
        <v>0</v>
      </c>
      <c r="HS106" s="74">
        <v>0</v>
      </c>
      <c r="HT106" s="50"/>
      <c r="HU106" s="50"/>
      <c r="HV106" s="50"/>
      <c r="HW106" s="50"/>
      <c r="HX106" s="54"/>
      <c r="HY106" s="41"/>
    </row>
    <row r="107" spans="5:233">
      <c r="E107" s="43"/>
      <c r="F107" s="50"/>
      <c r="G107" s="50"/>
      <c r="H107" s="50"/>
      <c r="I107" s="50"/>
      <c r="J107" s="50"/>
      <c r="K107" s="87">
        <v>674</v>
      </c>
      <c r="L107" s="71" t="s">
        <v>667</v>
      </c>
      <c r="M107" s="79">
        <v>1.025953158767126</v>
      </c>
      <c r="N107" s="80">
        <v>0.36020235345969809</v>
      </c>
      <c r="O107" s="79">
        <v>0.67201797451177436</v>
      </c>
      <c r="P107" s="74">
        <v>0</v>
      </c>
      <c r="Q107" s="74">
        <v>0</v>
      </c>
      <c r="R107" s="74">
        <v>0</v>
      </c>
      <c r="S107" s="74">
        <v>0</v>
      </c>
      <c r="T107" s="74">
        <v>0</v>
      </c>
      <c r="U107" s="74">
        <v>0</v>
      </c>
      <c r="V107" s="74">
        <v>0</v>
      </c>
      <c r="W107" s="74">
        <v>0</v>
      </c>
      <c r="X107" s="74">
        <v>0</v>
      </c>
      <c r="Y107" s="74">
        <v>0</v>
      </c>
      <c r="Z107" s="74">
        <v>0</v>
      </c>
      <c r="AA107" s="74">
        <v>0</v>
      </c>
      <c r="AB107" s="74">
        <v>0</v>
      </c>
      <c r="AC107" s="74">
        <v>0</v>
      </c>
      <c r="AD107" s="74">
        <v>0</v>
      </c>
      <c r="AE107" s="74">
        <v>0</v>
      </c>
      <c r="AF107" s="74">
        <v>0</v>
      </c>
      <c r="AG107" s="74">
        <v>0</v>
      </c>
      <c r="AH107" s="74">
        <v>0</v>
      </c>
      <c r="AI107" s="74">
        <v>0</v>
      </c>
      <c r="AJ107" s="74">
        <v>0</v>
      </c>
      <c r="AK107" s="74">
        <v>0</v>
      </c>
      <c r="AL107" s="74">
        <v>0</v>
      </c>
      <c r="AM107" s="74">
        <v>0</v>
      </c>
      <c r="AN107" s="74">
        <v>0</v>
      </c>
      <c r="AO107" s="74">
        <v>0</v>
      </c>
      <c r="AP107" s="74">
        <v>0</v>
      </c>
      <c r="AQ107" s="74">
        <v>0</v>
      </c>
      <c r="AR107" s="74">
        <v>0</v>
      </c>
      <c r="AS107" s="74">
        <v>0</v>
      </c>
      <c r="AT107" s="74">
        <v>0</v>
      </c>
      <c r="AU107" s="74">
        <v>0</v>
      </c>
      <c r="AV107" s="74">
        <v>0</v>
      </c>
      <c r="AW107" s="74">
        <v>0</v>
      </c>
      <c r="AX107" s="74">
        <v>0</v>
      </c>
      <c r="AY107" s="74">
        <v>0</v>
      </c>
      <c r="AZ107" s="74">
        <v>0</v>
      </c>
      <c r="BA107" s="74">
        <v>0</v>
      </c>
      <c r="BB107" s="74">
        <v>0</v>
      </c>
      <c r="BC107" s="74">
        <v>0</v>
      </c>
      <c r="BD107" s="74">
        <v>0</v>
      </c>
      <c r="BE107" s="74">
        <v>0</v>
      </c>
      <c r="BF107" s="74">
        <v>0</v>
      </c>
      <c r="BG107" s="74">
        <v>0</v>
      </c>
      <c r="BH107" s="74">
        <v>0</v>
      </c>
      <c r="BI107" s="74">
        <v>0</v>
      </c>
      <c r="BJ107" s="74">
        <v>0</v>
      </c>
      <c r="BK107" s="74">
        <v>0</v>
      </c>
      <c r="BL107" s="74">
        <v>0</v>
      </c>
      <c r="BM107" s="74">
        <v>0</v>
      </c>
      <c r="BN107" s="74">
        <v>0</v>
      </c>
      <c r="BO107" s="74">
        <v>0</v>
      </c>
      <c r="BP107" s="74">
        <v>0</v>
      </c>
      <c r="BQ107" s="74">
        <v>0</v>
      </c>
      <c r="BR107" s="74">
        <v>0</v>
      </c>
      <c r="BS107" s="74">
        <v>0</v>
      </c>
      <c r="BT107" s="74">
        <v>0</v>
      </c>
      <c r="BU107" s="74">
        <v>0</v>
      </c>
      <c r="BV107" s="74">
        <v>0</v>
      </c>
      <c r="BW107" s="74">
        <v>0</v>
      </c>
      <c r="BX107" s="74">
        <v>0</v>
      </c>
      <c r="BY107" s="74">
        <v>0</v>
      </c>
      <c r="BZ107" s="74">
        <v>0</v>
      </c>
      <c r="CA107" s="74">
        <v>0</v>
      </c>
      <c r="CB107" s="74">
        <v>0</v>
      </c>
      <c r="CC107" s="74">
        <v>0</v>
      </c>
      <c r="CD107" s="74">
        <v>0</v>
      </c>
      <c r="CE107" s="74">
        <v>0</v>
      </c>
      <c r="CF107" s="74">
        <v>0</v>
      </c>
      <c r="CG107" s="74">
        <v>0</v>
      </c>
      <c r="CH107" s="74">
        <v>0</v>
      </c>
      <c r="CI107" s="74">
        <v>0</v>
      </c>
      <c r="CJ107" s="74">
        <v>0</v>
      </c>
      <c r="CK107" s="74">
        <v>0</v>
      </c>
      <c r="CL107" s="74">
        <v>0</v>
      </c>
      <c r="CM107" s="74">
        <v>0</v>
      </c>
      <c r="CN107" s="74">
        <v>0</v>
      </c>
      <c r="CO107" s="74">
        <v>0</v>
      </c>
      <c r="CP107" s="74">
        <v>0</v>
      </c>
      <c r="CQ107" s="74">
        <v>0</v>
      </c>
      <c r="CR107" s="74">
        <v>0</v>
      </c>
      <c r="CS107" s="74">
        <v>0</v>
      </c>
      <c r="CT107" s="74">
        <v>0</v>
      </c>
      <c r="CU107" s="74">
        <v>0</v>
      </c>
      <c r="CV107" s="74">
        <v>0</v>
      </c>
      <c r="CW107" s="74">
        <v>0</v>
      </c>
      <c r="CX107" s="74">
        <v>0</v>
      </c>
      <c r="CY107" s="74">
        <v>0</v>
      </c>
      <c r="CZ107" s="74">
        <v>0</v>
      </c>
      <c r="DA107" s="74">
        <v>0</v>
      </c>
      <c r="DB107" s="74">
        <v>0</v>
      </c>
      <c r="DC107" s="74">
        <v>0</v>
      </c>
      <c r="DD107" s="74">
        <v>0</v>
      </c>
      <c r="DE107" s="74">
        <v>0</v>
      </c>
      <c r="DF107" s="74">
        <v>0</v>
      </c>
      <c r="DG107" s="74">
        <v>0</v>
      </c>
      <c r="DH107" s="74">
        <v>0</v>
      </c>
      <c r="DI107" s="74">
        <v>0</v>
      </c>
      <c r="DJ107" s="74">
        <v>0</v>
      </c>
      <c r="DK107" s="74">
        <v>0</v>
      </c>
      <c r="DL107" s="74">
        <v>0</v>
      </c>
      <c r="DM107" s="74">
        <v>1</v>
      </c>
      <c r="DN107" s="74">
        <v>0</v>
      </c>
      <c r="DO107" s="74">
        <v>0</v>
      </c>
      <c r="DP107" s="74">
        <v>0</v>
      </c>
      <c r="DQ107" s="74">
        <v>0</v>
      </c>
      <c r="DR107" s="74">
        <v>0</v>
      </c>
      <c r="DS107" s="74">
        <v>0</v>
      </c>
      <c r="DT107" s="74">
        <v>0</v>
      </c>
      <c r="DU107" s="74">
        <v>0</v>
      </c>
      <c r="DV107" s="74">
        <v>0</v>
      </c>
      <c r="DW107" s="74">
        <v>0</v>
      </c>
      <c r="DX107" s="74">
        <v>0</v>
      </c>
      <c r="DY107" s="74">
        <v>0</v>
      </c>
      <c r="DZ107" s="74">
        <v>0</v>
      </c>
      <c r="EA107" s="74">
        <v>0</v>
      </c>
      <c r="EB107" s="74">
        <v>0</v>
      </c>
      <c r="EC107" s="74">
        <v>0</v>
      </c>
      <c r="ED107" s="74">
        <v>0</v>
      </c>
      <c r="EE107" s="74">
        <v>0</v>
      </c>
      <c r="EF107" s="74">
        <v>0</v>
      </c>
      <c r="EG107" s="74">
        <v>0</v>
      </c>
      <c r="EH107" s="74">
        <v>0</v>
      </c>
      <c r="EI107" s="74">
        <v>0</v>
      </c>
      <c r="EJ107" s="74">
        <v>0</v>
      </c>
      <c r="EK107" s="74">
        <v>0</v>
      </c>
      <c r="EL107" s="74">
        <v>0</v>
      </c>
      <c r="EM107" s="74">
        <v>0</v>
      </c>
      <c r="EN107" s="74">
        <v>0</v>
      </c>
      <c r="EO107" s="74">
        <v>0</v>
      </c>
      <c r="EP107" s="74">
        <v>0</v>
      </c>
      <c r="EQ107" s="74">
        <v>0</v>
      </c>
      <c r="ER107" s="74">
        <v>0</v>
      </c>
      <c r="ES107" s="74">
        <v>0</v>
      </c>
      <c r="ET107" s="74">
        <v>0</v>
      </c>
      <c r="EU107" s="74">
        <v>0</v>
      </c>
      <c r="EV107" s="74">
        <v>0</v>
      </c>
      <c r="EW107" s="74">
        <v>0</v>
      </c>
      <c r="EX107" s="74">
        <v>0</v>
      </c>
      <c r="EY107" s="74">
        <v>0</v>
      </c>
      <c r="EZ107" s="74">
        <v>0</v>
      </c>
      <c r="FA107" s="74">
        <v>0</v>
      </c>
      <c r="FB107" s="74">
        <v>0</v>
      </c>
      <c r="FC107" s="74">
        <v>0</v>
      </c>
      <c r="FD107" s="74">
        <v>0</v>
      </c>
      <c r="FE107" s="74">
        <v>0</v>
      </c>
      <c r="FF107" s="74">
        <v>0</v>
      </c>
      <c r="FG107" s="74">
        <v>0</v>
      </c>
      <c r="FH107" s="74">
        <v>0</v>
      </c>
      <c r="FI107" s="74">
        <v>0</v>
      </c>
      <c r="FJ107" s="74">
        <v>0</v>
      </c>
      <c r="FK107" s="74">
        <v>0</v>
      </c>
      <c r="FL107" s="74">
        <v>0</v>
      </c>
      <c r="FM107" s="74">
        <v>0</v>
      </c>
      <c r="FN107" s="74">
        <v>0</v>
      </c>
      <c r="FO107" s="74">
        <v>0</v>
      </c>
      <c r="FP107" s="74">
        <v>0</v>
      </c>
      <c r="FQ107" s="74">
        <v>0</v>
      </c>
      <c r="FR107" s="74">
        <v>0</v>
      </c>
      <c r="FS107" s="74">
        <v>0</v>
      </c>
      <c r="FT107" s="74">
        <v>0</v>
      </c>
      <c r="FU107" s="74">
        <v>0</v>
      </c>
      <c r="FV107" s="74">
        <v>0</v>
      </c>
      <c r="FW107" s="74">
        <v>0</v>
      </c>
      <c r="FX107" s="74">
        <v>0</v>
      </c>
      <c r="FY107" s="74">
        <v>0</v>
      </c>
      <c r="FZ107" s="74">
        <v>0</v>
      </c>
      <c r="GA107" s="74">
        <v>0</v>
      </c>
      <c r="GB107" s="74">
        <v>0</v>
      </c>
      <c r="GC107" s="74">
        <v>0</v>
      </c>
      <c r="GD107" s="74">
        <v>0</v>
      </c>
      <c r="GE107" s="74">
        <v>0</v>
      </c>
      <c r="GF107" s="74">
        <v>0</v>
      </c>
      <c r="GG107" s="74">
        <v>0</v>
      </c>
      <c r="GH107" s="74">
        <v>0</v>
      </c>
      <c r="GI107" s="74">
        <v>0</v>
      </c>
      <c r="GJ107" s="74">
        <v>0</v>
      </c>
      <c r="GK107" s="74">
        <v>0</v>
      </c>
      <c r="GL107" s="74">
        <v>0</v>
      </c>
      <c r="GM107" s="74">
        <v>0</v>
      </c>
      <c r="GN107" s="74">
        <v>0</v>
      </c>
      <c r="GO107" s="74">
        <v>0</v>
      </c>
      <c r="GP107" s="74">
        <v>0</v>
      </c>
      <c r="GQ107" s="74">
        <v>0</v>
      </c>
      <c r="GR107" s="74">
        <v>0</v>
      </c>
      <c r="GS107" s="74">
        <v>0</v>
      </c>
      <c r="GT107" s="74">
        <v>0</v>
      </c>
      <c r="GU107" s="74">
        <v>0</v>
      </c>
      <c r="GV107" s="74">
        <v>0</v>
      </c>
      <c r="GW107" s="74">
        <v>0</v>
      </c>
      <c r="GX107" s="74">
        <v>0</v>
      </c>
      <c r="GY107" s="74">
        <v>0</v>
      </c>
      <c r="GZ107" s="74">
        <v>0</v>
      </c>
      <c r="HA107" s="74">
        <v>0</v>
      </c>
      <c r="HB107" s="74">
        <v>0</v>
      </c>
      <c r="HC107" s="74">
        <v>0</v>
      </c>
      <c r="HD107" s="74">
        <v>0</v>
      </c>
      <c r="HE107" s="74">
        <v>0</v>
      </c>
      <c r="HF107" s="74">
        <v>0</v>
      </c>
      <c r="HG107" s="74">
        <v>0</v>
      </c>
      <c r="HH107" s="74">
        <v>0</v>
      </c>
      <c r="HI107" s="74">
        <v>0</v>
      </c>
      <c r="HJ107" s="74">
        <v>0</v>
      </c>
      <c r="HK107" s="74">
        <v>0</v>
      </c>
      <c r="HL107" s="74">
        <v>0</v>
      </c>
      <c r="HM107" s="74">
        <v>0</v>
      </c>
      <c r="HN107" s="74">
        <v>0</v>
      </c>
      <c r="HO107" s="74">
        <v>1</v>
      </c>
      <c r="HP107" s="74">
        <v>0</v>
      </c>
      <c r="HQ107" s="74">
        <v>0</v>
      </c>
      <c r="HR107" s="74">
        <v>0</v>
      </c>
      <c r="HS107" s="74">
        <v>0</v>
      </c>
      <c r="HT107" s="50"/>
      <c r="HU107" s="50"/>
      <c r="HV107" s="50"/>
      <c r="HW107" s="50"/>
      <c r="HX107" s="54"/>
    </row>
    <row r="108" spans="5:233">
      <c r="E108" s="43"/>
      <c r="F108" s="50"/>
      <c r="G108" s="50"/>
      <c r="H108" s="50"/>
      <c r="I108" s="50"/>
      <c r="J108" s="50"/>
      <c r="K108" s="87">
        <v>675</v>
      </c>
      <c r="L108" s="71" t="s">
        <v>736</v>
      </c>
      <c r="M108" s="79">
        <v>1.0118486099552586</v>
      </c>
      <c r="N108" s="80">
        <v>0.36003543038456087</v>
      </c>
      <c r="O108" s="79">
        <v>0.89524053161118478</v>
      </c>
      <c r="P108" s="74">
        <v>0</v>
      </c>
      <c r="Q108" s="74">
        <v>0</v>
      </c>
      <c r="R108" s="74">
        <v>0</v>
      </c>
      <c r="S108" s="74">
        <v>0</v>
      </c>
      <c r="T108" s="74">
        <v>0</v>
      </c>
      <c r="U108" s="74">
        <v>0</v>
      </c>
      <c r="V108" s="74">
        <v>0</v>
      </c>
      <c r="W108" s="74">
        <v>0</v>
      </c>
      <c r="X108" s="74">
        <v>0</v>
      </c>
      <c r="Y108" s="74">
        <v>0</v>
      </c>
      <c r="Z108" s="74">
        <v>0</v>
      </c>
      <c r="AA108" s="74">
        <v>0</v>
      </c>
      <c r="AB108" s="74">
        <v>0</v>
      </c>
      <c r="AC108" s="74">
        <v>0</v>
      </c>
      <c r="AD108" s="74">
        <v>0</v>
      </c>
      <c r="AE108" s="74">
        <v>0</v>
      </c>
      <c r="AF108" s="74">
        <v>0</v>
      </c>
      <c r="AG108" s="74">
        <v>0</v>
      </c>
      <c r="AH108" s="74">
        <v>0</v>
      </c>
      <c r="AI108" s="74">
        <v>0</v>
      </c>
      <c r="AJ108" s="74">
        <v>0</v>
      </c>
      <c r="AK108" s="74">
        <v>0</v>
      </c>
      <c r="AL108" s="74">
        <v>0</v>
      </c>
      <c r="AM108" s="74">
        <v>0</v>
      </c>
      <c r="AN108" s="74">
        <v>0</v>
      </c>
      <c r="AO108" s="74">
        <v>0</v>
      </c>
      <c r="AP108" s="74">
        <v>0</v>
      </c>
      <c r="AQ108" s="74">
        <v>0</v>
      </c>
      <c r="AR108" s="74">
        <v>0</v>
      </c>
      <c r="AS108" s="74">
        <v>0</v>
      </c>
      <c r="AT108" s="74">
        <v>0</v>
      </c>
      <c r="AU108" s="74">
        <v>0</v>
      </c>
      <c r="AV108" s="74">
        <v>0</v>
      </c>
      <c r="AW108" s="74">
        <v>0</v>
      </c>
      <c r="AX108" s="74">
        <v>0</v>
      </c>
      <c r="AY108" s="74">
        <v>0</v>
      </c>
      <c r="AZ108" s="74">
        <v>0</v>
      </c>
      <c r="BA108" s="74">
        <v>0</v>
      </c>
      <c r="BB108" s="74">
        <v>0</v>
      </c>
      <c r="BC108" s="74">
        <v>0</v>
      </c>
      <c r="BD108" s="74">
        <v>0</v>
      </c>
      <c r="BE108" s="74">
        <v>0</v>
      </c>
      <c r="BF108" s="74">
        <v>0</v>
      </c>
      <c r="BG108" s="74">
        <v>0</v>
      </c>
      <c r="BH108" s="74">
        <v>0</v>
      </c>
      <c r="BI108" s="74">
        <v>0</v>
      </c>
      <c r="BJ108" s="74">
        <v>0</v>
      </c>
      <c r="BK108" s="74">
        <v>0</v>
      </c>
      <c r="BL108" s="74">
        <v>0</v>
      </c>
      <c r="BM108" s="74">
        <v>0</v>
      </c>
      <c r="BN108" s="74">
        <v>0</v>
      </c>
      <c r="BO108" s="74">
        <v>0</v>
      </c>
      <c r="BP108" s="74">
        <v>0</v>
      </c>
      <c r="BQ108" s="74">
        <v>0</v>
      </c>
      <c r="BR108" s="74">
        <v>0</v>
      </c>
      <c r="BS108" s="74">
        <v>0</v>
      </c>
      <c r="BT108" s="74">
        <v>0</v>
      </c>
      <c r="BU108" s="74">
        <v>0</v>
      </c>
      <c r="BV108" s="74">
        <v>0</v>
      </c>
      <c r="BW108" s="74">
        <v>0</v>
      </c>
      <c r="BX108" s="74">
        <v>0</v>
      </c>
      <c r="BY108" s="74">
        <v>0</v>
      </c>
      <c r="BZ108" s="74">
        <v>0</v>
      </c>
      <c r="CA108" s="74">
        <v>0</v>
      </c>
      <c r="CB108" s="74">
        <v>0</v>
      </c>
      <c r="CC108" s="74">
        <v>0</v>
      </c>
      <c r="CD108" s="74">
        <v>0</v>
      </c>
      <c r="CE108" s="74">
        <v>0</v>
      </c>
      <c r="CF108" s="74">
        <v>0</v>
      </c>
      <c r="CG108" s="74">
        <v>0</v>
      </c>
      <c r="CH108" s="74">
        <v>0</v>
      </c>
      <c r="CI108" s="74">
        <v>0</v>
      </c>
      <c r="CJ108" s="74">
        <v>0</v>
      </c>
      <c r="CK108" s="74">
        <v>0</v>
      </c>
      <c r="CL108" s="74">
        <v>0</v>
      </c>
      <c r="CM108" s="74">
        <v>0</v>
      </c>
      <c r="CN108" s="74">
        <v>0</v>
      </c>
      <c r="CO108" s="74">
        <v>0</v>
      </c>
      <c r="CP108" s="74">
        <v>0</v>
      </c>
      <c r="CQ108" s="74">
        <v>0</v>
      </c>
      <c r="CR108" s="74">
        <v>0</v>
      </c>
      <c r="CS108" s="74">
        <v>0</v>
      </c>
      <c r="CT108" s="74">
        <v>0</v>
      </c>
      <c r="CU108" s="74">
        <v>0</v>
      </c>
      <c r="CV108" s="74">
        <v>0</v>
      </c>
      <c r="CW108" s="74">
        <v>0</v>
      </c>
      <c r="CX108" s="74">
        <v>0</v>
      </c>
      <c r="CY108" s="74">
        <v>0</v>
      </c>
      <c r="CZ108" s="74">
        <v>0</v>
      </c>
      <c r="DA108" s="74">
        <v>0</v>
      </c>
      <c r="DB108" s="74">
        <v>0</v>
      </c>
      <c r="DC108" s="74">
        <v>0</v>
      </c>
      <c r="DD108" s="74">
        <v>0</v>
      </c>
      <c r="DE108" s="74">
        <v>0</v>
      </c>
      <c r="DF108" s="74">
        <v>0</v>
      </c>
      <c r="DG108" s="74">
        <v>0</v>
      </c>
      <c r="DH108" s="74">
        <v>0</v>
      </c>
      <c r="DI108" s="74">
        <v>0</v>
      </c>
      <c r="DJ108" s="74">
        <v>0</v>
      </c>
      <c r="DK108" s="74">
        <v>0</v>
      </c>
      <c r="DL108" s="74">
        <v>0</v>
      </c>
      <c r="DM108" s="74">
        <v>0</v>
      </c>
      <c r="DN108" s="74">
        <v>1</v>
      </c>
      <c r="DO108" s="74">
        <v>0</v>
      </c>
      <c r="DP108" s="74">
        <v>0</v>
      </c>
      <c r="DQ108" s="74">
        <v>0</v>
      </c>
      <c r="DR108" s="74">
        <v>0</v>
      </c>
      <c r="DS108" s="74">
        <v>0</v>
      </c>
      <c r="DT108" s="74">
        <v>0</v>
      </c>
      <c r="DU108" s="74">
        <v>0</v>
      </c>
      <c r="DV108" s="74">
        <v>0</v>
      </c>
      <c r="DW108" s="74">
        <v>0</v>
      </c>
      <c r="DX108" s="74">
        <v>0</v>
      </c>
      <c r="DY108" s="74">
        <v>0</v>
      </c>
      <c r="DZ108" s="74">
        <v>0</v>
      </c>
      <c r="EA108" s="74">
        <v>0</v>
      </c>
      <c r="EB108" s="74">
        <v>0</v>
      </c>
      <c r="EC108" s="74">
        <v>0</v>
      </c>
      <c r="ED108" s="74">
        <v>0</v>
      </c>
      <c r="EE108" s="74">
        <v>0</v>
      </c>
      <c r="EF108" s="74">
        <v>0</v>
      </c>
      <c r="EG108" s="74">
        <v>0</v>
      </c>
      <c r="EH108" s="74">
        <v>0</v>
      </c>
      <c r="EI108" s="74">
        <v>0</v>
      </c>
      <c r="EJ108" s="74">
        <v>0</v>
      </c>
      <c r="EK108" s="74">
        <v>0</v>
      </c>
      <c r="EL108" s="74">
        <v>0</v>
      </c>
      <c r="EM108" s="74">
        <v>0</v>
      </c>
      <c r="EN108" s="74">
        <v>0</v>
      </c>
      <c r="EO108" s="74">
        <v>0</v>
      </c>
      <c r="EP108" s="74">
        <v>0</v>
      </c>
      <c r="EQ108" s="74">
        <v>0</v>
      </c>
      <c r="ER108" s="74">
        <v>0</v>
      </c>
      <c r="ES108" s="74">
        <v>0</v>
      </c>
      <c r="ET108" s="74">
        <v>0</v>
      </c>
      <c r="EU108" s="74">
        <v>0</v>
      </c>
      <c r="EV108" s="74">
        <v>0</v>
      </c>
      <c r="EW108" s="74">
        <v>0</v>
      </c>
      <c r="EX108" s="74">
        <v>0</v>
      </c>
      <c r="EY108" s="74">
        <v>0</v>
      </c>
      <c r="EZ108" s="74">
        <v>0</v>
      </c>
      <c r="FA108" s="74">
        <v>0</v>
      </c>
      <c r="FB108" s="74">
        <v>0</v>
      </c>
      <c r="FC108" s="74">
        <v>0</v>
      </c>
      <c r="FD108" s="74">
        <v>0</v>
      </c>
      <c r="FE108" s="74">
        <v>0</v>
      </c>
      <c r="FF108" s="74">
        <v>0</v>
      </c>
      <c r="FG108" s="74">
        <v>0</v>
      </c>
      <c r="FH108" s="74">
        <v>0</v>
      </c>
      <c r="FI108" s="74">
        <v>0</v>
      </c>
      <c r="FJ108" s="74">
        <v>0</v>
      </c>
      <c r="FK108" s="74">
        <v>0</v>
      </c>
      <c r="FL108" s="74">
        <v>0</v>
      </c>
      <c r="FM108" s="74">
        <v>0</v>
      </c>
      <c r="FN108" s="74">
        <v>0</v>
      </c>
      <c r="FO108" s="74">
        <v>0</v>
      </c>
      <c r="FP108" s="74">
        <v>0</v>
      </c>
      <c r="FQ108" s="74">
        <v>0</v>
      </c>
      <c r="FR108" s="74">
        <v>0</v>
      </c>
      <c r="FS108" s="74">
        <v>0</v>
      </c>
      <c r="FT108" s="74">
        <v>0</v>
      </c>
      <c r="FU108" s="74">
        <v>0</v>
      </c>
      <c r="FV108" s="74">
        <v>0</v>
      </c>
      <c r="FW108" s="74">
        <v>0</v>
      </c>
      <c r="FX108" s="74">
        <v>0</v>
      </c>
      <c r="FY108" s="74">
        <v>0</v>
      </c>
      <c r="FZ108" s="74">
        <v>0</v>
      </c>
      <c r="GA108" s="74">
        <v>0</v>
      </c>
      <c r="GB108" s="74">
        <v>0</v>
      </c>
      <c r="GC108" s="74">
        <v>0</v>
      </c>
      <c r="GD108" s="74">
        <v>0</v>
      </c>
      <c r="GE108" s="74">
        <v>0</v>
      </c>
      <c r="GF108" s="74">
        <v>0</v>
      </c>
      <c r="GG108" s="74">
        <v>0</v>
      </c>
      <c r="GH108" s="74">
        <v>0</v>
      </c>
      <c r="GI108" s="74">
        <v>0</v>
      </c>
      <c r="GJ108" s="74">
        <v>0</v>
      </c>
      <c r="GK108" s="74">
        <v>0</v>
      </c>
      <c r="GL108" s="74">
        <v>0</v>
      </c>
      <c r="GM108" s="74">
        <v>0</v>
      </c>
      <c r="GN108" s="74">
        <v>0</v>
      </c>
      <c r="GO108" s="74">
        <v>0</v>
      </c>
      <c r="GP108" s="74">
        <v>0</v>
      </c>
      <c r="GQ108" s="74">
        <v>0</v>
      </c>
      <c r="GR108" s="74">
        <v>0</v>
      </c>
      <c r="GS108" s="74">
        <v>0</v>
      </c>
      <c r="GT108" s="74">
        <v>0</v>
      </c>
      <c r="GU108" s="74">
        <v>0</v>
      </c>
      <c r="GV108" s="74">
        <v>0</v>
      </c>
      <c r="GW108" s="74">
        <v>0</v>
      </c>
      <c r="GX108" s="74">
        <v>0</v>
      </c>
      <c r="GY108" s="74">
        <v>0</v>
      </c>
      <c r="GZ108" s="74">
        <v>0</v>
      </c>
      <c r="HA108" s="74">
        <v>0</v>
      </c>
      <c r="HB108" s="74">
        <v>0</v>
      </c>
      <c r="HC108" s="74">
        <v>0</v>
      </c>
      <c r="HD108" s="74">
        <v>0</v>
      </c>
      <c r="HE108" s="74">
        <v>0</v>
      </c>
      <c r="HF108" s="74">
        <v>0</v>
      </c>
      <c r="HG108" s="74">
        <v>0</v>
      </c>
      <c r="HH108" s="74">
        <v>0</v>
      </c>
      <c r="HI108" s="74">
        <v>0</v>
      </c>
      <c r="HJ108" s="74">
        <v>0</v>
      </c>
      <c r="HK108" s="74">
        <v>0</v>
      </c>
      <c r="HL108" s="74">
        <v>0</v>
      </c>
      <c r="HM108" s="74">
        <v>0</v>
      </c>
      <c r="HN108" s="74">
        <v>0</v>
      </c>
      <c r="HO108" s="74">
        <v>0</v>
      </c>
      <c r="HP108" s="74">
        <v>1</v>
      </c>
      <c r="HQ108" s="74">
        <v>0</v>
      </c>
      <c r="HR108" s="74">
        <v>0</v>
      </c>
      <c r="HS108" s="74">
        <v>0</v>
      </c>
      <c r="HT108" s="50"/>
      <c r="HU108" s="50"/>
      <c r="HV108" s="50"/>
      <c r="HW108" s="50"/>
      <c r="HX108" s="54"/>
    </row>
    <row r="109" spans="5:233">
      <c r="E109" s="43"/>
      <c r="F109" s="50"/>
      <c r="G109" s="50"/>
      <c r="H109" s="50"/>
      <c r="I109" s="50"/>
      <c r="J109" s="50"/>
      <c r="K109" s="87">
        <v>679</v>
      </c>
      <c r="L109" s="71" t="s">
        <v>25</v>
      </c>
      <c r="M109" s="79">
        <v>1.0144616257250549</v>
      </c>
      <c r="N109" s="80">
        <v>0.32403890257929141</v>
      </c>
      <c r="O109" s="79">
        <v>0.75832230033594317</v>
      </c>
      <c r="P109" s="74">
        <v>0</v>
      </c>
      <c r="Q109" s="74">
        <v>0</v>
      </c>
      <c r="R109" s="74">
        <v>0</v>
      </c>
      <c r="S109" s="74">
        <v>0</v>
      </c>
      <c r="T109" s="74">
        <v>0</v>
      </c>
      <c r="U109" s="74">
        <v>0</v>
      </c>
      <c r="V109" s="74">
        <v>0</v>
      </c>
      <c r="W109" s="74">
        <v>0</v>
      </c>
      <c r="X109" s="74">
        <v>0</v>
      </c>
      <c r="Y109" s="74">
        <v>0</v>
      </c>
      <c r="Z109" s="74">
        <v>0</v>
      </c>
      <c r="AA109" s="74">
        <v>0</v>
      </c>
      <c r="AB109" s="74">
        <v>0</v>
      </c>
      <c r="AC109" s="74">
        <v>0</v>
      </c>
      <c r="AD109" s="74">
        <v>0</v>
      </c>
      <c r="AE109" s="74">
        <v>0</v>
      </c>
      <c r="AF109" s="74">
        <v>0</v>
      </c>
      <c r="AG109" s="74">
        <v>0</v>
      </c>
      <c r="AH109" s="74">
        <v>0</v>
      </c>
      <c r="AI109" s="74">
        <v>0</v>
      </c>
      <c r="AJ109" s="74">
        <v>0</v>
      </c>
      <c r="AK109" s="74">
        <v>0</v>
      </c>
      <c r="AL109" s="74">
        <v>0</v>
      </c>
      <c r="AM109" s="74">
        <v>0</v>
      </c>
      <c r="AN109" s="74">
        <v>0</v>
      </c>
      <c r="AO109" s="74">
        <v>0</v>
      </c>
      <c r="AP109" s="74">
        <v>0</v>
      </c>
      <c r="AQ109" s="74">
        <v>0</v>
      </c>
      <c r="AR109" s="74">
        <v>0</v>
      </c>
      <c r="AS109" s="74">
        <v>0</v>
      </c>
      <c r="AT109" s="74">
        <v>0</v>
      </c>
      <c r="AU109" s="74">
        <v>0</v>
      </c>
      <c r="AV109" s="74">
        <v>0</v>
      </c>
      <c r="AW109" s="74">
        <v>0</v>
      </c>
      <c r="AX109" s="74">
        <v>0</v>
      </c>
      <c r="AY109" s="74">
        <v>0</v>
      </c>
      <c r="AZ109" s="74">
        <v>0</v>
      </c>
      <c r="BA109" s="74">
        <v>0</v>
      </c>
      <c r="BB109" s="74">
        <v>0</v>
      </c>
      <c r="BC109" s="74">
        <v>0</v>
      </c>
      <c r="BD109" s="74">
        <v>0</v>
      </c>
      <c r="BE109" s="74">
        <v>0</v>
      </c>
      <c r="BF109" s="74">
        <v>0</v>
      </c>
      <c r="BG109" s="74">
        <v>0</v>
      </c>
      <c r="BH109" s="74">
        <v>0</v>
      </c>
      <c r="BI109" s="74">
        <v>0</v>
      </c>
      <c r="BJ109" s="74">
        <v>0</v>
      </c>
      <c r="BK109" s="74">
        <v>0</v>
      </c>
      <c r="BL109" s="74">
        <v>0</v>
      </c>
      <c r="BM109" s="74">
        <v>0</v>
      </c>
      <c r="BN109" s="74">
        <v>0</v>
      </c>
      <c r="BO109" s="74">
        <v>0</v>
      </c>
      <c r="BP109" s="74">
        <v>0</v>
      </c>
      <c r="BQ109" s="74">
        <v>0</v>
      </c>
      <c r="BR109" s="74">
        <v>0</v>
      </c>
      <c r="BS109" s="74">
        <v>0</v>
      </c>
      <c r="BT109" s="74">
        <v>0</v>
      </c>
      <c r="BU109" s="74">
        <v>0</v>
      </c>
      <c r="BV109" s="74">
        <v>0</v>
      </c>
      <c r="BW109" s="74">
        <v>0</v>
      </c>
      <c r="BX109" s="74">
        <v>0</v>
      </c>
      <c r="BY109" s="74">
        <v>0</v>
      </c>
      <c r="BZ109" s="74">
        <v>0</v>
      </c>
      <c r="CA109" s="74">
        <v>0</v>
      </c>
      <c r="CB109" s="74">
        <v>0</v>
      </c>
      <c r="CC109" s="74">
        <v>0</v>
      </c>
      <c r="CD109" s="74">
        <v>0</v>
      </c>
      <c r="CE109" s="74">
        <v>0</v>
      </c>
      <c r="CF109" s="74">
        <v>0</v>
      </c>
      <c r="CG109" s="74">
        <v>0</v>
      </c>
      <c r="CH109" s="74">
        <v>0</v>
      </c>
      <c r="CI109" s="74">
        <v>0</v>
      </c>
      <c r="CJ109" s="74">
        <v>0</v>
      </c>
      <c r="CK109" s="74">
        <v>0</v>
      </c>
      <c r="CL109" s="74">
        <v>0</v>
      </c>
      <c r="CM109" s="74">
        <v>0</v>
      </c>
      <c r="CN109" s="74">
        <v>0</v>
      </c>
      <c r="CO109" s="74">
        <v>0</v>
      </c>
      <c r="CP109" s="74">
        <v>0</v>
      </c>
      <c r="CQ109" s="74">
        <v>0</v>
      </c>
      <c r="CR109" s="74">
        <v>0</v>
      </c>
      <c r="CS109" s="74">
        <v>0</v>
      </c>
      <c r="CT109" s="74">
        <v>0</v>
      </c>
      <c r="CU109" s="74">
        <v>0</v>
      </c>
      <c r="CV109" s="74">
        <v>0</v>
      </c>
      <c r="CW109" s="74">
        <v>0</v>
      </c>
      <c r="CX109" s="74">
        <v>0</v>
      </c>
      <c r="CY109" s="74">
        <v>0</v>
      </c>
      <c r="CZ109" s="74">
        <v>0</v>
      </c>
      <c r="DA109" s="74">
        <v>0</v>
      </c>
      <c r="DB109" s="74">
        <v>0</v>
      </c>
      <c r="DC109" s="74">
        <v>0</v>
      </c>
      <c r="DD109" s="74">
        <v>0</v>
      </c>
      <c r="DE109" s="74">
        <v>0</v>
      </c>
      <c r="DF109" s="74">
        <v>0</v>
      </c>
      <c r="DG109" s="74">
        <v>0</v>
      </c>
      <c r="DH109" s="74">
        <v>0</v>
      </c>
      <c r="DI109" s="74">
        <v>0</v>
      </c>
      <c r="DJ109" s="74">
        <v>0</v>
      </c>
      <c r="DK109" s="74">
        <v>0</v>
      </c>
      <c r="DL109" s="74">
        <v>0</v>
      </c>
      <c r="DM109" s="74">
        <v>0</v>
      </c>
      <c r="DN109" s="74">
        <v>0</v>
      </c>
      <c r="DO109" s="74">
        <v>1</v>
      </c>
      <c r="DP109" s="74">
        <v>0</v>
      </c>
      <c r="DQ109" s="74">
        <v>0</v>
      </c>
      <c r="DR109" s="74">
        <v>0</v>
      </c>
      <c r="DS109" s="74">
        <v>0</v>
      </c>
      <c r="DT109" s="74">
        <v>0</v>
      </c>
      <c r="DU109" s="74">
        <v>0</v>
      </c>
      <c r="DV109" s="74">
        <v>0</v>
      </c>
      <c r="DW109" s="74">
        <v>0</v>
      </c>
      <c r="DX109" s="74">
        <v>0</v>
      </c>
      <c r="DY109" s="74">
        <v>0</v>
      </c>
      <c r="DZ109" s="74">
        <v>0</v>
      </c>
      <c r="EA109" s="74">
        <v>0</v>
      </c>
      <c r="EB109" s="74">
        <v>0</v>
      </c>
      <c r="EC109" s="74">
        <v>0</v>
      </c>
      <c r="ED109" s="74">
        <v>0</v>
      </c>
      <c r="EE109" s="74">
        <v>0</v>
      </c>
      <c r="EF109" s="74">
        <v>0</v>
      </c>
      <c r="EG109" s="74">
        <v>0</v>
      </c>
      <c r="EH109" s="74">
        <v>0</v>
      </c>
      <c r="EI109" s="74">
        <v>0</v>
      </c>
      <c r="EJ109" s="74">
        <v>0</v>
      </c>
      <c r="EK109" s="74">
        <v>0</v>
      </c>
      <c r="EL109" s="74">
        <v>0</v>
      </c>
      <c r="EM109" s="74">
        <v>0</v>
      </c>
      <c r="EN109" s="74">
        <v>0</v>
      </c>
      <c r="EO109" s="74">
        <v>0</v>
      </c>
      <c r="EP109" s="74">
        <v>0</v>
      </c>
      <c r="EQ109" s="74">
        <v>0</v>
      </c>
      <c r="ER109" s="74">
        <v>0</v>
      </c>
      <c r="ES109" s="74">
        <v>0</v>
      </c>
      <c r="ET109" s="74">
        <v>0</v>
      </c>
      <c r="EU109" s="74">
        <v>0</v>
      </c>
      <c r="EV109" s="74">
        <v>0</v>
      </c>
      <c r="EW109" s="74">
        <v>0</v>
      </c>
      <c r="EX109" s="74">
        <v>0</v>
      </c>
      <c r="EY109" s="74">
        <v>0</v>
      </c>
      <c r="EZ109" s="74">
        <v>0</v>
      </c>
      <c r="FA109" s="74">
        <v>0</v>
      </c>
      <c r="FB109" s="74">
        <v>0</v>
      </c>
      <c r="FC109" s="74">
        <v>0</v>
      </c>
      <c r="FD109" s="74">
        <v>0</v>
      </c>
      <c r="FE109" s="74">
        <v>0</v>
      </c>
      <c r="FF109" s="74">
        <v>0</v>
      </c>
      <c r="FG109" s="74">
        <v>0</v>
      </c>
      <c r="FH109" s="74">
        <v>0</v>
      </c>
      <c r="FI109" s="74">
        <v>0</v>
      </c>
      <c r="FJ109" s="74">
        <v>0</v>
      </c>
      <c r="FK109" s="74">
        <v>0</v>
      </c>
      <c r="FL109" s="74">
        <v>0</v>
      </c>
      <c r="FM109" s="74">
        <v>0</v>
      </c>
      <c r="FN109" s="74">
        <v>0</v>
      </c>
      <c r="FO109" s="74">
        <v>0</v>
      </c>
      <c r="FP109" s="74">
        <v>0</v>
      </c>
      <c r="FQ109" s="74">
        <v>0</v>
      </c>
      <c r="FR109" s="74">
        <v>0</v>
      </c>
      <c r="FS109" s="74">
        <v>0</v>
      </c>
      <c r="FT109" s="74">
        <v>0</v>
      </c>
      <c r="FU109" s="74">
        <v>0</v>
      </c>
      <c r="FV109" s="74">
        <v>0</v>
      </c>
      <c r="FW109" s="74">
        <v>0</v>
      </c>
      <c r="FX109" s="74">
        <v>0</v>
      </c>
      <c r="FY109" s="74">
        <v>0</v>
      </c>
      <c r="FZ109" s="74">
        <v>0</v>
      </c>
      <c r="GA109" s="74">
        <v>0</v>
      </c>
      <c r="GB109" s="74">
        <v>0</v>
      </c>
      <c r="GC109" s="74">
        <v>0</v>
      </c>
      <c r="GD109" s="74">
        <v>0</v>
      </c>
      <c r="GE109" s="74">
        <v>0</v>
      </c>
      <c r="GF109" s="74">
        <v>0</v>
      </c>
      <c r="GG109" s="74">
        <v>0</v>
      </c>
      <c r="GH109" s="74">
        <v>0</v>
      </c>
      <c r="GI109" s="74">
        <v>0</v>
      </c>
      <c r="GJ109" s="74">
        <v>0</v>
      </c>
      <c r="GK109" s="74">
        <v>0</v>
      </c>
      <c r="GL109" s="74">
        <v>0</v>
      </c>
      <c r="GM109" s="74">
        <v>0</v>
      </c>
      <c r="GN109" s="74">
        <v>0</v>
      </c>
      <c r="GO109" s="74">
        <v>0</v>
      </c>
      <c r="GP109" s="74">
        <v>0</v>
      </c>
      <c r="GQ109" s="74">
        <v>0</v>
      </c>
      <c r="GR109" s="74">
        <v>0</v>
      </c>
      <c r="GS109" s="74">
        <v>0</v>
      </c>
      <c r="GT109" s="74">
        <v>0</v>
      </c>
      <c r="GU109" s="74">
        <v>0</v>
      </c>
      <c r="GV109" s="74">
        <v>0</v>
      </c>
      <c r="GW109" s="74">
        <v>0</v>
      </c>
      <c r="GX109" s="74">
        <v>0</v>
      </c>
      <c r="GY109" s="74">
        <v>0</v>
      </c>
      <c r="GZ109" s="74">
        <v>0</v>
      </c>
      <c r="HA109" s="74">
        <v>0</v>
      </c>
      <c r="HB109" s="74">
        <v>0</v>
      </c>
      <c r="HC109" s="74">
        <v>0</v>
      </c>
      <c r="HD109" s="74">
        <v>0</v>
      </c>
      <c r="HE109" s="74">
        <v>0</v>
      </c>
      <c r="HF109" s="74">
        <v>0</v>
      </c>
      <c r="HG109" s="74">
        <v>0</v>
      </c>
      <c r="HH109" s="74">
        <v>0</v>
      </c>
      <c r="HI109" s="74">
        <v>0</v>
      </c>
      <c r="HJ109" s="74">
        <v>0</v>
      </c>
      <c r="HK109" s="74">
        <v>0</v>
      </c>
      <c r="HL109" s="74">
        <v>0</v>
      </c>
      <c r="HM109" s="74">
        <v>0</v>
      </c>
      <c r="HN109" s="74">
        <v>0</v>
      </c>
      <c r="HO109" s="74">
        <v>0</v>
      </c>
      <c r="HP109" s="74">
        <v>0</v>
      </c>
      <c r="HQ109" s="74">
        <v>1</v>
      </c>
      <c r="HR109" s="74">
        <v>0</v>
      </c>
      <c r="HS109" s="74">
        <v>0</v>
      </c>
      <c r="HT109" s="50"/>
      <c r="HU109" s="50"/>
      <c r="HV109" s="50"/>
      <c r="HW109" s="50"/>
      <c r="HX109" s="54"/>
    </row>
    <row r="110" spans="5:233">
      <c r="E110" s="43"/>
      <c r="F110" s="50"/>
      <c r="G110" s="50"/>
      <c r="H110" s="50"/>
      <c r="I110" s="50"/>
      <c r="J110" s="50"/>
      <c r="K110" s="87">
        <v>681</v>
      </c>
      <c r="L110" s="71" t="s">
        <v>26</v>
      </c>
      <c r="M110" s="79">
        <v>1.0287413518373496</v>
      </c>
      <c r="N110" s="80">
        <v>1</v>
      </c>
      <c r="O110" s="79">
        <v>1</v>
      </c>
      <c r="P110" s="74">
        <v>0</v>
      </c>
      <c r="Q110" s="74">
        <v>0</v>
      </c>
      <c r="R110" s="74">
        <v>0</v>
      </c>
      <c r="S110" s="74">
        <v>0</v>
      </c>
      <c r="T110" s="74">
        <v>0</v>
      </c>
      <c r="U110" s="74">
        <v>0</v>
      </c>
      <c r="V110" s="74">
        <v>0</v>
      </c>
      <c r="W110" s="74">
        <v>0</v>
      </c>
      <c r="X110" s="74">
        <v>0</v>
      </c>
      <c r="Y110" s="74">
        <v>0</v>
      </c>
      <c r="Z110" s="74">
        <v>0</v>
      </c>
      <c r="AA110" s="74">
        <v>0</v>
      </c>
      <c r="AB110" s="74">
        <v>0</v>
      </c>
      <c r="AC110" s="74">
        <v>0</v>
      </c>
      <c r="AD110" s="74">
        <v>0</v>
      </c>
      <c r="AE110" s="74">
        <v>0</v>
      </c>
      <c r="AF110" s="74">
        <v>0</v>
      </c>
      <c r="AG110" s="74">
        <v>0</v>
      </c>
      <c r="AH110" s="74">
        <v>0</v>
      </c>
      <c r="AI110" s="74">
        <v>0</v>
      </c>
      <c r="AJ110" s="74">
        <v>0</v>
      </c>
      <c r="AK110" s="74">
        <v>0</v>
      </c>
      <c r="AL110" s="74">
        <v>0</v>
      </c>
      <c r="AM110" s="74">
        <v>0</v>
      </c>
      <c r="AN110" s="74">
        <v>0</v>
      </c>
      <c r="AO110" s="74">
        <v>0</v>
      </c>
      <c r="AP110" s="74">
        <v>0</v>
      </c>
      <c r="AQ110" s="74">
        <v>0</v>
      </c>
      <c r="AR110" s="74">
        <v>0</v>
      </c>
      <c r="AS110" s="74">
        <v>0</v>
      </c>
      <c r="AT110" s="74">
        <v>0</v>
      </c>
      <c r="AU110" s="74">
        <v>0</v>
      </c>
      <c r="AV110" s="74">
        <v>0</v>
      </c>
      <c r="AW110" s="74">
        <v>0</v>
      </c>
      <c r="AX110" s="74">
        <v>0</v>
      </c>
      <c r="AY110" s="74">
        <v>0</v>
      </c>
      <c r="AZ110" s="74">
        <v>0</v>
      </c>
      <c r="BA110" s="74">
        <v>0</v>
      </c>
      <c r="BB110" s="74">
        <v>0</v>
      </c>
      <c r="BC110" s="74">
        <v>0</v>
      </c>
      <c r="BD110" s="74">
        <v>0</v>
      </c>
      <c r="BE110" s="74">
        <v>0</v>
      </c>
      <c r="BF110" s="74">
        <v>0</v>
      </c>
      <c r="BG110" s="74">
        <v>0</v>
      </c>
      <c r="BH110" s="74">
        <v>0</v>
      </c>
      <c r="BI110" s="74">
        <v>0</v>
      </c>
      <c r="BJ110" s="74">
        <v>0</v>
      </c>
      <c r="BK110" s="74">
        <v>0</v>
      </c>
      <c r="BL110" s="74">
        <v>0</v>
      </c>
      <c r="BM110" s="74">
        <v>0</v>
      </c>
      <c r="BN110" s="74">
        <v>0</v>
      </c>
      <c r="BO110" s="74">
        <v>0</v>
      </c>
      <c r="BP110" s="74">
        <v>0</v>
      </c>
      <c r="BQ110" s="74">
        <v>0</v>
      </c>
      <c r="BR110" s="74">
        <v>0</v>
      </c>
      <c r="BS110" s="74">
        <v>0</v>
      </c>
      <c r="BT110" s="74">
        <v>0</v>
      </c>
      <c r="BU110" s="74">
        <v>0</v>
      </c>
      <c r="BV110" s="74">
        <v>0</v>
      </c>
      <c r="BW110" s="74">
        <v>0</v>
      </c>
      <c r="BX110" s="74">
        <v>0</v>
      </c>
      <c r="BY110" s="74">
        <v>0</v>
      </c>
      <c r="BZ110" s="74">
        <v>0</v>
      </c>
      <c r="CA110" s="74">
        <v>0</v>
      </c>
      <c r="CB110" s="74">
        <v>0</v>
      </c>
      <c r="CC110" s="74">
        <v>0</v>
      </c>
      <c r="CD110" s="74">
        <v>0</v>
      </c>
      <c r="CE110" s="74">
        <v>0</v>
      </c>
      <c r="CF110" s="74">
        <v>0</v>
      </c>
      <c r="CG110" s="74">
        <v>0</v>
      </c>
      <c r="CH110" s="74">
        <v>0</v>
      </c>
      <c r="CI110" s="74">
        <v>0</v>
      </c>
      <c r="CJ110" s="74">
        <v>0</v>
      </c>
      <c r="CK110" s="74">
        <v>0</v>
      </c>
      <c r="CL110" s="74">
        <v>0</v>
      </c>
      <c r="CM110" s="74">
        <v>0</v>
      </c>
      <c r="CN110" s="74">
        <v>0</v>
      </c>
      <c r="CO110" s="74">
        <v>0</v>
      </c>
      <c r="CP110" s="74">
        <v>0</v>
      </c>
      <c r="CQ110" s="74">
        <v>0</v>
      </c>
      <c r="CR110" s="74">
        <v>0</v>
      </c>
      <c r="CS110" s="74">
        <v>0</v>
      </c>
      <c r="CT110" s="74">
        <v>0</v>
      </c>
      <c r="CU110" s="74">
        <v>0</v>
      </c>
      <c r="CV110" s="74">
        <v>0</v>
      </c>
      <c r="CW110" s="74">
        <v>0</v>
      </c>
      <c r="CX110" s="74">
        <v>0</v>
      </c>
      <c r="CY110" s="74">
        <v>0</v>
      </c>
      <c r="CZ110" s="74">
        <v>0</v>
      </c>
      <c r="DA110" s="74">
        <v>0</v>
      </c>
      <c r="DB110" s="74">
        <v>0</v>
      </c>
      <c r="DC110" s="74">
        <v>0</v>
      </c>
      <c r="DD110" s="74">
        <v>0</v>
      </c>
      <c r="DE110" s="74">
        <v>0</v>
      </c>
      <c r="DF110" s="74">
        <v>0</v>
      </c>
      <c r="DG110" s="74">
        <v>0</v>
      </c>
      <c r="DH110" s="74">
        <v>0</v>
      </c>
      <c r="DI110" s="74">
        <v>0</v>
      </c>
      <c r="DJ110" s="74">
        <v>0</v>
      </c>
      <c r="DK110" s="74">
        <v>0</v>
      </c>
      <c r="DL110" s="74">
        <v>0</v>
      </c>
      <c r="DM110" s="74">
        <v>0</v>
      </c>
      <c r="DN110" s="74">
        <v>0</v>
      </c>
      <c r="DO110" s="74">
        <v>0</v>
      </c>
      <c r="DP110" s="74">
        <v>1</v>
      </c>
      <c r="DQ110" s="74">
        <v>0</v>
      </c>
      <c r="DR110" s="74">
        <v>0</v>
      </c>
      <c r="DS110" s="74">
        <v>0</v>
      </c>
      <c r="DT110" s="74">
        <v>0</v>
      </c>
      <c r="DU110" s="74">
        <v>0</v>
      </c>
      <c r="DV110" s="74">
        <v>0</v>
      </c>
      <c r="DW110" s="74">
        <v>0</v>
      </c>
      <c r="DX110" s="74">
        <v>0</v>
      </c>
      <c r="DY110" s="74">
        <v>0</v>
      </c>
      <c r="DZ110" s="74">
        <v>0</v>
      </c>
      <c r="EA110" s="74">
        <v>0</v>
      </c>
      <c r="EB110" s="74">
        <v>0</v>
      </c>
      <c r="EC110" s="74">
        <v>0</v>
      </c>
      <c r="ED110" s="74">
        <v>0</v>
      </c>
      <c r="EE110" s="74">
        <v>0</v>
      </c>
      <c r="EF110" s="74">
        <v>0</v>
      </c>
      <c r="EG110" s="74">
        <v>0</v>
      </c>
      <c r="EH110" s="74">
        <v>0</v>
      </c>
      <c r="EI110" s="74">
        <v>0</v>
      </c>
      <c r="EJ110" s="74">
        <v>0</v>
      </c>
      <c r="EK110" s="74">
        <v>0</v>
      </c>
      <c r="EL110" s="74">
        <v>0</v>
      </c>
      <c r="EM110" s="74">
        <v>0</v>
      </c>
      <c r="EN110" s="74">
        <v>0</v>
      </c>
      <c r="EO110" s="74">
        <v>0</v>
      </c>
      <c r="EP110" s="74">
        <v>0</v>
      </c>
      <c r="EQ110" s="74">
        <v>0</v>
      </c>
      <c r="ER110" s="74">
        <v>0</v>
      </c>
      <c r="ES110" s="74">
        <v>0</v>
      </c>
      <c r="ET110" s="74">
        <v>0</v>
      </c>
      <c r="EU110" s="74">
        <v>0</v>
      </c>
      <c r="EV110" s="74">
        <v>0</v>
      </c>
      <c r="EW110" s="74">
        <v>0</v>
      </c>
      <c r="EX110" s="74">
        <v>0</v>
      </c>
      <c r="EY110" s="74">
        <v>0</v>
      </c>
      <c r="EZ110" s="74">
        <v>0</v>
      </c>
      <c r="FA110" s="74">
        <v>0</v>
      </c>
      <c r="FB110" s="74">
        <v>0</v>
      </c>
      <c r="FC110" s="74">
        <v>0</v>
      </c>
      <c r="FD110" s="74">
        <v>0</v>
      </c>
      <c r="FE110" s="74">
        <v>0</v>
      </c>
      <c r="FF110" s="74">
        <v>0</v>
      </c>
      <c r="FG110" s="74">
        <v>0</v>
      </c>
      <c r="FH110" s="74">
        <v>0</v>
      </c>
      <c r="FI110" s="74">
        <v>0</v>
      </c>
      <c r="FJ110" s="74">
        <v>0</v>
      </c>
      <c r="FK110" s="74">
        <v>0</v>
      </c>
      <c r="FL110" s="74">
        <v>0</v>
      </c>
      <c r="FM110" s="74">
        <v>0</v>
      </c>
      <c r="FN110" s="74">
        <v>0</v>
      </c>
      <c r="FO110" s="74">
        <v>0</v>
      </c>
      <c r="FP110" s="74">
        <v>0</v>
      </c>
      <c r="FQ110" s="74">
        <v>0</v>
      </c>
      <c r="FR110" s="74">
        <v>0</v>
      </c>
      <c r="FS110" s="74">
        <v>0</v>
      </c>
      <c r="FT110" s="74">
        <v>0</v>
      </c>
      <c r="FU110" s="74">
        <v>0</v>
      </c>
      <c r="FV110" s="74">
        <v>0</v>
      </c>
      <c r="FW110" s="74">
        <v>0</v>
      </c>
      <c r="FX110" s="74">
        <v>0</v>
      </c>
      <c r="FY110" s="74">
        <v>0</v>
      </c>
      <c r="FZ110" s="74">
        <v>0</v>
      </c>
      <c r="GA110" s="74">
        <v>0</v>
      </c>
      <c r="GB110" s="74">
        <v>0</v>
      </c>
      <c r="GC110" s="74">
        <v>0</v>
      </c>
      <c r="GD110" s="74">
        <v>0</v>
      </c>
      <c r="GE110" s="74">
        <v>0</v>
      </c>
      <c r="GF110" s="74">
        <v>0</v>
      </c>
      <c r="GG110" s="74">
        <v>0</v>
      </c>
      <c r="GH110" s="74">
        <v>0</v>
      </c>
      <c r="GI110" s="74">
        <v>0</v>
      </c>
      <c r="GJ110" s="74">
        <v>0</v>
      </c>
      <c r="GK110" s="74">
        <v>0</v>
      </c>
      <c r="GL110" s="74">
        <v>0</v>
      </c>
      <c r="GM110" s="74">
        <v>0</v>
      </c>
      <c r="GN110" s="74">
        <v>0</v>
      </c>
      <c r="GO110" s="74">
        <v>0</v>
      </c>
      <c r="GP110" s="74">
        <v>0</v>
      </c>
      <c r="GQ110" s="74">
        <v>0</v>
      </c>
      <c r="GR110" s="74">
        <v>0</v>
      </c>
      <c r="GS110" s="74">
        <v>0</v>
      </c>
      <c r="GT110" s="74">
        <v>0</v>
      </c>
      <c r="GU110" s="74">
        <v>0</v>
      </c>
      <c r="GV110" s="74">
        <v>0</v>
      </c>
      <c r="GW110" s="74">
        <v>0</v>
      </c>
      <c r="GX110" s="74">
        <v>0</v>
      </c>
      <c r="GY110" s="74">
        <v>0</v>
      </c>
      <c r="GZ110" s="74">
        <v>0</v>
      </c>
      <c r="HA110" s="74">
        <v>0</v>
      </c>
      <c r="HB110" s="74">
        <v>0</v>
      </c>
      <c r="HC110" s="74">
        <v>0</v>
      </c>
      <c r="HD110" s="74">
        <v>0</v>
      </c>
      <c r="HE110" s="74">
        <v>0</v>
      </c>
      <c r="HF110" s="74">
        <v>0</v>
      </c>
      <c r="HG110" s="74">
        <v>0</v>
      </c>
      <c r="HH110" s="74">
        <v>0</v>
      </c>
      <c r="HI110" s="74">
        <v>0</v>
      </c>
      <c r="HJ110" s="74">
        <v>0</v>
      </c>
      <c r="HK110" s="74">
        <v>0</v>
      </c>
      <c r="HL110" s="74">
        <v>0</v>
      </c>
      <c r="HM110" s="74">
        <v>0</v>
      </c>
      <c r="HN110" s="74">
        <v>0</v>
      </c>
      <c r="HO110" s="74">
        <v>0</v>
      </c>
      <c r="HP110" s="74">
        <v>0</v>
      </c>
      <c r="HQ110" s="74">
        <v>0</v>
      </c>
      <c r="HR110" s="74">
        <v>1</v>
      </c>
      <c r="HS110" s="74">
        <v>0</v>
      </c>
      <c r="HT110" s="50"/>
      <c r="HU110" s="50"/>
      <c r="HV110" s="50"/>
      <c r="HW110" s="50"/>
      <c r="HX110" s="54"/>
    </row>
    <row r="111" spans="5:233">
      <c r="E111" s="43"/>
      <c r="F111" s="50"/>
      <c r="G111" s="50"/>
      <c r="H111" s="50"/>
      <c r="I111" s="50"/>
      <c r="J111" s="50"/>
      <c r="K111" s="91">
        <v>691</v>
      </c>
      <c r="L111" s="92" t="s">
        <v>27</v>
      </c>
      <c r="M111" s="93">
        <v>1.0462282109380405</v>
      </c>
      <c r="N111" s="94">
        <v>0.34849105291281024</v>
      </c>
      <c r="O111" s="94">
        <v>0.85887928402139591</v>
      </c>
      <c r="P111" s="95">
        <v>0</v>
      </c>
      <c r="Q111" s="95">
        <v>0</v>
      </c>
      <c r="R111" s="95">
        <v>0</v>
      </c>
      <c r="S111" s="95">
        <v>0</v>
      </c>
      <c r="T111" s="95">
        <v>0</v>
      </c>
      <c r="U111" s="95">
        <v>0</v>
      </c>
      <c r="V111" s="95">
        <v>0</v>
      </c>
      <c r="W111" s="95">
        <v>0</v>
      </c>
      <c r="X111" s="95">
        <v>0</v>
      </c>
      <c r="Y111" s="95">
        <v>0</v>
      </c>
      <c r="Z111" s="95">
        <v>0</v>
      </c>
      <c r="AA111" s="95">
        <v>0</v>
      </c>
      <c r="AB111" s="95">
        <v>0</v>
      </c>
      <c r="AC111" s="95">
        <v>0</v>
      </c>
      <c r="AD111" s="95">
        <v>0</v>
      </c>
      <c r="AE111" s="95">
        <v>0</v>
      </c>
      <c r="AF111" s="95">
        <v>0</v>
      </c>
      <c r="AG111" s="95">
        <v>0</v>
      </c>
      <c r="AH111" s="95">
        <v>0</v>
      </c>
      <c r="AI111" s="95">
        <v>0</v>
      </c>
      <c r="AJ111" s="95">
        <v>0</v>
      </c>
      <c r="AK111" s="95">
        <v>0</v>
      </c>
      <c r="AL111" s="95">
        <v>0</v>
      </c>
      <c r="AM111" s="95">
        <v>0</v>
      </c>
      <c r="AN111" s="95">
        <v>0</v>
      </c>
      <c r="AO111" s="95">
        <v>0</v>
      </c>
      <c r="AP111" s="95">
        <v>0</v>
      </c>
      <c r="AQ111" s="95">
        <v>0</v>
      </c>
      <c r="AR111" s="95">
        <v>0</v>
      </c>
      <c r="AS111" s="95">
        <v>0</v>
      </c>
      <c r="AT111" s="95">
        <v>0</v>
      </c>
      <c r="AU111" s="95">
        <v>0</v>
      </c>
      <c r="AV111" s="95">
        <v>0</v>
      </c>
      <c r="AW111" s="95">
        <v>0</v>
      </c>
      <c r="AX111" s="95">
        <v>0</v>
      </c>
      <c r="AY111" s="95">
        <v>0</v>
      </c>
      <c r="AZ111" s="95">
        <v>0</v>
      </c>
      <c r="BA111" s="95">
        <v>0</v>
      </c>
      <c r="BB111" s="95">
        <v>0</v>
      </c>
      <c r="BC111" s="95">
        <v>0</v>
      </c>
      <c r="BD111" s="95">
        <v>0</v>
      </c>
      <c r="BE111" s="95">
        <v>0</v>
      </c>
      <c r="BF111" s="95">
        <v>0</v>
      </c>
      <c r="BG111" s="95">
        <v>0</v>
      </c>
      <c r="BH111" s="95">
        <v>0</v>
      </c>
      <c r="BI111" s="95">
        <v>0</v>
      </c>
      <c r="BJ111" s="95">
        <v>0</v>
      </c>
      <c r="BK111" s="95">
        <v>0</v>
      </c>
      <c r="BL111" s="95">
        <v>0</v>
      </c>
      <c r="BM111" s="95">
        <v>0</v>
      </c>
      <c r="BN111" s="95">
        <v>0</v>
      </c>
      <c r="BO111" s="95">
        <v>0</v>
      </c>
      <c r="BP111" s="95">
        <v>0</v>
      </c>
      <c r="BQ111" s="95">
        <v>0</v>
      </c>
      <c r="BR111" s="95">
        <v>0</v>
      </c>
      <c r="BS111" s="95">
        <v>0</v>
      </c>
      <c r="BT111" s="95">
        <v>0</v>
      </c>
      <c r="BU111" s="95">
        <v>0</v>
      </c>
      <c r="BV111" s="95">
        <v>0</v>
      </c>
      <c r="BW111" s="95">
        <v>0</v>
      </c>
      <c r="BX111" s="95">
        <v>0</v>
      </c>
      <c r="BY111" s="95">
        <v>0</v>
      </c>
      <c r="BZ111" s="95">
        <v>0</v>
      </c>
      <c r="CA111" s="95">
        <v>0</v>
      </c>
      <c r="CB111" s="95">
        <v>0</v>
      </c>
      <c r="CC111" s="95">
        <v>0</v>
      </c>
      <c r="CD111" s="95">
        <v>0</v>
      </c>
      <c r="CE111" s="95">
        <v>0</v>
      </c>
      <c r="CF111" s="95">
        <v>0</v>
      </c>
      <c r="CG111" s="95">
        <v>0</v>
      </c>
      <c r="CH111" s="95">
        <v>0</v>
      </c>
      <c r="CI111" s="95">
        <v>0</v>
      </c>
      <c r="CJ111" s="95">
        <v>0</v>
      </c>
      <c r="CK111" s="95">
        <v>0</v>
      </c>
      <c r="CL111" s="95">
        <v>0</v>
      </c>
      <c r="CM111" s="95">
        <v>0</v>
      </c>
      <c r="CN111" s="95">
        <v>0</v>
      </c>
      <c r="CO111" s="95">
        <v>0</v>
      </c>
      <c r="CP111" s="95">
        <v>0</v>
      </c>
      <c r="CQ111" s="95">
        <v>0</v>
      </c>
      <c r="CR111" s="95">
        <v>0</v>
      </c>
      <c r="CS111" s="95">
        <v>0</v>
      </c>
      <c r="CT111" s="95">
        <v>0</v>
      </c>
      <c r="CU111" s="95">
        <v>0</v>
      </c>
      <c r="CV111" s="95">
        <v>0</v>
      </c>
      <c r="CW111" s="95">
        <v>0</v>
      </c>
      <c r="CX111" s="95">
        <v>0</v>
      </c>
      <c r="CY111" s="95">
        <v>0</v>
      </c>
      <c r="CZ111" s="95">
        <v>0</v>
      </c>
      <c r="DA111" s="95">
        <v>0</v>
      </c>
      <c r="DB111" s="95">
        <v>0</v>
      </c>
      <c r="DC111" s="95">
        <v>0</v>
      </c>
      <c r="DD111" s="95">
        <v>0</v>
      </c>
      <c r="DE111" s="95">
        <v>0</v>
      </c>
      <c r="DF111" s="95">
        <v>0</v>
      </c>
      <c r="DG111" s="95">
        <v>0</v>
      </c>
      <c r="DH111" s="95">
        <v>0</v>
      </c>
      <c r="DI111" s="95">
        <v>0</v>
      </c>
      <c r="DJ111" s="95">
        <v>0</v>
      </c>
      <c r="DK111" s="95">
        <v>0</v>
      </c>
      <c r="DL111" s="95">
        <v>0</v>
      </c>
      <c r="DM111" s="95">
        <v>0</v>
      </c>
      <c r="DN111" s="95">
        <v>0</v>
      </c>
      <c r="DO111" s="95">
        <v>0</v>
      </c>
      <c r="DP111" s="95">
        <v>0</v>
      </c>
      <c r="DQ111" s="95">
        <v>0.91272347868808479</v>
      </c>
      <c r="DR111" s="95">
        <v>0</v>
      </c>
      <c r="DS111" s="95">
        <v>0</v>
      </c>
      <c r="DT111" s="95">
        <v>0</v>
      </c>
      <c r="DU111" s="95">
        <v>0</v>
      </c>
      <c r="DV111" s="95">
        <v>0</v>
      </c>
      <c r="DW111" s="95">
        <v>0</v>
      </c>
      <c r="DX111" s="95">
        <v>0</v>
      </c>
      <c r="DY111" s="95">
        <v>0</v>
      </c>
      <c r="DZ111" s="95">
        <v>0</v>
      </c>
      <c r="EA111" s="95">
        <v>0</v>
      </c>
      <c r="EB111" s="95">
        <v>0</v>
      </c>
      <c r="EC111" s="95">
        <v>0</v>
      </c>
      <c r="ED111" s="95">
        <v>0</v>
      </c>
      <c r="EE111" s="95">
        <v>0</v>
      </c>
      <c r="EF111" s="95">
        <v>0</v>
      </c>
      <c r="EG111" s="95">
        <v>0</v>
      </c>
      <c r="EH111" s="95">
        <v>0</v>
      </c>
      <c r="EI111" s="95">
        <v>0</v>
      </c>
      <c r="EJ111" s="95">
        <v>0</v>
      </c>
      <c r="EK111" s="95">
        <v>0</v>
      </c>
      <c r="EL111" s="95">
        <v>0</v>
      </c>
      <c r="EM111" s="95">
        <v>0</v>
      </c>
      <c r="EN111" s="95">
        <v>0</v>
      </c>
      <c r="EO111" s="95">
        <v>0</v>
      </c>
      <c r="EP111" s="95">
        <v>0</v>
      </c>
      <c r="EQ111" s="95">
        <v>0</v>
      </c>
      <c r="ER111" s="95">
        <v>0</v>
      </c>
      <c r="ES111" s="95">
        <v>0</v>
      </c>
      <c r="ET111" s="95">
        <v>0</v>
      </c>
      <c r="EU111" s="95">
        <v>0</v>
      </c>
      <c r="EV111" s="95">
        <v>0</v>
      </c>
      <c r="EW111" s="95">
        <v>0</v>
      </c>
      <c r="EX111" s="95">
        <v>0</v>
      </c>
      <c r="EY111" s="95">
        <v>0</v>
      </c>
      <c r="EZ111" s="95">
        <v>0</v>
      </c>
      <c r="FA111" s="95">
        <v>0</v>
      </c>
      <c r="FB111" s="95">
        <v>0</v>
      </c>
      <c r="FC111" s="95">
        <v>0</v>
      </c>
      <c r="FD111" s="95">
        <v>0</v>
      </c>
      <c r="FE111" s="95">
        <v>0</v>
      </c>
      <c r="FF111" s="95">
        <v>0</v>
      </c>
      <c r="FG111" s="95">
        <v>0</v>
      </c>
      <c r="FH111" s="95">
        <v>0</v>
      </c>
      <c r="FI111" s="95">
        <v>0</v>
      </c>
      <c r="FJ111" s="95">
        <v>0</v>
      </c>
      <c r="FK111" s="95">
        <v>0</v>
      </c>
      <c r="FL111" s="95">
        <v>0</v>
      </c>
      <c r="FM111" s="95">
        <v>0</v>
      </c>
      <c r="FN111" s="95">
        <v>0</v>
      </c>
      <c r="FO111" s="95">
        <v>0</v>
      </c>
      <c r="FP111" s="95">
        <v>0</v>
      </c>
      <c r="FQ111" s="95">
        <v>0</v>
      </c>
      <c r="FR111" s="95">
        <v>0</v>
      </c>
      <c r="FS111" s="95">
        <v>0</v>
      </c>
      <c r="FT111" s="95">
        <v>0</v>
      </c>
      <c r="FU111" s="95">
        <v>0</v>
      </c>
      <c r="FV111" s="95">
        <v>0</v>
      </c>
      <c r="FW111" s="95">
        <v>0</v>
      </c>
      <c r="FX111" s="95">
        <v>0</v>
      </c>
      <c r="FY111" s="95">
        <v>0</v>
      </c>
      <c r="FZ111" s="95">
        <v>0</v>
      </c>
      <c r="GA111" s="95">
        <v>0</v>
      </c>
      <c r="GB111" s="95">
        <v>0</v>
      </c>
      <c r="GC111" s="95">
        <v>0</v>
      </c>
      <c r="GD111" s="95">
        <v>0</v>
      </c>
      <c r="GE111" s="95">
        <v>0</v>
      </c>
      <c r="GF111" s="95">
        <v>0</v>
      </c>
      <c r="GG111" s="95">
        <v>0</v>
      </c>
      <c r="GH111" s="95">
        <v>0</v>
      </c>
      <c r="GI111" s="95">
        <v>0</v>
      </c>
      <c r="GJ111" s="95">
        <v>0</v>
      </c>
      <c r="GK111" s="95">
        <v>0</v>
      </c>
      <c r="GL111" s="95">
        <v>0</v>
      </c>
      <c r="GM111" s="95">
        <v>0</v>
      </c>
      <c r="GN111" s="95">
        <v>0</v>
      </c>
      <c r="GO111" s="95">
        <v>0</v>
      </c>
      <c r="GP111" s="95">
        <v>0</v>
      </c>
      <c r="GQ111" s="95">
        <v>0</v>
      </c>
      <c r="GR111" s="95">
        <v>0</v>
      </c>
      <c r="GS111" s="95">
        <v>0</v>
      </c>
      <c r="GT111" s="95">
        <v>0</v>
      </c>
      <c r="GU111" s="95">
        <v>0</v>
      </c>
      <c r="GV111" s="95">
        <v>0</v>
      </c>
      <c r="GW111" s="95">
        <v>0</v>
      </c>
      <c r="GX111" s="95">
        <v>0</v>
      </c>
      <c r="GY111" s="95">
        <v>0</v>
      </c>
      <c r="GZ111" s="95">
        <v>0</v>
      </c>
      <c r="HA111" s="95">
        <v>0</v>
      </c>
      <c r="HB111" s="95">
        <v>0</v>
      </c>
      <c r="HC111" s="95">
        <v>0</v>
      </c>
      <c r="HD111" s="95">
        <v>0</v>
      </c>
      <c r="HE111" s="95">
        <v>0</v>
      </c>
      <c r="HF111" s="95">
        <v>0</v>
      </c>
      <c r="HG111" s="95">
        <v>0</v>
      </c>
      <c r="HH111" s="95">
        <v>0</v>
      </c>
      <c r="HI111" s="95">
        <v>0</v>
      </c>
      <c r="HJ111" s="95">
        <v>0</v>
      </c>
      <c r="HK111" s="95">
        <v>0</v>
      </c>
      <c r="HL111" s="95">
        <v>0</v>
      </c>
      <c r="HM111" s="95">
        <v>0</v>
      </c>
      <c r="HN111" s="95">
        <v>0</v>
      </c>
      <c r="HO111" s="95">
        <v>0</v>
      </c>
      <c r="HP111" s="95">
        <v>0</v>
      </c>
      <c r="HQ111" s="95">
        <v>0</v>
      </c>
      <c r="HR111" s="95">
        <v>0</v>
      </c>
      <c r="HS111" s="95">
        <v>0.90418271824452479</v>
      </c>
      <c r="HT111" s="50"/>
      <c r="HU111" s="50"/>
      <c r="HV111" s="50"/>
      <c r="HW111" s="50"/>
      <c r="HX111" s="54"/>
    </row>
    <row r="112" spans="5:233">
      <c r="E112" s="43"/>
      <c r="F112" s="50"/>
      <c r="G112" s="50"/>
      <c r="H112" s="50"/>
      <c r="I112" s="50"/>
      <c r="J112" s="50"/>
      <c r="K112" s="625">
        <v>911</v>
      </c>
      <c r="L112" s="626" t="s">
        <v>564</v>
      </c>
      <c r="M112" s="96">
        <v>0.98603825064722228</v>
      </c>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c r="BC112" s="50"/>
      <c r="BD112" s="50"/>
      <c r="BE112" s="50"/>
      <c r="BF112" s="50"/>
      <c r="BG112" s="50"/>
      <c r="BH112" s="50"/>
      <c r="BI112" s="50"/>
      <c r="BJ112" s="50"/>
      <c r="BK112" s="50"/>
      <c r="BL112" s="50"/>
      <c r="BM112" s="50"/>
      <c r="BN112" s="50"/>
      <c r="BO112" s="50"/>
      <c r="BP112" s="50"/>
      <c r="BQ112" s="50"/>
      <c r="BR112" s="50"/>
      <c r="BS112" s="50"/>
      <c r="BT112" s="50"/>
      <c r="BU112" s="50"/>
      <c r="BV112" s="50"/>
      <c r="BW112" s="50"/>
      <c r="BX112" s="50"/>
      <c r="BY112" s="50"/>
      <c r="BZ112" s="50"/>
      <c r="CA112" s="50"/>
      <c r="CB112" s="50"/>
      <c r="CC112" s="50"/>
      <c r="CD112" s="50"/>
      <c r="CE112" s="50"/>
      <c r="CF112" s="50"/>
      <c r="CG112" s="50"/>
      <c r="CH112" s="50"/>
      <c r="CI112" s="50"/>
      <c r="CJ112" s="50"/>
      <c r="CK112" s="50"/>
      <c r="CL112" s="50"/>
      <c r="CM112" s="50"/>
      <c r="CN112" s="50"/>
      <c r="CO112" s="50"/>
      <c r="CP112" s="50"/>
      <c r="CQ112" s="50"/>
      <c r="CR112" s="50"/>
      <c r="CS112" s="50"/>
      <c r="CT112" s="50"/>
      <c r="CU112" s="50"/>
      <c r="CV112" s="50"/>
      <c r="CW112" s="50"/>
      <c r="CX112" s="50"/>
      <c r="CY112" s="50"/>
      <c r="CZ112" s="50"/>
      <c r="DA112" s="50"/>
      <c r="DB112" s="50"/>
      <c r="DC112" s="50"/>
      <c r="DD112" s="50"/>
      <c r="DE112" s="50"/>
      <c r="DF112" s="50"/>
      <c r="DG112" s="50"/>
      <c r="DH112" s="50"/>
      <c r="DI112" s="50"/>
      <c r="DJ112" s="50"/>
      <c r="DK112" s="50"/>
      <c r="DL112" s="50"/>
      <c r="DM112" s="50"/>
      <c r="DN112" s="50"/>
      <c r="DO112" s="50"/>
      <c r="DP112" s="50"/>
      <c r="DQ112" s="50"/>
      <c r="DR112" s="50"/>
      <c r="DS112" s="50"/>
      <c r="DT112" s="50"/>
      <c r="DU112" s="50"/>
      <c r="DV112" s="50"/>
      <c r="DW112" s="50"/>
      <c r="DX112" s="50"/>
      <c r="DY112" s="50"/>
      <c r="DZ112" s="50"/>
      <c r="EA112" s="50"/>
      <c r="EB112" s="50"/>
      <c r="EC112" s="50"/>
      <c r="ED112" s="50"/>
      <c r="EE112" s="50"/>
      <c r="EF112" s="50"/>
      <c r="EG112" s="50"/>
      <c r="EH112" s="50"/>
      <c r="EI112" s="50"/>
      <c r="EJ112" s="50"/>
      <c r="EK112" s="50"/>
      <c r="EL112" s="50"/>
      <c r="EM112" s="50"/>
      <c r="EN112" s="50"/>
      <c r="EO112" s="50"/>
      <c r="EP112" s="50"/>
      <c r="EQ112" s="50"/>
      <c r="ER112" s="50"/>
      <c r="ES112" s="50"/>
      <c r="ET112" s="50"/>
      <c r="EU112" s="50"/>
      <c r="EV112" s="50"/>
      <c r="EW112" s="50"/>
      <c r="EX112" s="50"/>
      <c r="EY112" s="50"/>
      <c r="EZ112" s="50"/>
      <c r="FA112" s="50"/>
      <c r="FB112" s="50"/>
      <c r="FC112" s="50"/>
      <c r="FD112" s="50"/>
      <c r="FE112" s="50"/>
      <c r="FF112" s="50"/>
      <c r="FG112" s="50"/>
      <c r="FH112" s="50"/>
      <c r="FI112" s="50"/>
      <c r="FJ112" s="50"/>
      <c r="FK112" s="50"/>
      <c r="FL112" s="50"/>
      <c r="FM112" s="50"/>
      <c r="FN112" s="50"/>
      <c r="FO112" s="50"/>
      <c r="FP112" s="50"/>
      <c r="FQ112" s="50"/>
      <c r="FR112" s="50"/>
      <c r="FS112" s="50"/>
      <c r="FT112" s="50"/>
      <c r="FU112" s="50"/>
      <c r="FV112" s="50"/>
      <c r="FW112" s="50"/>
      <c r="FX112" s="50"/>
      <c r="FY112" s="50"/>
      <c r="FZ112" s="50"/>
      <c r="GA112" s="50"/>
      <c r="GB112" s="50"/>
      <c r="GC112" s="50"/>
      <c r="GD112" s="50"/>
      <c r="GE112" s="50"/>
      <c r="GF112" s="50"/>
      <c r="GG112" s="50"/>
      <c r="GH112" s="50"/>
      <c r="GI112" s="50"/>
      <c r="GJ112" s="50"/>
      <c r="GK112" s="50"/>
      <c r="GL112" s="50"/>
      <c r="GM112" s="50"/>
      <c r="GN112" s="50"/>
      <c r="GO112" s="50"/>
      <c r="GP112" s="50"/>
      <c r="GQ112" s="50"/>
      <c r="GR112" s="50"/>
      <c r="GS112" s="50"/>
      <c r="GT112" s="50"/>
      <c r="GU112" s="50"/>
      <c r="GV112" s="50"/>
      <c r="GW112" s="50"/>
      <c r="GX112" s="50"/>
      <c r="GY112" s="50"/>
      <c r="GZ112" s="50"/>
      <c r="HA112" s="50"/>
      <c r="HB112" s="50"/>
      <c r="HC112" s="50"/>
      <c r="HD112" s="50"/>
      <c r="HE112" s="50"/>
      <c r="HF112" s="50"/>
      <c r="HG112" s="50"/>
      <c r="HH112" s="50"/>
      <c r="HI112" s="50"/>
      <c r="HJ112" s="50"/>
      <c r="HK112" s="50"/>
      <c r="HL112" s="50"/>
      <c r="HM112" s="50"/>
      <c r="HN112" s="50"/>
      <c r="HO112" s="50"/>
      <c r="HP112" s="50"/>
      <c r="HQ112" s="50"/>
      <c r="HR112" s="50"/>
      <c r="HS112" s="50"/>
      <c r="HT112" s="50"/>
      <c r="HU112" s="50"/>
      <c r="HV112" s="50"/>
      <c r="HW112" s="50"/>
      <c r="HX112" s="54"/>
    </row>
    <row r="113" spans="5:232" ht="17" thickBot="1">
      <c r="E113" s="97"/>
      <c r="F113" s="98"/>
      <c r="G113" s="98"/>
      <c r="H113" s="98"/>
      <c r="I113" s="98"/>
      <c r="J113" s="98"/>
      <c r="K113" s="98"/>
      <c r="L113" s="98"/>
      <c r="M113" s="98"/>
      <c r="N113" s="99"/>
      <c r="O113" s="99"/>
      <c r="P113" s="99"/>
      <c r="Q113" s="98"/>
      <c r="R113" s="98"/>
      <c r="S113" s="98"/>
      <c r="T113" s="98"/>
      <c r="U113" s="98"/>
      <c r="V113" s="98"/>
      <c r="W113" s="98"/>
      <c r="X113" s="98"/>
      <c r="Y113" s="98"/>
      <c r="Z113" s="98"/>
      <c r="AA113" s="98"/>
      <c r="AB113" s="98"/>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98"/>
      <c r="AY113" s="98"/>
      <c r="AZ113" s="98"/>
      <c r="BA113" s="98"/>
      <c r="BB113" s="98"/>
      <c r="BC113" s="98"/>
      <c r="BD113" s="98"/>
      <c r="BE113" s="98"/>
      <c r="BF113" s="98"/>
      <c r="BG113" s="98"/>
      <c r="BH113" s="98"/>
      <c r="BI113" s="98"/>
      <c r="BJ113" s="98"/>
      <c r="BK113" s="98"/>
      <c r="BL113" s="98"/>
      <c r="BM113" s="98"/>
      <c r="BN113" s="98"/>
      <c r="BO113" s="98"/>
      <c r="BP113" s="98"/>
      <c r="BQ113" s="98"/>
      <c r="BR113" s="98"/>
      <c r="BS113" s="98"/>
      <c r="BT113" s="98"/>
      <c r="BU113" s="98"/>
      <c r="BV113" s="98"/>
      <c r="BW113" s="98"/>
      <c r="BX113" s="98"/>
      <c r="BY113" s="98"/>
      <c r="BZ113" s="98"/>
      <c r="CA113" s="98"/>
      <c r="CB113" s="98"/>
      <c r="CC113" s="98"/>
      <c r="CD113" s="98"/>
      <c r="CE113" s="98"/>
      <c r="CF113" s="98"/>
      <c r="CG113" s="98"/>
      <c r="CH113" s="98"/>
      <c r="CI113" s="98"/>
      <c r="CJ113" s="98"/>
      <c r="CK113" s="98"/>
      <c r="CL113" s="98"/>
      <c r="CM113" s="98"/>
      <c r="CN113" s="98"/>
      <c r="CO113" s="98"/>
      <c r="CP113" s="98"/>
      <c r="CQ113" s="98"/>
      <c r="CR113" s="98"/>
      <c r="CS113" s="98"/>
      <c r="CT113" s="98"/>
      <c r="CU113" s="98"/>
      <c r="CV113" s="98"/>
      <c r="CW113" s="98"/>
      <c r="CX113" s="98"/>
      <c r="CY113" s="98"/>
      <c r="CZ113" s="98"/>
      <c r="DA113" s="98"/>
      <c r="DB113" s="98"/>
      <c r="DC113" s="98"/>
      <c r="DD113" s="98"/>
      <c r="DE113" s="98"/>
      <c r="DF113" s="98"/>
      <c r="DG113" s="98"/>
      <c r="DH113" s="98"/>
      <c r="DI113" s="98"/>
      <c r="DJ113" s="98"/>
      <c r="DK113" s="98"/>
      <c r="DL113" s="98"/>
      <c r="DM113" s="98"/>
      <c r="DN113" s="98"/>
      <c r="DO113" s="98"/>
      <c r="DP113" s="98"/>
      <c r="DQ113" s="98"/>
      <c r="DR113" s="98"/>
      <c r="DS113" s="98"/>
      <c r="DT113" s="98"/>
      <c r="DU113" s="98"/>
      <c r="DV113" s="98"/>
      <c r="DW113" s="98"/>
      <c r="DX113" s="98"/>
      <c r="DY113" s="98"/>
      <c r="DZ113" s="98"/>
      <c r="EA113" s="98"/>
      <c r="EB113" s="98"/>
      <c r="EC113" s="98"/>
      <c r="ED113" s="98"/>
      <c r="EE113" s="98"/>
      <c r="EF113" s="98"/>
      <c r="EG113" s="98"/>
      <c r="EH113" s="98"/>
      <c r="EI113" s="98"/>
      <c r="EJ113" s="98"/>
      <c r="EK113" s="98"/>
      <c r="EL113" s="98"/>
      <c r="EM113" s="98"/>
      <c r="EN113" s="98"/>
      <c r="EO113" s="98"/>
      <c r="EP113" s="98"/>
      <c r="EQ113" s="98"/>
      <c r="ER113" s="98"/>
      <c r="ES113" s="98"/>
      <c r="ET113" s="98"/>
      <c r="EU113" s="98"/>
      <c r="EV113" s="98"/>
      <c r="EW113" s="98"/>
      <c r="EX113" s="98"/>
      <c r="EY113" s="98"/>
      <c r="EZ113" s="98"/>
      <c r="FA113" s="98"/>
      <c r="FB113" s="98"/>
      <c r="FC113" s="98"/>
      <c r="FD113" s="98"/>
      <c r="FE113" s="98"/>
      <c r="FF113" s="98"/>
      <c r="FG113" s="98"/>
      <c r="FH113" s="98"/>
      <c r="FI113" s="98"/>
      <c r="FJ113" s="98"/>
      <c r="FK113" s="98"/>
      <c r="FL113" s="98"/>
      <c r="FM113" s="98"/>
      <c r="FN113" s="98"/>
      <c r="FO113" s="98"/>
      <c r="FP113" s="98"/>
      <c r="FQ113" s="98"/>
      <c r="FR113" s="98"/>
      <c r="FS113" s="98"/>
      <c r="FT113" s="98"/>
      <c r="FU113" s="98"/>
      <c r="FV113" s="98"/>
      <c r="FW113" s="98"/>
      <c r="FX113" s="98"/>
      <c r="FY113" s="98"/>
      <c r="FZ113" s="98"/>
      <c r="GA113" s="98"/>
      <c r="GB113" s="98"/>
      <c r="GC113" s="98"/>
      <c r="GD113" s="98"/>
      <c r="GE113" s="98"/>
      <c r="GF113" s="98"/>
      <c r="GG113" s="98"/>
      <c r="GH113" s="98"/>
      <c r="GI113" s="98"/>
      <c r="GJ113" s="98"/>
      <c r="GK113" s="98"/>
      <c r="GL113" s="98"/>
      <c r="GM113" s="98"/>
      <c r="GN113" s="98"/>
      <c r="GO113" s="98"/>
      <c r="GP113" s="98"/>
      <c r="GQ113" s="98"/>
      <c r="GR113" s="98"/>
      <c r="GS113" s="98"/>
      <c r="GT113" s="98"/>
      <c r="GU113" s="98"/>
      <c r="GV113" s="98"/>
      <c r="GW113" s="98"/>
      <c r="GX113" s="98"/>
      <c r="GY113" s="98"/>
      <c r="GZ113" s="98"/>
      <c r="HA113" s="98"/>
      <c r="HB113" s="98"/>
      <c r="HC113" s="98"/>
      <c r="HD113" s="98"/>
      <c r="HE113" s="98"/>
      <c r="HF113" s="98"/>
      <c r="HG113" s="98"/>
      <c r="HH113" s="98"/>
      <c r="HI113" s="98"/>
      <c r="HJ113" s="98"/>
      <c r="HK113" s="98"/>
      <c r="HL113" s="98"/>
      <c r="HM113" s="98"/>
      <c r="HN113" s="98"/>
      <c r="HO113" s="98"/>
      <c r="HP113" s="98"/>
      <c r="HQ113" s="98"/>
      <c r="HR113" s="98"/>
      <c r="HS113" s="98"/>
      <c r="HT113" s="98"/>
      <c r="HU113" s="98"/>
      <c r="HV113" s="98"/>
      <c r="HW113" s="98"/>
      <c r="HX113" s="100"/>
    </row>
    <row r="114" spans="5:232" ht="17" thickTop="1">
      <c r="E114" s="86"/>
      <c r="F114" s="86"/>
      <c r="G114" s="86"/>
      <c r="H114" s="86"/>
      <c r="I114" s="86"/>
      <c r="J114" s="86"/>
      <c r="K114" s="86"/>
      <c r="L114" s="86"/>
      <c r="M114" s="86"/>
      <c r="N114" s="101"/>
      <c r="O114" s="101"/>
      <c r="P114" s="101"/>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row>
    <row r="116" spans="5:232">
      <c r="N116" s="25"/>
      <c r="O116" s="25"/>
      <c r="P116" s="25"/>
    </row>
    <row r="117" spans="5:232">
      <c r="N117" s="25"/>
      <c r="O117" s="25"/>
      <c r="P117" s="25"/>
    </row>
    <row r="118" spans="5:232">
      <c r="N118" s="25"/>
      <c r="O118" s="25"/>
      <c r="P118" s="25"/>
    </row>
  </sheetData>
  <sheetProtection sheet="1" objects="1" scenarios="1"/>
  <mergeCells count="3">
    <mergeCell ref="F3:F5"/>
    <mergeCell ref="K3:L5"/>
    <mergeCell ref="C14:C29"/>
  </mergeCells>
  <phoneticPr fontId="2"/>
  <pageMargins left="0.51181102362204722" right="0.31496062992125984" top="0.35433070866141736" bottom="0.15748031496062992" header="0.11811023622047245" footer="0.11811023622047245"/>
  <pageSetup paperSize="9" scale="10"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pageSetUpPr fitToPage="1"/>
  </sheetPr>
  <dimension ref="B1:V180"/>
  <sheetViews>
    <sheetView showRowColHeaders="0" zoomScale="80" zoomScaleNormal="80" workbookViewId="0"/>
  </sheetViews>
  <sheetFormatPr defaultColWidth="9" defaultRowHeight="16.5"/>
  <cols>
    <col min="1" max="1" width="1.6328125" style="25" customWidth="1"/>
    <col min="2" max="2" width="2.08984375" style="25" customWidth="1"/>
    <col min="3" max="3" width="3.7265625" style="25" customWidth="1"/>
    <col min="4" max="4" width="4.453125" style="25" customWidth="1"/>
    <col min="5" max="5" width="5" style="25" customWidth="1"/>
    <col min="6" max="6" width="24.453125" style="25" customWidth="1"/>
    <col min="7" max="7" width="10.6328125" style="25" customWidth="1"/>
    <col min="8" max="8" width="2.7265625" style="25" customWidth="1"/>
    <col min="9" max="9" width="1.36328125" style="25" hidden="1" customWidth="1"/>
    <col min="10" max="11" width="10.7265625" style="25" customWidth="1"/>
    <col min="12" max="12" width="13.6328125" style="25" customWidth="1"/>
    <col min="13" max="13" width="0.453125" style="25" customWidth="1"/>
    <col min="14" max="15" width="8.453125" style="110" customWidth="1"/>
    <col min="16" max="16" width="13.6328125" style="25" customWidth="1"/>
    <col min="17" max="17" width="0.453125" style="25" customWidth="1"/>
    <col min="18" max="18" width="6.90625" style="25" customWidth="1"/>
    <col min="19" max="19" width="26.6328125" style="25" customWidth="1"/>
    <col min="20" max="20" width="0.453125" style="25" customWidth="1"/>
    <col min="21" max="21" width="31.6328125" style="25" customWidth="1"/>
    <col min="22" max="16384" width="9" style="25"/>
  </cols>
  <sheetData>
    <row r="1" spans="2:20" ht="37.5" customHeight="1">
      <c r="B1" s="260"/>
    </row>
    <row r="2" spans="2:20" ht="16.5" customHeight="1">
      <c r="B2" s="26"/>
      <c r="C2" s="28"/>
      <c r="D2" s="28"/>
      <c r="E2" s="28"/>
      <c r="F2" s="28"/>
      <c r="G2" s="28"/>
      <c r="H2" s="28"/>
      <c r="J2" s="28"/>
      <c r="K2" s="28"/>
      <c r="L2" s="28"/>
      <c r="M2" s="28"/>
      <c r="N2" s="31"/>
      <c r="P2" s="28"/>
      <c r="Q2" s="28"/>
      <c r="R2" s="28"/>
      <c r="S2" s="28"/>
      <c r="T2" s="28"/>
    </row>
    <row r="3" spans="2:20">
      <c r="B3" s="28"/>
      <c r="C3" s="28"/>
      <c r="D3" s="28"/>
      <c r="E3" s="28"/>
      <c r="F3" s="28"/>
      <c r="G3" s="28"/>
      <c r="H3" s="28"/>
      <c r="I3" s="28"/>
      <c r="J3" s="28"/>
      <c r="K3" s="28"/>
      <c r="L3" s="28"/>
      <c r="M3" s="28"/>
      <c r="N3" s="31"/>
      <c r="P3" s="28"/>
      <c r="Q3" s="28"/>
      <c r="R3" s="28"/>
      <c r="S3" s="28"/>
      <c r="T3" s="28"/>
    </row>
    <row r="4" spans="2:20" ht="16.5" customHeight="1">
      <c r="B4" s="261"/>
      <c r="C4" s="28" t="s">
        <v>627</v>
      </c>
      <c r="D4" s="28"/>
      <c r="E4" s="262"/>
      <c r="F4" s="262"/>
      <c r="G4" s="693" t="s">
        <v>629</v>
      </c>
      <c r="H4" s="694"/>
      <c r="I4" s="694"/>
      <c r="J4" s="694"/>
      <c r="K4" s="694"/>
      <c r="L4" s="695"/>
      <c r="M4" s="27"/>
      <c r="N4" s="31"/>
      <c r="O4" s="143"/>
    </row>
    <row r="5" spans="2:20" ht="17" thickBot="1">
      <c r="B5" s="28"/>
      <c r="C5" s="28"/>
      <c r="D5" s="28"/>
      <c r="E5" s="262"/>
      <c r="F5" s="262"/>
      <c r="G5" s="696"/>
      <c r="H5" s="697"/>
      <c r="I5" s="697"/>
      <c r="J5" s="697"/>
      <c r="K5" s="697"/>
      <c r="L5" s="698"/>
      <c r="M5" s="27"/>
      <c r="N5" s="31"/>
      <c r="O5" s="143"/>
    </row>
    <row r="6" spans="2:20">
      <c r="G6" s="83"/>
      <c r="H6" s="83"/>
      <c r="I6" s="86"/>
      <c r="J6" s="83"/>
      <c r="K6" s="83"/>
      <c r="L6" s="83"/>
      <c r="M6" s="28"/>
      <c r="N6" s="31"/>
      <c r="P6" s="83"/>
      <c r="Q6" s="83"/>
      <c r="R6" s="83"/>
      <c r="S6" s="83"/>
      <c r="T6" s="83"/>
    </row>
    <row r="7" spans="2:20">
      <c r="B7" s="261"/>
      <c r="C7" s="28" t="s">
        <v>628</v>
      </c>
      <c r="D7" s="28"/>
      <c r="E7" s="28"/>
      <c r="F7" s="28"/>
      <c r="G7" s="28"/>
      <c r="H7" s="28"/>
      <c r="J7" s="28"/>
      <c r="K7" s="28"/>
      <c r="L7" s="28"/>
      <c r="M7" s="28"/>
      <c r="N7" s="31"/>
      <c r="P7" s="28"/>
      <c r="Q7" s="28"/>
      <c r="R7" s="28"/>
      <c r="S7" s="28"/>
      <c r="T7" s="28"/>
    </row>
    <row r="8" spans="2:20" ht="6" customHeight="1">
      <c r="B8" s="261"/>
      <c r="C8" s="28"/>
      <c r="D8" s="28"/>
      <c r="E8" s="28"/>
      <c r="F8" s="28"/>
      <c r="G8" s="28"/>
      <c r="H8" s="28"/>
      <c r="J8" s="28"/>
      <c r="K8" s="28"/>
      <c r="L8" s="28"/>
      <c r="M8" s="28"/>
      <c r="N8" s="31"/>
      <c r="P8" s="28"/>
      <c r="Q8" s="28"/>
      <c r="R8" s="28"/>
      <c r="S8" s="28"/>
      <c r="T8" s="28"/>
    </row>
    <row r="9" spans="2:20">
      <c r="B9" s="28"/>
      <c r="C9" s="28"/>
      <c r="D9" s="28" t="s">
        <v>766</v>
      </c>
      <c r="E9" s="28"/>
      <c r="F9" s="31"/>
      <c r="G9" s="28"/>
      <c r="H9" s="28"/>
      <c r="J9" s="28"/>
      <c r="K9" s="28"/>
      <c r="L9" s="28"/>
      <c r="M9" s="28"/>
      <c r="N9" s="31"/>
      <c r="P9" s="28"/>
      <c r="Q9" s="28"/>
      <c r="R9" s="28"/>
      <c r="S9" s="28"/>
      <c r="T9" s="28"/>
    </row>
    <row r="10" spans="2:20">
      <c r="B10" s="28"/>
      <c r="C10" s="28"/>
      <c r="D10" s="28"/>
      <c r="E10" s="28" t="s">
        <v>322</v>
      </c>
      <c r="F10" s="31"/>
      <c r="G10" s="28"/>
      <c r="H10" s="28"/>
      <c r="J10" s="28"/>
      <c r="K10" s="28"/>
      <c r="L10" s="28"/>
      <c r="M10" s="28"/>
      <c r="N10" s="31"/>
      <c r="P10" s="28"/>
      <c r="Q10" s="28"/>
      <c r="R10" s="28"/>
      <c r="S10" s="28"/>
      <c r="T10" s="28"/>
    </row>
    <row r="11" spans="2:20">
      <c r="B11" s="28"/>
      <c r="C11" s="28"/>
      <c r="D11" s="25" t="s">
        <v>306</v>
      </c>
      <c r="E11" s="28"/>
      <c r="F11" s="31"/>
      <c r="G11" s="28"/>
      <c r="H11" s="28"/>
      <c r="J11" s="28"/>
      <c r="K11" s="28"/>
      <c r="L11" s="28"/>
      <c r="M11" s="28"/>
      <c r="N11" s="31"/>
      <c r="P11" s="28"/>
      <c r="Q11" s="28"/>
      <c r="R11" s="28"/>
      <c r="S11" s="28"/>
      <c r="T11" s="28"/>
    </row>
    <row r="12" spans="2:20" ht="6" customHeight="1">
      <c r="B12" s="28"/>
      <c r="C12" s="28"/>
      <c r="D12" s="28"/>
      <c r="E12" s="28"/>
      <c r="F12" s="31"/>
      <c r="G12" s="28"/>
      <c r="H12" s="28"/>
      <c r="J12" s="28"/>
      <c r="K12" s="28"/>
      <c r="L12" s="28"/>
      <c r="M12" s="28"/>
      <c r="N12" s="31"/>
      <c r="P12" s="28"/>
      <c r="Q12" s="28"/>
      <c r="R12" s="28"/>
      <c r="S12" s="28"/>
      <c r="T12" s="28"/>
    </row>
    <row r="13" spans="2:20">
      <c r="B13" s="28"/>
      <c r="C13" s="31" t="s">
        <v>99</v>
      </c>
      <c r="D13" s="28" t="s">
        <v>138</v>
      </c>
      <c r="E13" s="28"/>
      <c r="F13" s="28"/>
      <c r="G13" s="28" t="s">
        <v>590</v>
      </c>
      <c r="H13" s="28"/>
      <c r="J13" s="28"/>
      <c r="K13" s="28"/>
      <c r="L13" s="28"/>
      <c r="M13" s="28"/>
      <c r="N13" s="31"/>
      <c r="P13" s="28"/>
      <c r="Q13" s="28"/>
      <c r="R13" s="28"/>
      <c r="S13" s="28"/>
      <c r="T13" s="28"/>
    </row>
    <row r="14" spans="2:20">
      <c r="B14" s="28"/>
      <c r="C14" s="263" t="s">
        <v>161</v>
      </c>
      <c r="D14" s="28" t="s">
        <v>141</v>
      </c>
      <c r="E14" s="28"/>
      <c r="F14" s="28"/>
      <c r="G14" s="28" t="s">
        <v>591</v>
      </c>
      <c r="H14" s="28"/>
    </row>
    <row r="15" spans="2:20">
      <c r="C15" s="110" t="s">
        <v>241</v>
      </c>
      <c r="D15" s="25" t="s">
        <v>320</v>
      </c>
      <c r="G15" s="25" t="s">
        <v>620</v>
      </c>
    </row>
    <row r="16" spans="2:20">
      <c r="C16" s="110"/>
      <c r="G16" s="25" t="s">
        <v>619</v>
      </c>
    </row>
    <row r="17" spans="3:19">
      <c r="C17" s="110"/>
      <c r="G17" s="25" t="s">
        <v>592</v>
      </c>
    </row>
    <row r="18" spans="3:19">
      <c r="C18" s="110"/>
      <c r="G18" s="25" t="s">
        <v>593</v>
      </c>
      <c r="S18" s="27"/>
    </row>
    <row r="19" spans="3:19">
      <c r="C19" s="110"/>
      <c r="G19" s="25" t="s">
        <v>333</v>
      </c>
      <c r="N19" s="25"/>
      <c r="O19" s="25"/>
      <c r="S19" s="27"/>
    </row>
    <row r="20" spans="3:19" ht="16.5" customHeight="1">
      <c r="C20" s="110"/>
      <c r="G20" s="703" t="s">
        <v>594</v>
      </c>
      <c r="H20" s="704"/>
      <c r="I20" s="704"/>
      <c r="J20" s="704"/>
      <c r="K20" s="704"/>
      <c r="L20" s="704"/>
      <c r="M20" s="704"/>
      <c r="N20" s="704"/>
      <c r="O20" s="704"/>
      <c r="P20" s="704"/>
      <c r="Q20" s="704"/>
      <c r="R20" s="704"/>
      <c r="S20" s="705"/>
    </row>
    <row r="21" spans="3:19">
      <c r="C21" s="110"/>
      <c r="G21" s="706"/>
      <c r="H21" s="707"/>
      <c r="I21" s="707"/>
      <c r="J21" s="707"/>
      <c r="K21" s="707"/>
      <c r="L21" s="707"/>
      <c r="M21" s="707"/>
      <c r="N21" s="707"/>
      <c r="O21" s="707"/>
      <c r="P21" s="707"/>
      <c r="Q21" s="707"/>
      <c r="R21" s="707"/>
      <c r="S21" s="708"/>
    </row>
    <row r="22" spans="3:19">
      <c r="C22" s="110" t="s">
        <v>242</v>
      </c>
      <c r="D22" s="25" t="s">
        <v>321</v>
      </c>
      <c r="G22" s="25" t="s">
        <v>621</v>
      </c>
      <c r="I22" s="265"/>
      <c r="J22" s="265"/>
    </row>
    <row r="23" spans="3:19">
      <c r="C23" s="31"/>
      <c r="G23" s="25" t="s">
        <v>619</v>
      </c>
      <c r="H23" s="41"/>
      <c r="I23" s="266"/>
      <c r="J23" s="266"/>
    </row>
    <row r="24" spans="3:19">
      <c r="C24" s="31"/>
      <c r="G24" s="25" t="s">
        <v>592</v>
      </c>
      <c r="H24" s="41"/>
      <c r="I24" s="266"/>
      <c r="J24" s="266"/>
    </row>
    <row r="25" spans="3:19">
      <c r="C25" s="31" t="s">
        <v>139</v>
      </c>
      <c r="D25" s="25" t="s">
        <v>165</v>
      </c>
      <c r="G25" s="25" t="s">
        <v>595</v>
      </c>
      <c r="H25" s="41"/>
      <c r="I25" s="266"/>
      <c r="J25" s="266"/>
    </row>
    <row r="26" spans="3:19">
      <c r="C26" s="31"/>
      <c r="G26" s="25" t="s">
        <v>596</v>
      </c>
      <c r="H26" s="41"/>
      <c r="I26" s="266"/>
      <c r="J26" s="266"/>
    </row>
    <row r="27" spans="3:19">
      <c r="C27" s="31"/>
      <c r="G27" s="25" t="s">
        <v>597</v>
      </c>
      <c r="H27" s="41"/>
      <c r="I27" s="266"/>
      <c r="J27" s="266"/>
    </row>
    <row r="28" spans="3:19">
      <c r="C28" s="110" t="s">
        <v>246</v>
      </c>
      <c r="D28" s="25" t="s">
        <v>62</v>
      </c>
      <c r="G28" s="25" t="s">
        <v>598</v>
      </c>
      <c r="N28" s="25"/>
      <c r="O28" s="25"/>
    </row>
    <row r="29" spans="3:19">
      <c r="C29" s="110" t="s">
        <v>247</v>
      </c>
      <c r="D29" s="25" t="s">
        <v>170</v>
      </c>
      <c r="G29" s="25" t="s">
        <v>599</v>
      </c>
      <c r="N29" s="25"/>
      <c r="O29" s="25"/>
    </row>
    <row r="30" spans="3:19">
      <c r="C30" s="110"/>
      <c r="G30" s="25" t="s">
        <v>600</v>
      </c>
      <c r="I30" s="265"/>
      <c r="J30" s="265"/>
      <c r="N30" s="25"/>
      <c r="O30" s="25"/>
    </row>
    <row r="31" spans="3:19">
      <c r="C31" s="28"/>
      <c r="D31" s="267" t="s">
        <v>303</v>
      </c>
      <c r="H31" s="41"/>
      <c r="I31" s="266"/>
      <c r="J31" s="266"/>
    </row>
    <row r="32" spans="3:19" ht="6" customHeight="1">
      <c r="C32" s="28"/>
      <c r="H32" s="41"/>
      <c r="I32" s="266"/>
      <c r="J32" s="266"/>
    </row>
    <row r="33" spans="2:22">
      <c r="C33" s="28"/>
      <c r="D33" s="265"/>
      <c r="E33" s="265"/>
      <c r="F33" s="265"/>
      <c r="H33" s="28"/>
      <c r="I33" s="28"/>
      <c r="J33" s="259" t="s">
        <v>236</v>
      </c>
    </row>
    <row r="34" spans="2:22">
      <c r="B34" s="265"/>
      <c r="C34" s="256"/>
      <c r="D34" s="28"/>
      <c r="E34" s="709" t="s">
        <v>100</v>
      </c>
      <c r="F34" s="710"/>
      <c r="G34" s="711"/>
      <c r="H34" s="683" t="s">
        <v>235</v>
      </c>
      <c r="I34" s="683"/>
      <c r="J34" s="683"/>
      <c r="K34" s="41"/>
      <c r="M34" s="110"/>
    </row>
    <row r="35" spans="2:22">
      <c r="B35" s="265"/>
      <c r="C35" s="269"/>
      <c r="D35" s="262"/>
      <c r="E35" s="270" t="s">
        <v>233</v>
      </c>
      <c r="F35" s="712" t="s">
        <v>140</v>
      </c>
      <c r="G35" s="713"/>
      <c r="H35" s="684"/>
      <c r="I35" s="684"/>
      <c r="J35" s="684"/>
      <c r="K35" s="27"/>
      <c r="L35" s="28"/>
      <c r="M35" s="110"/>
    </row>
    <row r="36" spans="2:22">
      <c r="B36" s="265"/>
      <c r="C36" s="269"/>
      <c r="D36" s="262"/>
      <c r="E36" s="683" t="s">
        <v>234</v>
      </c>
      <c r="F36" s="683" t="s">
        <v>141</v>
      </c>
      <c r="G36" s="271">
        <v>1</v>
      </c>
      <c r="H36" s="684"/>
      <c r="I36" s="684"/>
      <c r="J36" s="684"/>
      <c r="M36" s="143"/>
      <c r="P36" s="265"/>
      <c r="Q36" s="265"/>
      <c r="R36" s="265"/>
      <c r="S36" s="265"/>
      <c r="T36" s="265"/>
    </row>
    <row r="37" spans="2:22">
      <c r="B37" s="265"/>
      <c r="C37" s="269"/>
      <c r="D37" s="262"/>
      <c r="E37" s="683"/>
      <c r="F37" s="683"/>
      <c r="G37" s="271">
        <v>2</v>
      </c>
      <c r="H37" s="684"/>
      <c r="I37" s="684"/>
      <c r="J37" s="684"/>
      <c r="M37" s="143"/>
      <c r="N37" s="25"/>
      <c r="P37" s="265"/>
      <c r="Q37" s="265"/>
      <c r="R37" s="265"/>
      <c r="S37" s="265"/>
      <c r="T37" s="265"/>
    </row>
    <row r="38" spans="2:22">
      <c r="B38" s="265"/>
      <c r="C38" s="269"/>
      <c r="D38" s="262"/>
      <c r="E38" s="683"/>
      <c r="F38" s="683"/>
      <c r="G38" s="271">
        <v>3</v>
      </c>
      <c r="H38" s="684"/>
      <c r="I38" s="684"/>
      <c r="J38" s="684"/>
      <c r="M38" s="143"/>
      <c r="N38" s="25"/>
      <c r="P38" s="265"/>
      <c r="Q38" s="265"/>
      <c r="R38" s="265"/>
      <c r="S38" s="265"/>
      <c r="T38" s="265"/>
    </row>
    <row r="39" spans="2:22">
      <c r="B39" s="265"/>
      <c r="C39" s="269"/>
      <c r="D39" s="262"/>
      <c r="E39" s="683"/>
      <c r="F39" s="683"/>
      <c r="G39" s="271">
        <v>4</v>
      </c>
      <c r="H39" s="684"/>
      <c r="I39" s="684"/>
      <c r="J39" s="684"/>
      <c r="M39" s="143"/>
      <c r="N39" s="25"/>
      <c r="P39" s="265"/>
      <c r="Q39" s="265"/>
      <c r="R39" s="265"/>
      <c r="S39" s="265"/>
      <c r="T39" s="265"/>
    </row>
    <row r="40" spans="2:22">
      <c r="B40" s="265"/>
      <c r="C40" s="269"/>
      <c r="D40" s="262"/>
      <c r="E40" s="683"/>
      <c r="F40" s="683"/>
      <c r="G40" s="271">
        <v>5</v>
      </c>
      <c r="H40" s="684"/>
      <c r="I40" s="684"/>
      <c r="J40" s="684"/>
      <c r="N40" s="25"/>
      <c r="P40" s="265"/>
      <c r="Q40" s="265"/>
      <c r="R40" s="265"/>
      <c r="S40" s="265"/>
      <c r="T40" s="265"/>
    </row>
    <row r="41" spans="2:22">
      <c r="B41" s="265"/>
      <c r="C41" s="269"/>
      <c r="D41" s="262"/>
      <c r="E41" s="683"/>
      <c r="F41" s="683"/>
      <c r="G41" s="271">
        <v>6</v>
      </c>
      <c r="H41" s="684"/>
      <c r="I41" s="684"/>
      <c r="J41" s="684"/>
      <c r="K41" s="272" t="s">
        <v>238</v>
      </c>
      <c r="N41" s="25"/>
      <c r="P41" s="265"/>
      <c r="Q41" s="265"/>
      <c r="R41" s="265"/>
      <c r="S41" s="265"/>
      <c r="T41" s="265"/>
    </row>
    <row r="42" spans="2:22">
      <c r="B42" s="265"/>
      <c r="C42" s="269"/>
      <c r="D42" s="262"/>
      <c r="E42" s="683"/>
      <c r="F42" s="683"/>
      <c r="G42" s="271">
        <v>7</v>
      </c>
      <c r="H42" s="684"/>
      <c r="I42" s="684"/>
      <c r="J42" s="684"/>
      <c r="K42" s="273" t="s">
        <v>237</v>
      </c>
      <c r="N42" s="25"/>
      <c r="P42" s="265"/>
      <c r="Q42" s="265"/>
      <c r="R42" s="265"/>
      <c r="S42" s="265"/>
      <c r="T42" s="265"/>
    </row>
    <row r="43" spans="2:22">
      <c r="B43" s="265"/>
      <c r="C43" s="269"/>
      <c r="D43" s="262"/>
      <c r="E43" s="683"/>
      <c r="F43" s="683"/>
      <c r="G43" s="268" t="s">
        <v>240</v>
      </c>
      <c r="H43" s="687">
        <f>IF(SUM(H36:H42)=0,0,SUM(H36:H42))</f>
        <v>0</v>
      </c>
      <c r="I43" s="687"/>
      <c r="J43" s="687"/>
      <c r="K43" s="274">
        <f>IF(H43=0,0,(G36*H36+G37*H37+G38*H38+G39*H39+G40*H40+G41*H41+G42*H42)/SUM(H36:H42))</f>
        <v>0</v>
      </c>
      <c r="N43" s="25"/>
      <c r="P43" s="265"/>
      <c r="Q43" s="265"/>
      <c r="R43" s="265"/>
      <c r="S43" s="265"/>
      <c r="T43" s="265"/>
    </row>
    <row r="44" spans="2:22" ht="6" customHeight="1">
      <c r="B44" s="265"/>
      <c r="C44" s="269"/>
      <c r="D44" s="269"/>
      <c r="E44" s="275"/>
      <c r="F44" s="86"/>
      <c r="G44" s="86"/>
      <c r="H44" s="86"/>
      <c r="I44" s="86"/>
      <c r="J44" s="86"/>
      <c r="K44" s="276"/>
      <c r="L44" s="137"/>
      <c r="M44" s="110"/>
      <c r="P44" s="265"/>
      <c r="Q44" s="265"/>
      <c r="R44" s="265"/>
      <c r="S44" s="265"/>
      <c r="T44" s="265"/>
    </row>
    <row r="45" spans="2:22" s="155" customFormat="1" ht="16.5" customHeight="1">
      <c r="B45" s="277"/>
      <c r="C45" s="269"/>
      <c r="D45" s="278"/>
      <c r="E45" s="279"/>
      <c r="F45" s="280"/>
      <c r="H45" s="109"/>
      <c r="I45" s="109"/>
      <c r="J45" s="280"/>
      <c r="K45" s="281"/>
      <c r="L45" s="282" t="s">
        <v>148</v>
      </c>
      <c r="M45" s="283"/>
      <c r="N45" s="112"/>
      <c r="O45" s="281" t="s">
        <v>155</v>
      </c>
      <c r="P45" s="281" t="s">
        <v>148</v>
      </c>
      <c r="Q45" s="265"/>
      <c r="R45" s="284"/>
      <c r="S45" s="284"/>
      <c r="T45" s="265"/>
      <c r="U45" s="109"/>
    </row>
    <row r="46" spans="2:22" ht="16.5" customHeight="1">
      <c r="B46" s="285"/>
      <c r="C46" s="286"/>
      <c r="D46" s="714" t="s">
        <v>307</v>
      </c>
      <c r="E46" s="715"/>
      <c r="F46" s="718" t="s">
        <v>318</v>
      </c>
      <c r="G46" s="719"/>
      <c r="H46" s="719"/>
      <c r="I46" s="719"/>
      <c r="J46" s="719"/>
      <c r="K46" s="720"/>
      <c r="L46" s="685" t="s">
        <v>154</v>
      </c>
      <c r="M46" s="287"/>
      <c r="N46" s="676" t="s">
        <v>239</v>
      </c>
      <c r="O46" s="677"/>
      <c r="P46" s="685" t="s">
        <v>767</v>
      </c>
      <c r="Q46" s="288"/>
      <c r="R46" s="676" t="s">
        <v>768</v>
      </c>
      <c r="S46" s="677"/>
      <c r="T46" s="266"/>
      <c r="U46" s="669" t="s">
        <v>157</v>
      </c>
      <c r="V46" s="41"/>
    </row>
    <row r="47" spans="2:22" ht="16.5" customHeight="1">
      <c r="B47" s="285"/>
      <c r="C47" s="286"/>
      <c r="D47" s="716"/>
      <c r="E47" s="717"/>
      <c r="F47" s="721"/>
      <c r="G47" s="722"/>
      <c r="H47" s="722"/>
      <c r="I47" s="722"/>
      <c r="J47" s="722"/>
      <c r="K47" s="723"/>
      <c r="L47" s="686"/>
      <c r="M47" s="287"/>
      <c r="N47" s="678"/>
      <c r="O47" s="679"/>
      <c r="P47" s="686"/>
      <c r="Q47" s="288"/>
      <c r="R47" s="678"/>
      <c r="S47" s="679"/>
      <c r="T47" s="266"/>
      <c r="U47" s="670"/>
      <c r="V47" s="41"/>
    </row>
    <row r="48" spans="2:22">
      <c r="B48" s="285"/>
      <c r="C48" s="289"/>
      <c r="D48" s="680" t="s">
        <v>226</v>
      </c>
      <c r="E48" s="682"/>
      <c r="F48" s="290" t="s">
        <v>224</v>
      </c>
      <c r="G48" s="291" t="s">
        <v>153</v>
      </c>
      <c r="H48" s="680" t="s">
        <v>159</v>
      </c>
      <c r="I48" s="681"/>
      <c r="J48" s="682"/>
      <c r="K48" s="291" t="s">
        <v>244</v>
      </c>
      <c r="L48" s="291" t="s">
        <v>162</v>
      </c>
      <c r="M48" s="287"/>
      <c r="N48" s="291" t="s">
        <v>160</v>
      </c>
      <c r="O48" s="292" t="s">
        <v>248</v>
      </c>
      <c r="P48" s="291" t="s">
        <v>232</v>
      </c>
      <c r="Q48" s="288"/>
      <c r="R48" s="293" t="s">
        <v>170</v>
      </c>
      <c r="S48" s="293" t="s">
        <v>63</v>
      </c>
      <c r="T48" s="294"/>
      <c r="U48" s="670"/>
      <c r="V48" s="41"/>
    </row>
    <row r="49" spans="2:22">
      <c r="B49" s="285"/>
      <c r="C49" s="289"/>
      <c r="D49" s="699" t="s">
        <v>225</v>
      </c>
      <c r="E49" s="700"/>
      <c r="F49" s="608" t="s">
        <v>146</v>
      </c>
      <c r="G49" s="296">
        <f>マージン!HW6</f>
        <v>65.127137712731923</v>
      </c>
      <c r="H49" s="296"/>
      <c r="I49" s="297" t="b">
        <v>0</v>
      </c>
      <c r="J49" s="297"/>
      <c r="K49" s="296">
        <f>IF(J49="",IF(I49=TRUE,G49,0),J49)</f>
        <v>0</v>
      </c>
      <c r="L49" s="296">
        <f t="shared" ref="L49:L70" si="0">K49*$H$35</f>
        <v>0</v>
      </c>
      <c r="M49" s="298"/>
      <c r="N49" s="299">
        <v>1</v>
      </c>
      <c r="O49" s="300"/>
      <c r="P49" s="296">
        <f>IF(O49="",L49*N49,L49*O49)</f>
        <v>0</v>
      </c>
      <c r="Q49" s="288"/>
      <c r="R49" s="301">
        <v>578</v>
      </c>
      <c r="S49" s="302" t="str">
        <f>IF(R49="","",VLOOKUP(R49,マージン!$K$6:$L$112,2,0))</f>
        <v>運輸附帯サービス</v>
      </c>
      <c r="T49" s="294"/>
      <c r="U49" s="671" t="s">
        <v>334</v>
      </c>
      <c r="V49" s="41"/>
    </row>
    <row r="50" spans="2:22">
      <c r="B50" s="285"/>
      <c r="C50" s="289"/>
      <c r="D50" s="699"/>
      <c r="E50" s="700"/>
      <c r="F50" s="193" t="s">
        <v>142</v>
      </c>
      <c r="G50" s="303">
        <f>マージン!HW7</f>
        <v>1452.1296458498989</v>
      </c>
      <c r="H50" s="303"/>
      <c r="I50" s="304" t="b">
        <v>0</v>
      </c>
      <c r="J50" s="304"/>
      <c r="K50" s="303">
        <f t="shared" ref="K50:K72" si="1">IF(J50="",IF(I50=TRUE,G50,0),J50)</f>
        <v>0</v>
      </c>
      <c r="L50" s="303">
        <f t="shared" si="0"/>
        <v>0</v>
      </c>
      <c r="M50" s="298"/>
      <c r="N50" s="305">
        <v>1</v>
      </c>
      <c r="O50" s="306"/>
      <c r="P50" s="303">
        <f t="shared" ref="P50:P56" si="2">IF(O50="",L50*N50,L50*O50)</f>
        <v>0</v>
      </c>
      <c r="Q50" s="288"/>
      <c r="R50" s="301">
        <v>571</v>
      </c>
      <c r="S50" s="302" t="str">
        <f>IF(R50="","",VLOOKUP(R50,マージン!$K$6:$L$112,2,0))</f>
        <v>鉄道輸送</v>
      </c>
      <c r="T50" s="294"/>
      <c r="U50" s="672"/>
      <c r="V50" s="41"/>
    </row>
    <row r="51" spans="2:22">
      <c r="B51" s="285"/>
      <c r="C51" s="289"/>
      <c r="D51" s="699"/>
      <c r="E51" s="700"/>
      <c r="F51" s="193" t="s">
        <v>632</v>
      </c>
      <c r="G51" s="303">
        <f>マージン!HW8</f>
        <v>565.76567024864175</v>
      </c>
      <c r="H51" s="303"/>
      <c r="I51" s="304" t="b">
        <v>0</v>
      </c>
      <c r="J51" s="304"/>
      <c r="K51" s="303">
        <f t="shared" si="1"/>
        <v>0</v>
      </c>
      <c r="L51" s="303">
        <f t="shared" si="0"/>
        <v>0</v>
      </c>
      <c r="M51" s="298"/>
      <c r="N51" s="305">
        <v>1</v>
      </c>
      <c r="O51" s="306"/>
      <c r="P51" s="303">
        <f t="shared" si="2"/>
        <v>0</v>
      </c>
      <c r="Q51" s="288"/>
      <c r="R51" s="301">
        <v>571</v>
      </c>
      <c r="S51" s="302" t="str">
        <f>IF(R51="","",VLOOKUP(R51,マージン!$K$6:$L$112,2,0))</f>
        <v>鉄道輸送</v>
      </c>
      <c r="T51" s="294"/>
      <c r="U51" s="672"/>
      <c r="V51" s="41"/>
    </row>
    <row r="52" spans="2:22">
      <c r="B52" s="285"/>
      <c r="C52" s="289"/>
      <c r="D52" s="699"/>
      <c r="E52" s="700"/>
      <c r="F52" s="193" t="s">
        <v>513</v>
      </c>
      <c r="G52" s="303">
        <f>マージン!HW9</f>
        <v>461.61907040242232</v>
      </c>
      <c r="H52" s="303"/>
      <c r="I52" s="304" t="b">
        <v>0</v>
      </c>
      <c r="J52" s="304"/>
      <c r="K52" s="303">
        <f t="shared" si="1"/>
        <v>0</v>
      </c>
      <c r="L52" s="303">
        <f t="shared" si="0"/>
        <v>0</v>
      </c>
      <c r="M52" s="298"/>
      <c r="N52" s="305">
        <v>1</v>
      </c>
      <c r="O52" s="306"/>
      <c r="P52" s="303">
        <f t="shared" si="2"/>
        <v>0</v>
      </c>
      <c r="Q52" s="288"/>
      <c r="R52" s="301">
        <v>572</v>
      </c>
      <c r="S52" s="302" t="str">
        <f>IF(R52="","",VLOOKUP(R52,マージン!$K$6:$L$112,2,0))</f>
        <v>道路輸送（自家輸送を除く。）</v>
      </c>
      <c r="T52" s="294"/>
      <c r="U52" s="672"/>
      <c r="V52" s="41"/>
    </row>
    <row r="53" spans="2:22">
      <c r="B53" s="285"/>
      <c r="C53" s="289"/>
      <c r="D53" s="699"/>
      <c r="E53" s="700"/>
      <c r="F53" s="193" t="s">
        <v>514</v>
      </c>
      <c r="G53" s="303">
        <f>マージン!HW10</f>
        <v>105.40271010731003</v>
      </c>
      <c r="H53" s="303"/>
      <c r="I53" s="304" t="b">
        <v>0</v>
      </c>
      <c r="J53" s="304"/>
      <c r="K53" s="303">
        <f t="shared" si="1"/>
        <v>0</v>
      </c>
      <c r="L53" s="303">
        <f t="shared" si="0"/>
        <v>0</v>
      </c>
      <c r="M53" s="287"/>
      <c r="N53" s="305">
        <v>1</v>
      </c>
      <c r="O53" s="306"/>
      <c r="P53" s="303">
        <f t="shared" si="2"/>
        <v>0</v>
      </c>
      <c r="Q53" s="288"/>
      <c r="R53" s="301">
        <v>572</v>
      </c>
      <c r="S53" s="302" t="str">
        <f>IF(R53="","",VLOOKUP(R53,マージン!$K$6:$L$112,2,0))</f>
        <v>道路輸送（自家輸送を除く。）</v>
      </c>
      <c r="T53" s="294"/>
      <c r="U53" s="672"/>
      <c r="V53" s="41"/>
    </row>
    <row r="54" spans="2:22">
      <c r="B54" s="285"/>
      <c r="C54" s="289"/>
      <c r="D54" s="699"/>
      <c r="E54" s="700"/>
      <c r="F54" s="193" t="s">
        <v>633</v>
      </c>
      <c r="G54" s="303">
        <f>マージン!HW11</f>
        <v>173.88058172018594</v>
      </c>
      <c r="H54" s="303"/>
      <c r="I54" s="304" t="b">
        <v>0</v>
      </c>
      <c r="J54" s="304"/>
      <c r="K54" s="303">
        <f t="shared" si="1"/>
        <v>0</v>
      </c>
      <c r="L54" s="303">
        <f t="shared" si="0"/>
        <v>0</v>
      </c>
      <c r="M54" s="287"/>
      <c r="N54" s="305">
        <v>1</v>
      </c>
      <c r="O54" s="306"/>
      <c r="P54" s="303">
        <f t="shared" si="2"/>
        <v>0</v>
      </c>
      <c r="Q54" s="288"/>
      <c r="R54" s="301">
        <v>661</v>
      </c>
      <c r="S54" s="302" t="str">
        <f>IF(R54="","",VLOOKUP(R54,マージン!$K$6:$L$112,2,0))</f>
        <v>物品賃貸サービス</v>
      </c>
      <c r="T54" s="294"/>
      <c r="U54" s="672"/>
      <c r="V54" s="41"/>
    </row>
    <row r="55" spans="2:22">
      <c r="B55" s="285"/>
      <c r="C55" s="289"/>
      <c r="D55" s="699"/>
      <c r="E55" s="700"/>
      <c r="F55" s="193" t="s">
        <v>634</v>
      </c>
      <c r="G55" s="303">
        <f>マージン!HW12</f>
        <v>1815.7064128312952</v>
      </c>
      <c r="H55" s="303"/>
      <c r="I55" s="304" t="b">
        <v>0</v>
      </c>
      <c r="J55" s="304"/>
      <c r="K55" s="303">
        <f t="shared" si="1"/>
        <v>0</v>
      </c>
      <c r="L55" s="303">
        <f t="shared" si="0"/>
        <v>0</v>
      </c>
      <c r="M55" s="287"/>
      <c r="N55" s="305">
        <v>0</v>
      </c>
      <c r="O55" s="306"/>
      <c r="P55" s="303">
        <f t="shared" si="2"/>
        <v>0</v>
      </c>
      <c r="Q55" s="288"/>
      <c r="R55" s="301">
        <v>211</v>
      </c>
      <c r="S55" s="302" t="str">
        <f>IF(R55="","",VLOOKUP(R55,マージン!$K$6:$L$112,2,0))</f>
        <v>石油製品</v>
      </c>
      <c r="T55" s="294"/>
      <c r="U55" s="672"/>
      <c r="V55" s="41"/>
    </row>
    <row r="56" spans="2:22">
      <c r="B56" s="285"/>
      <c r="C56" s="289"/>
      <c r="D56" s="701"/>
      <c r="E56" s="702"/>
      <c r="F56" s="377" t="s">
        <v>147</v>
      </c>
      <c r="G56" s="308">
        <f>マージン!HW13</f>
        <v>1592.8522953773554</v>
      </c>
      <c r="H56" s="308"/>
      <c r="I56" s="309" t="b">
        <v>0</v>
      </c>
      <c r="J56" s="309"/>
      <c r="K56" s="303">
        <f t="shared" si="1"/>
        <v>0</v>
      </c>
      <c r="L56" s="303">
        <f t="shared" si="0"/>
        <v>0</v>
      </c>
      <c r="M56" s="287"/>
      <c r="N56" s="305">
        <v>1</v>
      </c>
      <c r="O56" s="310"/>
      <c r="P56" s="311">
        <f t="shared" si="2"/>
        <v>0</v>
      </c>
      <c r="Q56" s="288"/>
      <c r="R56" s="312">
        <v>578</v>
      </c>
      <c r="S56" s="313" t="str">
        <f>IF(R56="","",VLOOKUP(R56,マージン!$K$6:$L$112,2,0))</f>
        <v>運輸附帯サービス</v>
      </c>
      <c r="T56" s="294"/>
      <c r="U56" s="673"/>
      <c r="V56" s="41"/>
    </row>
    <row r="57" spans="2:22" ht="13.5" customHeight="1">
      <c r="B57" s="285"/>
      <c r="C57" s="289"/>
      <c r="D57" s="689" t="s">
        <v>662</v>
      </c>
      <c r="E57" s="690"/>
      <c r="F57" s="380" t="s">
        <v>149</v>
      </c>
      <c r="G57" s="296">
        <f>マージン!HW14</f>
        <v>2258.5586489376137</v>
      </c>
      <c r="H57" s="296"/>
      <c r="I57" s="297" t="b">
        <v>0</v>
      </c>
      <c r="J57" s="297"/>
      <c r="K57" s="296">
        <f t="shared" si="1"/>
        <v>0</v>
      </c>
      <c r="L57" s="296">
        <f t="shared" si="0"/>
        <v>0</v>
      </c>
      <c r="M57" s="287"/>
      <c r="N57" s="315">
        <v>1</v>
      </c>
      <c r="O57" s="300"/>
      <c r="P57" s="296">
        <f t="shared" ref="P57:P70" si="3">IF(O57="",L57*N57,L57*O57)</f>
        <v>0</v>
      </c>
      <c r="Q57" s="288"/>
      <c r="R57" s="301">
        <v>672</v>
      </c>
      <c r="S57" s="302" t="str">
        <f>IF(R57="","",VLOOKUP(R57,マージン!$K$6:$L$112,2,0))</f>
        <v>飲食サービス</v>
      </c>
      <c r="T57" s="294"/>
      <c r="U57" s="674" t="s">
        <v>625</v>
      </c>
      <c r="V57" s="41"/>
    </row>
    <row r="58" spans="2:22">
      <c r="B58" s="285"/>
      <c r="C58" s="289"/>
      <c r="D58" s="691"/>
      <c r="E58" s="692"/>
      <c r="F58" s="193" t="s">
        <v>635</v>
      </c>
      <c r="G58" s="303">
        <f>マージン!HW15</f>
        <v>304.91534828842094</v>
      </c>
      <c r="H58" s="303"/>
      <c r="I58" s="304" t="b">
        <v>0</v>
      </c>
      <c r="J58" s="304"/>
      <c r="K58" s="303">
        <f t="shared" si="1"/>
        <v>0</v>
      </c>
      <c r="L58" s="303">
        <f t="shared" si="0"/>
        <v>0</v>
      </c>
      <c r="M58" s="287"/>
      <c r="N58" s="305">
        <f>IF(R58="","",IF(VLOOKUP(R58,マージン!$K$6:$O$111,5,0)="",1,VLOOKUP(R58,マージン!$K$6:$O$111,5,0)))</f>
        <v>0.21230196675084734</v>
      </c>
      <c r="O58" s="306"/>
      <c r="P58" s="303">
        <f t="shared" si="3"/>
        <v>0</v>
      </c>
      <c r="Q58" s="288"/>
      <c r="R58" s="301">
        <v>11</v>
      </c>
      <c r="S58" s="302" t="str">
        <f>IF(R58="","",VLOOKUP(R58,マージン!$K$6:$L$112,2,0))</f>
        <v>耕種農業</v>
      </c>
      <c r="T58" s="294"/>
      <c r="U58" s="675"/>
      <c r="V58" s="41"/>
    </row>
    <row r="59" spans="2:22">
      <c r="B59" s="285"/>
      <c r="C59" s="289"/>
      <c r="D59" s="691"/>
      <c r="E59" s="692"/>
      <c r="F59" s="193" t="s">
        <v>636</v>
      </c>
      <c r="G59" s="303">
        <f>マージン!HW16</f>
        <v>228.01266798215403</v>
      </c>
      <c r="H59" s="303"/>
      <c r="I59" s="304" t="b">
        <v>0</v>
      </c>
      <c r="J59" s="304"/>
      <c r="K59" s="303">
        <f t="shared" si="1"/>
        <v>0</v>
      </c>
      <c r="L59" s="303">
        <f t="shared" si="0"/>
        <v>0</v>
      </c>
      <c r="M59" s="287"/>
      <c r="N59" s="305">
        <f>IF(R59="","",IF(VLOOKUP(R59,マージン!$K$6:$O$111,5,0)="",1,VLOOKUP(R59,マージン!$K$6:$O$111,5,0)))</f>
        <v>6.0324419578643568E-3</v>
      </c>
      <c r="O59" s="306"/>
      <c r="P59" s="303">
        <f t="shared" si="3"/>
        <v>0</v>
      </c>
      <c r="Q59" s="288"/>
      <c r="R59" s="301">
        <v>17</v>
      </c>
      <c r="S59" s="302" t="str">
        <f>IF(R59="","",VLOOKUP(R59,マージン!$K$6:$L$112,2,0))</f>
        <v>漁業</v>
      </c>
      <c r="T59" s="294"/>
      <c r="U59" s="675"/>
      <c r="V59" s="41"/>
    </row>
    <row r="60" spans="2:22">
      <c r="B60" s="285"/>
      <c r="C60" s="289"/>
      <c r="D60" s="691"/>
      <c r="E60" s="692"/>
      <c r="F60" s="193" t="s">
        <v>144</v>
      </c>
      <c r="G60" s="303">
        <f>マージン!HW17</f>
        <v>599.91214640212809</v>
      </c>
      <c r="H60" s="303"/>
      <c r="I60" s="304" t="b">
        <v>0</v>
      </c>
      <c r="J60" s="304"/>
      <c r="K60" s="303">
        <f t="shared" si="1"/>
        <v>0</v>
      </c>
      <c r="L60" s="303">
        <f t="shared" si="0"/>
        <v>0</v>
      </c>
      <c r="M60" s="287"/>
      <c r="N60" s="305">
        <f>IF(R60="","",IF(VLOOKUP(R60,マージン!$K$6:$O$111,5,0)="",1,VLOOKUP(R60,マージン!$K$6:$O$111,5,0)))</f>
        <v>0.24451446062341367</v>
      </c>
      <c r="O60" s="306"/>
      <c r="P60" s="303">
        <f t="shared" si="3"/>
        <v>0</v>
      </c>
      <c r="Q60" s="288"/>
      <c r="R60" s="301">
        <v>111</v>
      </c>
      <c r="S60" s="302" t="str">
        <f>IF(R60="","",VLOOKUP(R60,マージン!$K$6:$L$112,2,0))</f>
        <v>食料品</v>
      </c>
      <c r="T60" s="294"/>
      <c r="U60" s="675"/>
      <c r="V60" s="41"/>
    </row>
    <row r="61" spans="2:22">
      <c r="B61" s="285"/>
      <c r="C61" s="289"/>
      <c r="D61" s="691"/>
      <c r="E61" s="692"/>
      <c r="F61" s="193" t="s">
        <v>150</v>
      </c>
      <c r="G61" s="303">
        <f>マージン!HW18</f>
        <v>170.34879176364817</v>
      </c>
      <c r="H61" s="303"/>
      <c r="I61" s="304" t="b">
        <v>0</v>
      </c>
      <c r="J61" s="304"/>
      <c r="K61" s="303">
        <f t="shared" si="1"/>
        <v>0</v>
      </c>
      <c r="L61" s="303">
        <f t="shared" si="0"/>
        <v>0</v>
      </c>
      <c r="M61" s="287"/>
      <c r="N61" s="305">
        <f>IF(R61="","",IF(VLOOKUP(R61,マージン!$K$6:$O$111,5,0)="",1,VLOOKUP(R61,マージン!$K$6:$O$111,5,0)))</f>
        <v>0.14270766283255965</v>
      </c>
      <c r="O61" s="306"/>
      <c r="P61" s="303">
        <f t="shared" si="3"/>
        <v>0</v>
      </c>
      <c r="Q61" s="288"/>
      <c r="R61" s="301">
        <v>112</v>
      </c>
      <c r="S61" s="302" t="str">
        <f>IF(R61="","",VLOOKUP(R61,マージン!$K$6:$L$112,2,0))</f>
        <v>飲料</v>
      </c>
      <c r="T61" s="294"/>
      <c r="U61" s="675"/>
      <c r="V61" s="41"/>
    </row>
    <row r="62" spans="2:22">
      <c r="B62" s="265"/>
      <c r="C62" s="265"/>
      <c r="D62" s="691"/>
      <c r="E62" s="692"/>
      <c r="F62" s="193" t="s">
        <v>661</v>
      </c>
      <c r="G62" s="303">
        <f>マージン!HW19</f>
        <v>289.97894058117566</v>
      </c>
      <c r="H62" s="303"/>
      <c r="I62" s="304" t="b">
        <v>0</v>
      </c>
      <c r="J62" s="304"/>
      <c r="K62" s="303">
        <f t="shared" si="1"/>
        <v>0</v>
      </c>
      <c r="L62" s="303">
        <f t="shared" si="0"/>
        <v>0</v>
      </c>
      <c r="M62" s="110"/>
      <c r="N62" s="305">
        <f>IF(R62="","",IF(VLOOKUP(R62,マージン!$K$6:$O$111,5,0)="",1,VLOOKUP(R62,マージン!$K$6:$O$111,5,0)))</f>
        <v>0.24451446062341367</v>
      </c>
      <c r="O62" s="306"/>
      <c r="P62" s="303">
        <f t="shared" si="3"/>
        <v>0</v>
      </c>
      <c r="Q62" s="288"/>
      <c r="R62" s="301">
        <v>111</v>
      </c>
      <c r="S62" s="302" t="str">
        <f>IF(R62="","",VLOOKUP(R62,マージン!$K$6:$L$112,2,0))</f>
        <v>食料品</v>
      </c>
      <c r="T62" s="294"/>
      <c r="U62" s="675"/>
      <c r="V62" s="41"/>
    </row>
    <row r="63" spans="2:22">
      <c r="B63" s="285"/>
      <c r="C63" s="285"/>
      <c r="D63" s="691"/>
      <c r="E63" s="692"/>
      <c r="F63" s="193" t="s">
        <v>638</v>
      </c>
      <c r="G63" s="303">
        <f>マージン!HW20</f>
        <v>381.2821320542572</v>
      </c>
      <c r="H63" s="303"/>
      <c r="I63" s="304" t="b">
        <v>0</v>
      </c>
      <c r="J63" s="304"/>
      <c r="K63" s="303">
        <f t="shared" si="1"/>
        <v>0</v>
      </c>
      <c r="L63" s="303">
        <f t="shared" si="0"/>
        <v>0</v>
      </c>
      <c r="M63" s="298"/>
      <c r="N63" s="305">
        <f>IF(R63="","",IF(VLOOKUP(R63,マージン!$K$6:$O$111,5,0)="",1,VLOOKUP(R63,マージン!$K$6:$O$111,5,0)))</f>
        <v>2.5507486530728977E-2</v>
      </c>
      <c r="O63" s="306"/>
      <c r="P63" s="303">
        <f t="shared" si="3"/>
        <v>0</v>
      </c>
      <c r="Q63" s="288"/>
      <c r="R63" s="301">
        <v>152</v>
      </c>
      <c r="S63" s="302" t="str">
        <f>IF(R63="","",VLOOKUP(R63,マージン!$K$6:$L$112,2,0))</f>
        <v>衣服・その他の繊維既製品</v>
      </c>
      <c r="T63" s="294"/>
      <c r="U63" s="675"/>
      <c r="V63" s="41"/>
    </row>
    <row r="64" spans="2:22">
      <c r="B64" s="285"/>
      <c r="C64" s="285"/>
      <c r="D64" s="691"/>
      <c r="E64" s="692"/>
      <c r="F64" s="193" t="s">
        <v>639</v>
      </c>
      <c r="G64" s="303">
        <f>マージン!HW21</f>
        <v>148.04270459879544</v>
      </c>
      <c r="H64" s="303"/>
      <c r="I64" s="304" t="b">
        <v>0</v>
      </c>
      <c r="J64" s="304"/>
      <c r="K64" s="303">
        <f t="shared" si="1"/>
        <v>0</v>
      </c>
      <c r="L64" s="303">
        <f t="shared" si="0"/>
        <v>0</v>
      </c>
      <c r="M64" s="298"/>
      <c r="N64" s="305">
        <f>IF(R64="","",IF(VLOOKUP(R64,マージン!$K$6:$O$111,5,0)="",1,VLOOKUP(R64,マージン!$K$6:$O$111,5,0)))</f>
        <v>1.6476108548747991E-2</v>
      </c>
      <c r="O64" s="306"/>
      <c r="P64" s="303">
        <f t="shared" si="3"/>
        <v>0</v>
      </c>
      <c r="Q64" s="288"/>
      <c r="R64" s="301">
        <v>231</v>
      </c>
      <c r="S64" s="302" t="str">
        <f>IF(R64="","",VLOOKUP(R64,マージン!$K$6:$L$112,2,0))</f>
        <v>なめし革・革製品・毛皮</v>
      </c>
      <c r="T64" s="294"/>
      <c r="U64" s="675"/>
      <c r="V64" s="41"/>
    </row>
    <row r="65" spans="2:22">
      <c r="B65" s="285"/>
      <c r="C65" s="285"/>
      <c r="D65" s="691"/>
      <c r="E65" s="692"/>
      <c r="F65" s="193" t="s">
        <v>156</v>
      </c>
      <c r="G65" s="303">
        <f>マージン!HW22</f>
        <v>34.241614947251549</v>
      </c>
      <c r="H65" s="303"/>
      <c r="I65" s="304" t="b">
        <v>0</v>
      </c>
      <c r="J65" s="304"/>
      <c r="K65" s="303">
        <f t="shared" si="1"/>
        <v>0</v>
      </c>
      <c r="L65" s="303">
        <f t="shared" si="0"/>
        <v>0</v>
      </c>
      <c r="M65" s="298"/>
      <c r="N65" s="305">
        <f>IF(R65="","",IF(VLOOKUP(R65,マージン!$K$6:$O$111,5,0)="",1,VLOOKUP(R65,マージン!$K$6:$O$111,5,0)))</f>
        <v>1.1156225168528426E-2</v>
      </c>
      <c r="O65" s="306"/>
      <c r="P65" s="303">
        <f t="shared" si="3"/>
        <v>0</v>
      </c>
      <c r="Q65" s="288"/>
      <c r="R65" s="301">
        <v>253</v>
      </c>
      <c r="S65" s="302" t="str">
        <f>IF(R65="","",VLOOKUP(R65,マージン!$K$6:$L$112,2,0))</f>
        <v>陶磁器</v>
      </c>
      <c r="T65" s="294"/>
      <c r="U65" s="675"/>
      <c r="V65" s="41"/>
    </row>
    <row r="66" spans="2:22">
      <c r="B66" s="285"/>
      <c r="C66" s="285"/>
      <c r="D66" s="691"/>
      <c r="E66" s="692"/>
      <c r="F66" s="193" t="s">
        <v>640</v>
      </c>
      <c r="G66" s="303">
        <f>マージン!HW23</f>
        <v>8.5902840914827863</v>
      </c>
      <c r="H66" s="303"/>
      <c r="I66" s="304" t="b">
        <v>0</v>
      </c>
      <c r="J66" s="304"/>
      <c r="K66" s="303">
        <f t="shared" si="1"/>
        <v>0</v>
      </c>
      <c r="L66" s="303">
        <f t="shared" si="0"/>
        <v>0</v>
      </c>
      <c r="M66" s="298"/>
      <c r="N66" s="305">
        <f>IF(R66="","",IF(VLOOKUP(R66,マージン!$K$6:$O$111,5,0)="",1,VLOOKUP(R66,マージン!$K$6:$O$111,5,0)))</f>
        <v>0.16862447188935867</v>
      </c>
      <c r="O66" s="306"/>
      <c r="P66" s="303">
        <f t="shared" si="3"/>
        <v>0</v>
      </c>
      <c r="Q66" s="288"/>
      <c r="R66" s="301">
        <v>251</v>
      </c>
      <c r="S66" s="302" t="str">
        <f>IF(R66="","",VLOOKUP(R66,マージン!$K$6:$L$112,2,0))</f>
        <v>ガラス・ガラス製品</v>
      </c>
      <c r="T66" s="294"/>
      <c r="U66" s="675"/>
      <c r="V66" s="41"/>
    </row>
    <row r="67" spans="2:22">
      <c r="B67" s="285"/>
      <c r="C67" s="285"/>
      <c r="D67" s="691"/>
      <c r="E67" s="692"/>
      <c r="F67" s="193" t="s">
        <v>327</v>
      </c>
      <c r="G67" s="303">
        <f>マージン!HW24</f>
        <v>15.125152240894142</v>
      </c>
      <c r="H67" s="303"/>
      <c r="I67" s="304" t="b">
        <v>0</v>
      </c>
      <c r="J67" s="304"/>
      <c r="K67" s="303">
        <f t="shared" si="1"/>
        <v>0</v>
      </c>
      <c r="L67" s="303">
        <f t="shared" si="0"/>
        <v>0</v>
      </c>
      <c r="M67" s="298"/>
      <c r="N67" s="305">
        <f>IF(R67="","",IF(VLOOKUP(R67,マージン!$K$6:$O$111,5,0)="",1,VLOOKUP(R67,マージン!$K$6:$O$111,5,0)))</f>
        <v>0.31431469236326398</v>
      </c>
      <c r="O67" s="306"/>
      <c r="P67" s="303">
        <f t="shared" si="3"/>
        <v>0</v>
      </c>
      <c r="Q67" s="288"/>
      <c r="R67" s="301">
        <v>207</v>
      </c>
      <c r="S67" s="302" t="str">
        <f>IF(R67="","",VLOOKUP(R67,マージン!$K$6:$L$112,2,0))</f>
        <v>医薬品</v>
      </c>
      <c r="T67" s="294"/>
      <c r="U67" s="675"/>
      <c r="V67" s="41"/>
    </row>
    <row r="68" spans="2:22">
      <c r="B68" s="285"/>
      <c r="C68" s="285"/>
      <c r="D68" s="691"/>
      <c r="E68" s="692"/>
      <c r="F68" s="193" t="s">
        <v>641</v>
      </c>
      <c r="G68" s="303">
        <f>マージン!HW25</f>
        <v>24.328558860793549</v>
      </c>
      <c r="H68" s="303"/>
      <c r="I68" s="304" t="b">
        <v>0</v>
      </c>
      <c r="J68" s="304"/>
      <c r="K68" s="303">
        <f t="shared" si="1"/>
        <v>0</v>
      </c>
      <c r="L68" s="303">
        <f t="shared" si="0"/>
        <v>0</v>
      </c>
      <c r="M68" s="298"/>
      <c r="N68" s="305">
        <f>IF(R68="","",IF(VLOOKUP(R68,マージン!$K$6:$O$111,5,0)="",1,VLOOKUP(R68,マージン!$K$6:$O$111,5,0)))</f>
        <v>0.34773055062204355</v>
      </c>
      <c r="O68" s="306"/>
      <c r="P68" s="303">
        <f t="shared" si="3"/>
        <v>0</v>
      </c>
      <c r="Q68" s="288"/>
      <c r="R68" s="301">
        <v>208</v>
      </c>
      <c r="S68" s="302" t="str">
        <f>IF(R68="","",VLOOKUP(R68,マージン!$K$6:$L$112,2,0))</f>
        <v>化学最終製品（医薬品を除く。）</v>
      </c>
      <c r="T68" s="294"/>
      <c r="U68" s="675"/>
      <c r="V68" s="41"/>
    </row>
    <row r="69" spans="2:22">
      <c r="B69" s="285"/>
      <c r="C69" s="285"/>
      <c r="D69" s="691"/>
      <c r="E69" s="692"/>
      <c r="F69" s="193" t="s">
        <v>642</v>
      </c>
      <c r="G69" s="303">
        <f>マージン!HW26</f>
        <v>3.1855071394374876</v>
      </c>
      <c r="H69" s="303"/>
      <c r="I69" s="304" t="b">
        <v>0</v>
      </c>
      <c r="J69" s="304"/>
      <c r="K69" s="303">
        <f t="shared" si="1"/>
        <v>0</v>
      </c>
      <c r="L69" s="303">
        <f t="shared" si="0"/>
        <v>0</v>
      </c>
      <c r="M69" s="298"/>
      <c r="N69" s="305">
        <f>IF(R69="","",IF(VLOOKUP(R69,マージン!$K$6:$O$111,5,0)="",1,VLOOKUP(R69,マージン!$K$6:$O$111,5,0)))</f>
        <v>0.34773055062204355</v>
      </c>
      <c r="O69" s="306"/>
      <c r="P69" s="303">
        <f t="shared" si="3"/>
        <v>0</v>
      </c>
      <c r="Q69" s="288"/>
      <c r="R69" s="301">
        <v>208</v>
      </c>
      <c r="S69" s="302" t="str">
        <f>IF(R69="","",VLOOKUP(R69,マージン!$K$6:$L$112,2,0))</f>
        <v>化学最終製品（医薬品を除く。）</v>
      </c>
      <c r="T69" s="294"/>
      <c r="U69" s="675"/>
      <c r="V69" s="41"/>
    </row>
    <row r="70" spans="2:22">
      <c r="B70" s="285"/>
      <c r="C70" s="285"/>
      <c r="D70" s="691"/>
      <c r="E70" s="692"/>
      <c r="F70" s="375" t="s">
        <v>643</v>
      </c>
      <c r="G70" s="308">
        <f>マージン!HW27</f>
        <v>1321.2380282144356</v>
      </c>
      <c r="H70" s="308"/>
      <c r="I70" s="309" t="b">
        <v>0</v>
      </c>
      <c r="J70" s="309"/>
      <c r="K70" s="308">
        <f t="shared" si="1"/>
        <v>0</v>
      </c>
      <c r="L70" s="308">
        <f t="shared" si="0"/>
        <v>0</v>
      </c>
      <c r="M70" s="317"/>
      <c r="N70" s="318">
        <f>IF(R70="","",IF(VLOOKUP(R70,マージン!$K$6:$O$111,5,0)="",1,VLOOKUP(R70,マージン!$K$6:$O$111,5,0)))</f>
        <v>0.1734976898817725</v>
      </c>
      <c r="O70" s="310"/>
      <c r="P70" s="308">
        <f t="shared" si="3"/>
        <v>0</v>
      </c>
      <c r="Q70" s="319"/>
      <c r="R70" s="320">
        <v>391</v>
      </c>
      <c r="S70" s="321" t="str">
        <f>IF(R70="","",VLOOKUP(R70,マージン!$K$6:$L$112,2,0))</f>
        <v>その他の製造工業製品</v>
      </c>
      <c r="T70" s="294"/>
      <c r="U70" s="675"/>
      <c r="V70" s="41"/>
    </row>
    <row r="71" spans="2:22">
      <c r="B71" s="285"/>
      <c r="C71" s="285"/>
      <c r="D71" s="680" t="s">
        <v>226</v>
      </c>
      <c r="E71" s="682"/>
      <c r="F71" s="609" t="s">
        <v>224</v>
      </c>
      <c r="G71" s="293" t="s">
        <v>153</v>
      </c>
      <c r="H71" s="680" t="s">
        <v>159</v>
      </c>
      <c r="I71" s="681"/>
      <c r="J71" s="682"/>
      <c r="K71" s="293" t="s">
        <v>244</v>
      </c>
      <c r="L71" s="293" t="s">
        <v>162</v>
      </c>
      <c r="M71" s="322"/>
      <c r="N71" s="293" t="s">
        <v>160</v>
      </c>
      <c r="O71" s="323" t="s">
        <v>248</v>
      </c>
      <c r="P71" s="293" t="s">
        <v>232</v>
      </c>
      <c r="Q71" s="324"/>
      <c r="R71" s="293" t="s">
        <v>170</v>
      </c>
      <c r="S71" s="323" t="s">
        <v>63</v>
      </c>
      <c r="T71" s="325"/>
      <c r="U71" s="326" t="s">
        <v>157</v>
      </c>
      <c r="V71" s="41"/>
    </row>
    <row r="72" spans="2:22" ht="13.5" customHeight="1">
      <c r="B72" s="285"/>
      <c r="C72" s="285"/>
      <c r="D72" s="734" t="s">
        <v>663</v>
      </c>
      <c r="E72" s="735"/>
      <c r="F72" s="608" t="s">
        <v>644</v>
      </c>
      <c r="G72" s="296">
        <f>マージン!HW28</f>
        <v>214.48016064919443</v>
      </c>
      <c r="H72" s="296"/>
      <c r="I72" s="297" t="b">
        <v>0</v>
      </c>
      <c r="J72" s="297"/>
      <c r="K72" s="296">
        <f t="shared" si="1"/>
        <v>0</v>
      </c>
      <c r="L72" s="296">
        <f t="shared" ref="L72" si="4">K72*$H$35</f>
        <v>0</v>
      </c>
      <c r="M72" s="327"/>
      <c r="N72" s="315">
        <v>1</v>
      </c>
      <c r="O72" s="300"/>
      <c r="P72" s="296">
        <f t="shared" ref="P72" si="5">IF(O72="",L72*N72,L72*O72)</f>
        <v>0</v>
      </c>
      <c r="Q72" s="328"/>
      <c r="R72" s="329">
        <v>673</v>
      </c>
      <c r="S72" s="330" t="str">
        <f>IF(R72="","",VLOOKUP(R72,マージン!$K$6:$L$112,2,0))</f>
        <v>洗濯・理容・美容・浴場業</v>
      </c>
      <c r="T72" s="294"/>
      <c r="U72" s="674" t="s">
        <v>665</v>
      </c>
      <c r="V72" s="41"/>
    </row>
    <row r="73" spans="2:22" ht="13.5" customHeight="1">
      <c r="B73" s="285"/>
      <c r="C73" s="285"/>
      <c r="D73" s="736"/>
      <c r="E73" s="735"/>
      <c r="F73" s="193" t="s">
        <v>645</v>
      </c>
      <c r="G73" s="303">
        <f>マージン!HW29</f>
        <v>575.08818706418788</v>
      </c>
      <c r="H73" s="303"/>
      <c r="I73" s="304" t="b">
        <v>0</v>
      </c>
      <c r="J73" s="304"/>
      <c r="K73" s="303">
        <f t="shared" ref="K73:K88" si="6">IF(J73="",IF(I73=TRUE,G73,0),J73)</f>
        <v>0</v>
      </c>
      <c r="L73" s="303">
        <f t="shared" ref="L73:L88" si="7">K73*$H$35</f>
        <v>0</v>
      </c>
      <c r="M73" s="331"/>
      <c r="N73" s="305">
        <v>1</v>
      </c>
      <c r="O73" s="306"/>
      <c r="P73" s="303">
        <f t="shared" ref="P73:P88" si="8">IF(O73="",L73*N73,L73*O73)</f>
        <v>0</v>
      </c>
      <c r="Q73" s="332"/>
      <c r="R73" s="333">
        <v>674</v>
      </c>
      <c r="S73" s="334" t="str">
        <f>IF(R73="","",VLOOKUP(R73,マージン!$K$6:$L$112,2,0))</f>
        <v>娯楽サービス</v>
      </c>
      <c r="T73" s="294"/>
      <c r="U73" s="675"/>
      <c r="V73" s="41"/>
    </row>
    <row r="74" spans="2:22">
      <c r="B74" s="285"/>
      <c r="C74" s="285"/>
      <c r="D74" s="736"/>
      <c r="E74" s="735"/>
      <c r="F74" s="380" t="s">
        <v>646</v>
      </c>
      <c r="G74" s="335">
        <f>マージン!HW30</f>
        <v>171.33502863238624</v>
      </c>
      <c r="H74" s="335"/>
      <c r="I74" s="336" t="b">
        <v>0</v>
      </c>
      <c r="J74" s="336"/>
      <c r="K74" s="335">
        <f t="shared" si="6"/>
        <v>0</v>
      </c>
      <c r="L74" s="335">
        <f t="shared" si="7"/>
        <v>0</v>
      </c>
      <c r="M74" s="337"/>
      <c r="N74" s="338">
        <v>1</v>
      </c>
      <c r="O74" s="339"/>
      <c r="P74" s="335">
        <f t="shared" si="8"/>
        <v>0</v>
      </c>
      <c r="Q74" s="340"/>
      <c r="R74" s="301">
        <v>631</v>
      </c>
      <c r="S74" s="302" t="str">
        <f>IF(R74="","",VLOOKUP(R74,マージン!$K$6:$L$112,2,0))</f>
        <v>教育</v>
      </c>
      <c r="T74" s="294"/>
      <c r="U74" s="675"/>
      <c r="V74" s="41"/>
    </row>
    <row r="75" spans="2:22">
      <c r="B75" s="285"/>
      <c r="C75" s="341"/>
      <c r="D75" s="736"/>
      <c r="E75" s="735"/>
      <c r="F75" s="193" t="s">
        <v>647</v>
      </c>
      <c r="G75" s="303">
        <f>マージン!HW31</f>
        <v>62.443204061996269</v>
      </c>
      <c r="H75" s="303"/>
      <c r="I75" s="304" t="b">
        <v>0</v>
      </c>
      <c r="J75" s="304"/>
      <c r="K75" s="303">
        <f t="shared" si="6"/>
        <v>0</v>
      </c>
      <c r="L75" s="303">
        <f t="shared" si="7"/>
        <v>0</v>
      </c>
      <c r="M75" s="287"/>
      <c r="N75" s="305">
        <v>1</v>
      </c>
      <c r="O75" s="306"/>
      <c r="P75" s="303">
        <f t="shared" si="8"/>
        <v>0</v>
      </c>
      <c r="Q75" s="288"/>
      <c r="R75" s="301">
        <v>674</v>
      </c>
      <c r="S75" s="302" t="str">
        <f>IF(R75="","",VLOOKUP(R75,マージン!$K$6:$L$112,2,0))</f>
        <v>娯楽サービス</v>
      </c>
      <c r="T75" s="294"/>
      <c r="U75" s="675"/>
      <c r="V75" s="41"/>
    </row>
    <row r="76" spans="2:22">
      <c r="B76" s="285"/>
      <c r="C76" s="341"/>
      <c r="D76" s="736"/>
      <c r="E76" s="735"/>
      <c r="F76" s="375" t="s">
        <v>648</v>
      </c>
      <c r="G76" s="308">
        <f>マージン!HW32</f>
        <v>362.60400615920264</v>
      </c>
      <c r="H76" s="308"/>
      <c r="I76" s="309" t="b">
        <v>0</v>
      </c>
      <c r="J76" s="309"/>
      <c r="K76" s="308">
        <f t="shared" si="6"/>
        <v>0</v>
      </c>
      <c r="L76" s="308">
        <f t="shared" si="7"/>
        <v>0</v>
      </c>
      <c r="M76" s="342"/>
      <c r="N76" s="318">
        <v>1</v>
      </c>
      <c r="O76" s="310"/>
      <c r="P76" s="308">
        <f t="shared" si="8"/>
        <v>0</v>
      </c>
      <c r="Q76" s="319"/>
      <c r="R76" s="320">
        <v>674</v>
      </c>
      <c r="S76" s="321" t="str">
        <f>IF(R76="","",VLOOKUP(R76,マージン!$K$6:$L$112,2,0))</f>
        <v>娯楽サービス</v>
      </c>
      <c r="T76" s="294"/>
      <c r="U76" s="675"/>
      <c r="V76" s="41"/>
    </row>
    <row r="77" spans="2:22">
      <c r="B77" s="285"/>
      <c r="C77" s="341"/>
      <c r="D77" s="736"/>
      <c r="E77" s="735"/>
      <c r="F77" s="193" t="s">
        <v>649</v>
      </c>
      <c r="G77" s="303">
        <f>マージン!HW33</f>
        <v>56.260539829031629</v>
      </c>
      <c r="H77" s="303"/>
      <c r="I77" s="304" t="b">
        <v>0</v>
      </c>
      <c r="J77" s="304"/>
      <c r="K77" s="303">
        <f t="shared" si="6"/>
        <v>0</v>
      </c>
      <c r="L77" s="303">
        <f t="shared" si="7"/>
        <v>0</v>
      </c>
      <c r="M77" s="343"/>
      <c r="N77" s="305">
        <v>1</v>
      </c>
      <c r="O77" s="306"/>
      <c r="P77" s="303">
        <f t="shared" si="8"/>
        <v>0</v>
      </c>
      <c r="Q77" s="332"/>
      <c r="R77" s="333">
        <v>674</v>
      </c>
      <c r="S77" s="334" t="str">
        <f>IF(R77="","",VLOOKUP(R77,マージン!$K$6:$L$112,2,0))</f>
        <v>娯楽サービス</v>
      </c>
      <c r="T77" s="294"/>
      <c r="U77" s="675"/>
      <c r="V77" s="41"/>
    </row>
    <row r="78" spans="2:22">
      <c r="B78" s="285"/>
      <c r="C78" s="341"/>
      <c r="D78" s="736"/>
      <c r="E78" s="735"/>
      <c r="F78" s="193" t="s">
        <v>650</v>
      </c>
      <c r="G78" s="303">
        <f>マージン!HW34</f>
        <v>255.81786615061475</v>
      </c>
      <c r="H78" s="303"/>
      <c r="I78" s="304" t="b">
        <v>0</v>
      </c>
      <c r="J78" s="304"/>
      <c r="K78" s="303">
        <f t="shared" si="6"/>
        <v>0</v>
      </c>
      <c r="L78" s="303">
        <f t="shared" si="7"/>
        <v>0</v>
      </c>
      <c r="M78" s="343"/>
      <c r="N78" s="305">
        <v>1</v>
      </c>
      <c r="O78" s="306"/>
      <c r="P78" s="303">
        <f t="shared" si="8"/>
        <v>0</v>
      </c>
      <c r="Q78" s="332"/>
      <c r="R78" s="333">
        <v>674</v>
      </c>
      <c r="S78" s="334" t="str">
        <f>IF(R78="","",VLOOKUP(R78,マージン!$K$6:$L$112,2,0))</f>
        <v>娯楽サービス</v>
      </c>
      <c r="T78" s="294"/>
      <c r="U78" s="675"/>
      <c r="V78" s="41"/>
    </row>
    <row r="79" spans="2:22" ht="13.5" customHeight="1">
      <c r="B79" s="285"/>
      <c r="C79" s="341"/>
      <c r="D79" s="736"/>
      <c r="E79" s="735"/>
      <c r="F79" s="193" t="s">
        <v>651</v>
      </c>
      <c r="G79" s="303">
        <f>マージン!HW35</f>
        <v>39.106984164314987</v>
      </c>
      <c r="H79" s="303"/>
      <c r="I79" s="304" t="b">
        <v>0</v>
      </c>
      <c r="J79" s="304"/>
      <c r="K79" s="303">
        <f t="shared" si="6"/>
        <v>0</v>
      </c>
      <c r="L79" s="303">
        <f t="shared" si="7"/>
        <v>0</v>
      </c>
      <c r="M79" s="343"/>
      <c r="N79" s="305">
        <v>1</v>
      </c>
      <c r="O79" s="306"/>
      <c r="P79" s="303">
        <f t="shared" si="8"/>
        <v>0</v>
      </c>
      <c r="Q79" s="332"/>
      <c r="R79" s="333">
        <v>659</v>
      </c>
      <c r="S79" s="334" t="str">
        <f>IF(R79="","",VLOOKUP(R79,マージン!$K$6:$L$112,2,0))</f>
        <v>他に分類されない会員制団体</v>
      </c>
      <c r="T79" s="294"/>
      <c r="U79" s="675"/>
      <c r="V79" s="41"/>
    </row>
    <row r="80" spans="2:22">
      <c r="B80" s="285"/>
      <c r="C80" s="341"/>
      <c r="D80" s="736"/>
      <c r="E80" s="735"/>
      <c r="F80" s="380" t="s">
        <v>652</v>
      </c>
      <c r="G80" s="335">
        <f>マージン!HW36</f>
        <v>33.224011840955747</v>
      </c>
      <c r="H80" s="335"/>
      <c r="I80" s="336" t="b">
        <v>0</v>
      </c>
      <c r="J80" s="336"/>
      <c r="K80" s="335">
        <f t="shared" si="6"/>
        <v>0</v>
      </c>
      <c r="L80" s="335">
        <f t="shared" si="7"/>
        <v>0</v>
      </c>
      <c r="M80" s="337"/>
      <c r="N80" s="305">
        <v>1</v>
      </c>
      <c r="O80" s="339"/>
      <c r="P80" s="335">
        <f t="shared" si="8"/>
        <v>0</v>
      </c>
      <c r="Q80" s="340"/>
      <c r="R80" s="301">
        <v>661</v>
      </c>
      <c r="S80" s="302" t="str">
        <f>IF(R80="","",VLOOKUP(R80,マージン!$K$6:$L$112,2,0))</f>
        <v>物品賃貸サービス</v>
      </c>
      <c r="T80" s="294"/>
      <c r="U80" s="675"/>
      <c r="V80" s="41"/>
    </row>
    <row r="81" spans="2:22">
      <c r="B81" s="285"/>
      <c r="C81" s="341"/>
      <c r="D81" s="736"/>
      <c r="E81" s="735"/>
      <c r="F81" s="193" t="s">
        <v>653</v>
      </c>
      <c r="G81" s="303">
        <f>マージン!HW37</f>
        <v>43.719005795489778</v>
      </c>
      <c r="H81" s="303"/>
      <c r="I81" s="304" t="b">
        <v>0</v>
      </c>
      <c r="J81" s="304"/>
      <c r="K81" s="303">
        <f t="shared" ref="K81" si="9">IF(J81="",IF(I81=TRUE,G81,0),J81)</f>
        <v>0</v>
      </c>
      <c r="L81" s="303">
        <f t="shared" si="7"/>
        <v>0</v>
      </c>
      <c r="M81" s="287"/>
      <c r="N81" s="305">
        <v>1</v>
      </c>
      <c r="O81" s="306"/>
      <c r="P81" s="303">
        <f t="shared" si="8"/>
        <v>0</v>
      </c>
      <c r="Q81" s="288"/>
      <c r="R81" s="333">
        <v>674</v>
      </c>
      <c r="S81" s="334" t="str">
        <f>IF(R81="","",VLOOKUP(R81,マージン!$K$6:$L$112,2,0))</f>
        <v>娯楽サービス</v>
      </c>
      <c r="T81" s="294"/>
      <c r="U81" s="675"/>
      <c r="V81" s="41"/>
    </row>
    <row r="82" spans="2:22">
      <c r="B82" s="285"/>
      <c r="D82" s="736"/>
      <c r="E82" s="735"/>
      <c r="F82" s="193" t="s">
        <v>654</v>
      </c>
      <c r="G82" s="303">
        <f>マージン!HW38</f>
        <v>29.960675905477991</v>
      </c>
      <c r="H82" s="303"/>
      <c r="I82" s="304" t="b">
        <v>0</v>
      </c>
      <c r="J82" s="304"/>
      <c r="K82" s="303">
        <f t="shared" si="6"/>
        <v>0</v>
      </c>
      <c r="L82" s="303">
        <f t="shared" si="7"/>
        <v>0</v>
      </c>
      <c r="M82" s="287"/>
      <c r="N82" s="305">
        <v>1</v>
      </c>
      <c r="O82" s="306"/>
      <c r="P82" s="303">
        <f t="shared" si="8"/>
        <v>0</v>
      </c>
      <c r="Q82" s="288"/>
      <c r="R82" s="301">
        <v>679</v>
      </c>
      <c r="S82" s="302" t="str">
        <f>IF(R82="","",VLOOKUP(R82,マージン!$K$6:$L$112,2,0))</f>
        <v>その他の対個人サービス</v>
      </c>
      <c r="T82" s="294"/>
      <c r="U82" s="675"/>
      <c r="V82" s="41"/>
    </row>
    <row r="83" spans="2:22">
      <c r="B83" s="265"/>
      <c r="C83" s="265"/>
      <c r="D83" s="736"/>
      <c r="E83" s="735"/>
      <c r="F83" s="193" t="s">
        <v>655</v>
      </c>
      <c r="G83" s="303">
        <f>マージン!HW39</f>
        <v>22.701989738271322</v>
      </c>
      <c r="H83" s="303"/>
      <c r="I83" s="304" t="b">
        <v>0</v>
      </c>
      <c r="J83" s="304"/>
      <c r="K83" s="303">
        <f t="shared" si="6"/>
        <v>0</v>
      </c>
      <c r="L83" s="303">
        <f t="shared" si="7"/>
        <v>0</v>
      </c>
      <c r="M83" s="110"/>
      <c r="N83" s="305">
        <v>1</v>
      </c>
      <c r="O83" s="306"/>
      <c r="P83" s="303">
        <f t="shared" si="8"/>
        <v>0</v>
      </c>
      <c r="Q83" s="288"/>
      <c r="R83" s="301">
        <v>641</v>
      </c>
      <c r="S83" s="302" t="str">
        <f>IF(R83="","",VLOOKUP(R83,マージン!$K$6:$L$112,2,0))</f>
        <v>医療</v>
      </c>
      <c r="T83" s="294"/>
      <c r="U83" s="675"/>
      <c r="V83" s="41"/>
    </row>
    <row r="84" spans="2:22">
      <c r="B84" s="265"/>
      <c r="C84" s="265"/>
      <c r="D84" s="736"/>
      <c r="E84" s="735"/>
      <c r="F84" s="193" t="s">
        <v>656</v>
      </c>
      <c r="G84" s="303">
        <f>マージン!HW40</f>
        <v>28.577247241367434</v>
      </c>
      <c r="H84" s="303"/>
      <c r="I84" s="304" t="b">
        <v>0</v>
      </c>
      <c r="J84" s="304"/>
      <c r="K84" s="303">
        <f t="shared" ref="K84" si="10">IF(J84="",IF(I84=TRUE,G84,0),J84)</f>
        <v>0</v>
      </c>
      <c r="L84" s="303">
        <f t="shared" ref="L84" si="11">K84*$H$35</f>
        <v>0</v>
      </c>
      <c r="M84" s="110"/>
      <c r="N84" s="305">
        <v>1</v>
      </c>
      <c r="O84" s="306"/>
      <c r="P84" s="303">
        <f t="shared" si="8"/>
        <v>0</v>
      </c>
      <c r="Q84" s="288"/>
      <c r="R84" s="301">
        <v>679</v>
      </c>
      <c r="S84" s="302" t="str">
        <f>IF(R84="","",VLOOKUP(R84,マージン!$K$6:$L$112,2,0))</f>
        <v>その他の対個人サービス</v>
      </c>
      <c r="T84" s="294"/>
      <c r="U84" s="675"/>
      <c r="V84" s="41"/>
    </row>
    <row r="85" spans="2:22">
      <c r="B85" s="289"/>
      <c r="D85" s="736"/>
      <c r="E85" s="735"/>
      <c r="F85" s="375" t="s">
        <v>657</v>
      </c>
      <c r="G85" s="308">
        <f>マージン!HW41</f>
        <v>31.022283552870515</v>
      </c>
      <c r="H85" s="308"/>
      <c r="I85" s="309" t="b">
        <v>0</v>
      </c>
      <c r="J85" s="309"/>
      <c r="K85" s="308">
        <f t="shared" si="6"/>
        <v>0</v>
      </c>
      <c r="L85" s="308">
        <f t="shared" si="7"/>
        <v>0</v>
      </c>
      <c r="M85" s="342"/>
      <c r="N85" s="305">
        <v>1</v>
      </c>
      <c r="O85" s="310"/>
      <c r="P85" s="308">
        <f t="shared" si="8"/>
        <v>0</v>
      </c>
      <c r="Q85" s="319"/>
      <c r="R85" s="320">
        <v>11</v>
      </c>
      <c r="S85" s="321" t="str">
        <f>IF(R85="","",VLOOKUP(R85,マージン!$K$6:$L$112,2,0))</f>
        <v>耕種農業</v>
      </c>
      <c r="T85" s="294"/>
      <c r="U85" s="675"/>
      <c r="V85" s="41"/>
    </row>
    <row r="86" spans="2:22">
      <c r="B86" s="289"/>
      <c r="D86" s="689" t="s">
        <v>664</v>
      </c>
      <c r="E86" s="690"/>
      <c r="F86" s="608" t="s">
        <v>658</v>
      </c>
      <c r="G86" s="296">
        <f>マージン!HW42</f>
        <v>1.1212785317203329</v>
      </c>
      <c r="H86" s="296"/>
      <c r="I86" s="297" t="b">
        <v>0</v>
      </c>
      <c r="J86" s="297"/>
      <c r="K86" s="296">
        <f t="shared" si="6"/>
        <v>0</v>
      </c>
      <c r="L86" s="296">
        <f t="shared" si="7"/>
        <v>0</v>
      </c>
      <c r="M86" s="344"/>
      <c r="N86" s="315">
        <v>1</v>
      </c>
      <c r="O86" s="300"/>
      <c r="P86" s="296">
        <f t="shared" si="8"/>
        <v>0</v>
      </c>
      <c r="Q86" s="345"/>
      <c r="R86" s="329">
        <v>579</v>
      </c>
      <c r="S86" s="330" t="str">
        <f>IF(R86="","",VLOOKUP(R86,マージン!$K$6:$L$112,2,0))</f>
        <v>郵便・信書便</v>
      </c>
      <c r="T86" s="346"/>
      <c r="U86" s="674"/>
      <c r="V86" s="41"/>
    </row>
    <row r="87" spans="2:22">
      <c r="B87" s="289"/>
      <c r="D87" s="691"/>
      <c r="E87" s="692"/>
      <c r="F87" s="193" t="s">
        <v>659</v>
      </c>
      <c r="G87" s="303">
        <f>マージン!HW43</f>
        <v>122.84466515799789</v>
      </c>
      <c r="H87" s="303"/>
      <c r="I87" s="304" t="b">
        <v>0</v>
      </c>
      <c r="J87" s="304"/>
      <c r="K87" s="303">
        <f t="shared" si="6"/>
        <v>0</v>
      </c>
      <c r="L87" s="303">
        <f t="shared" si="7"/>
        <v>0</v>
      </c>
      <c r="M87" s="287"/>
      <c r="N87" s="305">
        <v>1</v>
      </c>
      <c r="O87" s="306"/>
      <c r="P87" s="303">
        <f t="shared" si="8"/>
        <v>0</v>
      </c>
      <c r="Q87" s="288"/>
      <c r="R87" s="301">
        <v>572</v>
      </c>
      <c r="S87" s="302" t="str">
        <f>IF(R87="","",VLOOKUP(R87,マージン!$K$6:$L$112,2,0))</f>
        <v>道路輸送（自家輸送を除く。）</v>
      </c>
      <c r="T87" s="294"/>
      <c r="U87" s="675"/>
      <c r="V87" s="41"/>
    </row>
    <row r="88" spans="2:22">
      <c r="B88" s="289"/>
      <c r="D88" s="727"/>
      <c r="E88" s="728"/>
      <c r="F88" s="377" t="s">
        <v>660</v>
      </c>
      <c r="G88" s="311">
        <f>マージン!HW44</f>
        <v>19.163447720700493</v>
      </c>
      <c r="H88" s="311"/>
      <c r="I88" s="347" t="b">
        <v>0</v>
      </c>
      <c r="J88" s="347"/>
      <c r="K88" s="311">
        <f t="shared" si="6"/>
        <v>0</v>
      </c>
      <c r="L88" s="311">
        <f t="shared" si="7"/>
        <v>0</v>
      </c>
      <c r="M88" s="348"/>
      <c r="N88" s="349">
        <v>1</v>
      </c>
      <c r="O88" s="350"/>
      <c r="P88" s="311">
        <f t="shared" si="8"/>
        <v>0</v>
      </c>
      <c r="Q88" s="351"/>
      <c r="R88" s="352">
        <v>591</v>
      </c>
      <c r="S88" s="353" t="str">
        <f>IF(R88="","",VLOOKUP(R88,マージン!$K$6:$L$112,2,0))</f>
        <v>通信</v>
      </c>
      <c r="T88" s="354"/>
      <c r="U88" s="688"/>
      <c r="V88" s="41"/>
    </row>
    <row r="89" spans="2:22">
      <c r="B89" s="289"/>
      <c r="D89" s="731" t="s">
        <v>226</v>
      </c>
      <c r="E89" s="732"/>
      <c r="F89" s="355" t="s">
        <v>224</v>
      </c>
      <c r="G89" s="356" t="s">
        <v>153</v>
      </c>
      <c r="H89" s="731" t="s">
        <v>159</v>
      </c>
      <c r="I89" s="733"/>
      <c r="J89" s="732"/>
      <c r="K89" s="356" t="s">
        <v>244</v>
      </c>
      <c r="L89" s="356" t="s">
        <v>162</v>
      </c>
      <c r="M89" s="337"/>
      <c r="N89" s="356" t="s">
        <v>160</v>
      </c>
      <c r="O89" s="357" t="s">
        <v>248</v>
      </c>
      <c r="P89" s="356" t="s">
        <v>232</v>
      </c>
      <c r="Q89" s="340"/>
      <c r="R89" s="356" t="s">
        <v>245</v>
      </c>
      <c r="S89" s="358" t="s">
        <v>63</v>
      </c>
      <c r="T89" s="294"/>
      <c r="U89" s="359" t="s">
        <v>157</v>
      </c>
      <c r="V89" s="41"/>
    </row>
    <row r="90" spans="2:22">
      <c r="B90" s="289"/>
      <c r="D90" s="689" t="s">
        <v>582</v>
      </c>
      <c r="E90" s="690"/>
      <c r="F90" s="385"/>
      <c r="G90" s="360"/>
      <c r="H90" s="360"/>
      <c r="I90" s="304"/>
      <c r="J90" s="304"/>
      <c r="K90" s="303">
        <f t="shared" ref="K90" si="12">IF(J90="",0,J90)</f>
        <v>0</v>
      </c>
      <c r="L90" s="303">
        <f t="shared" ref="L90:L92" si="13">K90*$H$35</f>
        <v>0</v>
      </c>
      <c r="M90" s="287"/>
      <c r="N90" s="305" t="str">
        <f>IF(R90="","",IF(VLOOKUP(R90,マージン!$K$6:$O$111,5,0)="",1,VLOOKUP(R90,マージン!$K$6:$O$111,5,0)))</f>
        <v/>
      </c>
      <c r="O90" s="306"/>
      <c r="P90" s="303">
        <f t="shared" ref="P90" si="14">IF(R90="",0,IF(O90="",L90*N90,L90*O90))</f>
        <v>0</v>
      </c>
      <c r="Q90" s="288"/>
      <c r="R90" s="361"/>
      <c r="S90" s="302" t="str">
        <f>IF(R90="","",VLOOKUP(R90,マージン!$K$6:$L$112,2,0))</f>
        <v/>
      </c>
      <c r="T90" s="294"/>
      <c r="U90" s="675" t="s">
        <v>249</v>
      </c>
      <c r="V90" s="41"/>
    </row>
    <row r="91" spans="2:22">
      <c r="B91" s="289"/>
      <c r="D91" s="691"/>
      <c r="E91" s="692"/>
      <c r="F91" s="385"/>
      <c r="G91" s="360"/>
      <c r="H91" s="360"/>
      <c r="I91" s="304"/>
      <c r="J91" s="304"/>
      <c r="K91" s="303">
        <f t="shared" ref="K91:K92" si="15">IF(J91="",0,J91)</f>
        <v>0</v>
      </c>
      <c r="L91" s="303">
        <f t="shared" si="13"/>
        <v>0</v>
      </c>
      <c r="M91" s="287"/>
      <c r="N91" s="305" t="str">
        <f>IF(R91="","",IF(VLOOKUP(R91,マージン!$K$6:$O$111,5,0)="",1,VLOOKUP(R91,マージン!$K$6:$O$111,5,0)))</f>
        <v/>
      </c>
      <c r="O91" s="306"/>
      <c r="P91" s="303">
        <f t="shared" ref="P91:P92" si="16">IF(R91="",0,IF(O91="",L91*N91,L91*O91))</f>
        <v>0</v>
      </c>
      <c r="Q91" s="288"/>
      <c r="R91" s="361"/>
      <c r="S91" s="302" t="str">
        <f>IF(R91="","",VLOOKUP(R91,マージン!$K$6:$L$112,2,0))</f>
        <v/>
      </c>
      <c r="T91" s="294"/>
      <c r="U91" s="675"/>
      <c r="V91" s="41"/>
    </row>
    <row r="92" spans="2:22">
      <c r="B92" s="285"/>
      <c r="C92" s="285"/>
      <c r="D92" s="691"/>
      <c r="E92" s="692"/>
      <c r="F92" s="385"/>
      <c r="G92" s="360"/>
      <c r="H92" s="360"/>
      <c r="I92" s="304"/>
      <c r="J92" s="304"/>
      <c r="K92" s="303">
        <f t="shared" si="15"/>
        <v>0</v>
      </c>
      <c r="L92" s="303">
        <f t="shared" si="13"/>
        <v>0</v>
      </c>
      <c r="M92" s="287"/>
      <c r="N92" s="305" t="str">
        <f>IF(R92="","",IF(VLOOKUP(R92,マージン!$K$6:$O$111,5,0)="",1,VLOOKUP(R92,マージン!$K$6:$O$111,5,0)))</f>
        <v/>
      </c>
      <c r="O92" s="306"/>
      <c r="P92" s="303">
        <f t="shared" si="16"/>
        <v>0</v>
      </c>
      <c r="Q92" s="288"/>
      <c r="R92" s="361"/>
      <c r="S92" s="302" t="str">
        <f>IF(R92="","",VLOOKUP(R92,マージン!$K$6:$L$112,2,0))</f>
        <v/>
      </c>
      <c r="T92" s="294"/>
      <c r="U92" s="675"/>
      <c r="V92" s="41"/>
    </row>
    <row r="93" spans="2:22" ht="16.5" customHeight="1">
      <c r="B93" s="289"/>
      <c r="D93" s="691"/>
      <c r="E93" s="692"/>
      <c r="F93" s="385"/>
      <c r="G93" s="362"/>
      <c r="H93" s="362"/>
      <c r="I93" s="336"/>
      <c r="J93" s="336"/>
      <c r="K93" s="335">
        <f>IF(J93="",0,J93)</f>
        <v>0</v>
      </c>
      <c r="L93" s="335">
        <f>K93*$H$35</f>
        <v>0</v>
      </c>
      <c r="M93" s="287"/>
      <c r="N93" s="338" t="str">
        <f>IF(R93="","",IF(VLOOKUP(R93,マージン!$K$6:$O$111,5,0)="",1,VLOOKUP(R93,マージン!$K$6:$O$111,5,0)))</f>
        <v/>
      </c>
      <c r="O93" s="339"/>
      <c r="P93" s="303">
        <f>IF(R93="",0,IF(O93="",L93*N93,L93*O93))</f>
        <v>0</v>
      </c>
      <c r="Q93" s="288"/>
      <c r="R93" s="361"/>
      <c r="S93" s="302" t="str">
        <f>IF(R93="","",VLOOKUP(R93,マージン!$K$6:$L$112,2,0))</f>
        <v/>
      </c>
      <c r="T93" s="294"/>
      <c r="U93" s="675"/>
      <c r="V93" s="41"/>
    </row>
    <row r="94" spans="2:22">
      <c r="B94" s="289"/>
      <c r="D94" s="691"/>
      <c r="E94" s="692"/>
      <c r="F94" s="385"/>
      <c r="G94" s="360"/>
      <c r="H94" s="360"/>
      <c r="I94" s="304"/>
      <c r="J94" s="304"/>
      <c r="K94" s="303">
        <f t="shared" ref="K94:K97" si="17">IF(J94="",0,J94)</f>
        <v>0</v>
      </c>
      <c r="L94" s="303">
        <f>K94*$H$35</f>
        <v>0</v>
      </c>
      <c r="M94" s="287"/>
      <c r="N94" s="305" t="str">
        <f>IF(R94="","",IF(VLOOKUP(R94,マージン!$K$6:$O$111,5,0)="",1,VLOOKUP(R94,マージン!$K$6:$O$111,5,0)))</f>
        <v/>
      </c>
      <c r="O94" s="306"/>
      <c r="P94" s="303">
        <f>IF(R94="",0,IF(O94="",L94*N94,L94*O94))</f>
        <v>0</v>
      </c>
      <c r="Q94" s="288"/>
      <c r="R94" s="361"/>
      <c r="S94" s="302" t="str">
        <f>IF(R94="","",VLOOKUP(R94,マージン!$K$6:$L$112,2,0))</f>
        <v/>
      </c>
      <c r="T94" s="294"/>
      <c r="U94" s="675"/>
      <c r="V94" s="41"/>
    </row>
    <row r="95" spans="2:22">
      <c r="B95" s="289"/>
      <c r="D95" s="691"/>
      <c r="E95" s="692"/>
      <c r="F95" s="385"/>
      <c r="G95" s="360"/>
      <c r="H95" s="360"/>
      <c r="I95" s="304"/>
      <c r="J95" s="304"/>
      <c r="K95" s="303">
        <f t="shared" si="17"/>
        <v>0</v>
      </c>
      <c r="L95" s="303">
        <f>K95*$H$35</f>
        <v>0</v>
      </c>
      <c r="M95" s="287"/>
      <c r="N95" s="305" t="str">
        <f>IF(R95="","",IF(VLOOKUP(R95,マージン!$K$6:$O$111,5,0)="",1,VLOOKUP(R95,マージン!$K$6:$O$111,5,0)))</f>
        <v/>
      </c>
      <c r="O95" s="306"/>
      <c r="P95" s="303">
        <f>IF(R95="",0,IF(O95="",L95*N95,L95*O95))</f>
        <v>0</v>
      </c>
      <c r="Q95" s="288"/>
      <c r="R95" s="361"/>
      <c r="S95" s="302" t="str">
        <f>IF(R95="","",VLOOKUP(R95,マージン!$K$6:$L$112,2,0))</f>
        <v/>
      </c>
      <c r="T95" s="294"/>
      <c r="U95" s="675"/>
      <c r="V95" s="41"/>
    </row>
    <row r="96" spans="2:22">
      <c r="B96" s="289"/>
      <c r="D96" s="691"/>
      <c r="E96" s="692"/>
      <c r="F96" s="385"/>
      <c r="G96" s="360"/>
      <c r="H96" s="360"/>
      <c r="I96" s="304"/>
      <c r="J96" s="304"/>
      <c r="K96" s="303">
        <f t="shared" si="17"/>
        <v>0</v>
      </c>
      <c r="L96" s="303">
        <f>K96*$H$35</f>
        <v>0</v>
      </c>
      <c r="M96" s="287"/>
      <c r="N96" s="305" t="str">
        <f>IF(R96="","",IF(VLOOKUP(R96,マージン!$K$6:$O$111,5,0)="",1,VLOOKUP(R96,マージン!$K$6:$O$111,5,0)))</f>
        <v/>
      </c>
      <c r="O96" s="306"/>
      <c r="P96" s="303">
        <f>IF(R96="",0,IF(O96="",L96*N96,L96*O96))</f>
        <v>0</v>
      </c>
      <c r="Q96" s="288"/>
      <c r="R96" s="361"/>
      <c r="S96" s="302" t="str">
        <f>IF(R96="","",VLOOKUP(R96,マージン!$K$6:$L$112,2,0))</f>
        <v/>
      </c>
      <c r="T96" s="294"/>
      <c r="U96" s="675"/>
      <c r="V96" s="41"/>
    </row>
    <row r="97" spans="2:22">
      <c r="B97" s="289"/>
      <c r="D97" s="727"/>
      <c r="E97" s="728"/>
      <c r="F97" s="385"/>
      <c r="G97" s="363"/>
      <c r="H97" s="363"/>
      <c r="I97" s="347"/>
      <c r="J97" s="347"/>
      <c r="K97" s="311">
        <f t="shared" si="17"/>
        <v>0</v>
      </c>
      <c r="L97" s="303">
        <f>K97*$H$35</f>
        <v>0</v>
      </c>
      <c r="M97" s="287"/>
      <c r="N97" s="349" t="str">
        <f>IF(R97="","",IF(VLOOKUP(R97,マージン!$K$6:$O$111,5,0)="",1,VLOOKUP(R97,マージン!$K$6:$O$111,5,0)))</f>
        <v/>
      </c>
      <c r="O97" s="350"/>
      <c r="P97" s="303">
        <f>IF(R97="",0,IF(O97="",L97*N97,L97*O97))</f>
        <v>0</v>
      </c>
      <c r="Q97" s="288"/>
      <c r="R97" s="364"/>
      <c r="S97" s="313" t="str">
        <f>IF(R97="","",VLOOKUP(R97,マージン!$K$6:$L$112,2,0))</f>
        <v/>
      </c>
      <c r="T97" s="294"/>
      <c r="U97" s="688"/>
      <c r="V97" s="41"/>
    </row>
    <row r="98" spans="2:22">
      <c r="D98" s="724" t="s">
        <v>145</v>
      </c>
      <c r="E98" s="725"/>
      <c r="F98" s="726"/>
      <c r="G98" s="265"/>
      <c r="H98" s="265"/>
      <c r="I98" s="265"/>
      <c r="J98" s="276"/>
      <c r="K98" s="276"/>
      <c r="L98" s="365">
        <f>SUM(L49:L97)</f>
        <v>0</v>
      </c>
      <c r="N98" s="137"/>
      <c r="O98" s="265"/>
      <c r="P98" s="365">
        <f>SUM(P49:P97)</f>
        <v>0</v>
      </c>
      <c r="Q98" s="265"/>
      <c r="R98" s="86"/>
      <c r="S98" s="86"/>
      <c r="U98" s="86"/>
    </row>
    <row r="99" spans="2:22" ht="6" customHeight="1">
      <c r="D99" s="273"/>
      <c r="E99" s="273"/>
      <c r="F99" s="273"/>
      <c r="G99" s="266"/>
      <c r="H99" s="266"/>
      <c r="I99" s="265"/>
      <c r="J99" s="265"/>
      <c r="K99" s="265"/>
      <c r="L99" s="265"/>
      <c r="M99" s="110"/>
      <c r="N99" s="265"/>
      <c r="O99" s="265"/>
      <c r="P99" s="265"/>
      <c r="Q99" s="265"/>
    </row>
    <row r="100" spans="2:22" s="155" customFormat="1">
      <c r="D100" s="366"/>
      <c r="E100" s="366"/>
      <c r="F100" s="366"/>
      <c r="I100" s="367"/>
      <c r="J100" s="366"/>
      <c r="K100" s="368"/>
      <c r="L100" s="368" t="s">
        <v>148</v>
      </c>
      <c r="N100" s="112"/>
      <c r="O100" s="366" t="s">
        <v>155</v>
      </c>
      <c r="P100" s="368" t="s">
        <v>148</v>
      </c>
      <c r="Q100" s="265"/>
      <c r="T100" s="25"/>
    </row>
    <row r="101" spans="2:22" s="86" customFormat="1" ht="16.5" customHeight="1">
      <c r="D101" s="729" t="s">
        <v>308</v>
      </c>
      <c r="E101" s="730"/>
      <c r="F101" s="718" t="s">
        <v>319</v>
      </c>
      <c r="G101" s="719"/>
      <c r="H101" s="719"/>
      <c r="I101" s="719"/>
      <c r="J101" s="719"/>
      <c r="K101" s="720"/>
      <c r="L101" s="685" t="s">
        <v>154</v>
      </c>
      <c r="N101" s="676" t="s">
        <v>239</v>
      </c>
      <c r="O101" s="677"/>
      <c r="P101" s="685" t="s">
        <v>767</v>
      </c>
      <c r="Q101" s="265"/>
      <c r="R101" s="369"/>
      <c r="S101" s="677" t="s">
        <v>666</v>
      </c>
      <c r="T101" s="41"/>
      <c r="U101" s="669" t="s">
        <v>157</v>
      </c>
    </row>
    <row r="102" spans="2:22" ht="16.5" customHeight="1">
      <c r="D102" s="716"/>
      <c r="E102" s="717"/>
      <c r="F102" s="721"/>
      <c r="G102" s="722"/>
      <c r="H102" s="722"/>
      <c r="I102" s="722"/>
      <c r="J102" s="722"/>
      <c r="K102" s="723"/>
      <c r="L102" s="686"/>
      <c r="N102" s="678"/>
      <c r="O102" s="679"/>
      <c r="P102" s="686"/>
      <c r="Q102" s="265"/>
      <c r="R102" s="370"/>
      <c r="S102" s="679"/>
      <c r="T102" s="41"/>
      <c r="U102" s="670"/>
    </row>
    <row r="103" spans="2:22">
      <c r="D103" s="680" t="s">
        <v>226</v>
      </c>
      <c r="E103" s="682"/>
      <c r="F103" s="290" t="s">
        <v>224</v>
      </c>
      <c r="G103" s="292" t="s">
        <v>158</v>
      </c>
      <c r="H103" s="680" t="s">
        <v>159</v>
      </c>
      <c r="I103" s="681"/>
      <c r="J103" s="682"/>
      <c r="K103" s="291" t="s">
        <v>244</v>
      </c>
      <c r="L103" s="292" t="s">
        <v>163</v>
      </c>
      <c r="M103" s="287"/>
      <c r="N103" s="291" t="s">
        <v>160</v>
      </c>
      <c r="O103" s="292" t="s">
        <v>248</v>
      </c>
      <c r="P103" s="293" t="s">
        <v>232</v>
      </c>
      <c r="Q103" s="265"/>
      <c r="R103" s="293" t="s">
        <v>170</v>
      </c>
      <c r="S103" s="293" t="s">
        <v>63</v>
      </c>
      <c r="T103" s="294"/>
      <c r="U103" s="670"/>
    </row>
    <row r="104" spans="2:22" ht="16.5" customHeight="1">
      <c r="D104" s="699" t="s">
        <v>225</v>
      </c>
      <c r="E104" s="700"/>
      <c r="F104" s="295" t="s">
        <v>146</v>
      </c>
      <c r="G104" s="296">
        <f>マージン!HV6/2</f>
        <v>98.606642192794695</v>
      </c>
      <c r="H104" s="296"/>
      <c r="I104" s="297" t="b">
        <v>0</v>
      </c>
      <c r="J104" s="297"/>
      <c r="K104" s="296">
        <f t="shared" ref="K104:K143" si="18">IF(J104="",IF(I104=TRUE,G104,0),J104)</f>
        <v>0</v>
      </c>
      <c r="L104" s="296">
        <f t="shared" ref="L104:L111" si="19">K104*$H$43*$K$43</f>
        <v>0</v>
      </c>
      <c r="N104" s="305">
        <f>IF(R104="","",IF(VLOOKUP(R104,マージン!$K$6:$O$111,5,0)="",1,VLOOKUP(R104,マージン!$K$6:$O$111,5,0)))</f>
        <v>0.60173495266141197</v>
      </c>
      <c r="O104" s="300"/>
      <c r="P104" s="335">
        <f t="shared" ref="P104:P111" si="20">IF(O104="",L104*N104,L104*O104)</f>
        <v>0</v>
      </c>
      <c r="Q104" s="265"/>
      <c r="R104" s="301">
        <v>578</v>
      </c>
      <c r="S104" s="302" t="str">
        <f>IF(R104="","",VLOOKUP(R104,マージン!$K$6:$L$112,2,0))</f>
        <v>運輸附帯サービス</v>
      </c>
      <c r="T104" s="294"/>
      <c r="U104" s="671" t="s">
        <v>622</v>
      </c>
    </row>
    <row r="105" spans="2:22">
      <c r="D105" s="699"/>
      <c r="E105" s="700"/>
      <c r="F105" s="185" t="s">
        <v>142</v>
      </c>
      <c r="G105" s="303">
        <f>マージン!HV7/2</f>
        <v>796.72065562249395</v>
      </c>
      <c r="H105" s="303"/>
      <c r="I105" s="304" t="b">
        <v>0</v>
      </c>
      <c r="J105" s="304"/>
      <c r="K105" s="303">
        <f t="shared" si="18"/>
        <v>0</v>
      </c>
      <c r="L105" s="303">
        <f t="shared" si="19"/>
        <v>0</v>
      </c>
      <c r="N105" s="305">
        <v>1</v>
      </c>
      <c r="O105" s="306"/>
      <c r="P105" s="303">
        <f t="shared" si="20"/>
        <v>0</v>
      </c>
      <c r="Q105" s="265"/>
      <c r="R105" s="301">
        <v>571</v>
      </c>
      <c r="S105" s="302" t="str">
        <f>IF(R105="","",VLOOKUP(R105,マージン!$K$6:$L$112,2,0))</f>
        <v>鉄道輸送</v>
      </c>
      <c r="T105" s="294"/>
      <c r="U105" s="672"/>
    </row>
    <row r="106" spans="2:22">
      <c r="D106" s="699"/>
      <c r="E106" s="700"/>
      <c r="F106" s="185" t="s">
        <v>632</v>
      </c>
      <c r="G106" s="303">
        <f>マージン!HV8/2</f>
        <v>257.15140320395074</v>
      </c>
      <c r="H106" s="303"/>
      <c r="I106" s="304" t="b">
        <v>0</v>
      </c>
      <c r="J106" s="304"/>
      <c r="K106" s="303">
        <f t="shared" si="18"/>
        <v>0</v>
      </c>
      <c r="L106" s="303">
        <f t="shared" si="19"/>
        <v>0</v>
      </c>
      <c r="N106" s="305">
        <v>1</v>
      </c>
      <c r="O106" s="306"/>
      <c r="P106" s="303">
        <f t="shared" si="20"/>
        <v>0</v>
      </c>
      <c r="Q106" s="265"/>
      <c r="R106" s="301">
        <v>571</v>
      </c>
      <c r="S106" s="302" t="str">
        <f>IF(R106="","",VLOOKUP(R106,マージン!$K$6:$L$112,2,0))</f>
        <v>鉄道輸送</v>
      </c>
      <c r="T106" s="294"/>
      <c r="U106" s="672"/>
    </row>
    <row r="107" spans="2:22">
      <c r="D107" s="699"/>
      <c r="E107" s="700"/>
      <c r="F107" s="185" t="s">
        <v>513</v>
      </c>
      <c r="G107" s="303">
        <f>マージン!HV9/2</f>
        <v>133.20894815110793</v>
      </c>
      <c r="H107" s="303"/>
      <c r="I107" s="304" t="b">
        <v>0</v>
      </c>
      <c r="J107" s="304"/>
      <c r="K107" s="303">
        <f t="shared" si="18"/>
        <v>0</v>
      </c>
      <c r="L107" s="303">
        <f t="shared" si="19"/>
        <v>0</v>
      </c>
      <c r="N107" s="305">
        <v>1</v>
      </c>
      <c r="O107" s="306"/>
      <c r="P107" s="303">
        <f t="shared" si="20"/>
        <v>0</v>
      </c>
      <c r="Q107" s="265"/>
      <c r="R107" s="301">
        <v>572</v>
      </c>
      <c r="S107" s="302" t="str">
        <f>IF(R107="","",VLOOKUP(R107,マージン!$K$6:$L$112,2,0))</f>
        <v>道路輸送（自家輸送を除く。）</v>
      </c>
      <c r="T107" s="294"/>
      <c r="U107" s="672"/>
    </row>
    <row r="108" spans="2:22">
      <c r="D108" s="699"/>
      <c r="E108" s="700"/>
      <c r="F108" s="185" t="s">
        <v>514</v>
      </c>
      <c r="G108" s="303">
        <f>マージン!HV10/2</f>
        <v>74.407722665981566</v>
      </c>
      <c r="H108" s="303"/>
      <c r="I108" s="304" t="b">
        <v>0</v>
      </c>
      <c r="J108" s="304"/>
      <c r="K108" s="303">
        <f t="shared" si="18"/>
        <v>0</v>
      </c>
      <c r="L108" s="303">
        <f t="shared" si="19"/>
        <v>0</v>
      </c>
      <c r="N108" s="305">
        <v>1</v>
      </c>
      <c r="O108" s="306"/>
      <c r="P108" s="303">
        <f t="shared" si="20"/>
        <v>0</v>
      </c>
      <c r="Q108" s="265"/>
      <c r="R108" s="301">
        <v>572</v>
      </c>
      <c r="S108" s="302" t="str">
        <f>IF(R108="","",VLOOKUP(R108,マージン!$K$6:$L$112,2,0))</f>
        <v>道路輸送（自家輸送を除く。）</v>
      </c>
      <c r="T108" s="294"/>
      <c r="U108" s="672"/>
    </row>
    <row r="109" spans="2:22">
      <c r="D109" s="699"/>
      <c r="E109" s="700"/>
      <c r="F109" s="185" t="s">
        <v>633</v>
      </c>
      <c r="G109" s="303">
        <f>マージン!HV11/2</f>
        <v>218.35285815829076</v>
      </c>
      <c r="H109" s="303"/>
      <c r="I109" s="304" t="b">
        <v>0</v>
      </c>
      <c r="J109" s="304"/>
      <c r="K109" s="303">
        <f t="shared" si="18"/>
        <v>0</v>
      </c>
      <c r="L109" s="303">
        <f t="shared" si="19"/>
        <v>0</v>
      </c>
      <c r="N109" s="305">
        <v>1</v>
      </c>
      <c r="O109" s="306"/>
      <c r="P109" s="303">
        <f t="shared" si="20"/>
        <v>0</v>
      </c>
      <c r="Q109" s="265"/>
      <c r="R109" s="301">
        <v>661</v>
      </c>
      <c r="S109" s="302" t="str">
        <f>IF(R109="","",VLOOKUP(R109,マージン!$K$6:$L$112,2,0))</f>
        <v>物品賃貸サービス</v>
      </c>
      <c r="T109" s="294"/>
      <c r="U109" s="672"/>
    </row>
    <row r="110" spans="2:22">
      <c r="D110" s="699"/>
      <c r="E110" s="700"/>
      <c r="F110" s="185" t="s">
        <v>634</v>
      </c>
      <c r="G110" s="303">
        <f>マージン!HV12/2</f>
        <v>556.31438002003165</v>
      </c>
      <c r="H110" s="303"/>
      <c r="I110" s="304" t="b">
        <v>0</v>
      </c>
      <c r="J110" s="304"/>
      <c r="K110" s="303">
        <f t="shared" si="18"/>
        <v>0</v>
      </c>
      <c r="L110" s="303">
        <f t="shared" si="19"/>
        <v>0</v>
      </c>
      <c r="N110" s="305">
        <v>0</v>
      </c>
      <c r="O110" s="306"/>
      <c r="P110" s="303">
        <f t="shared" si="20"/>
        <v>0</v>
      </c>
      <c r="Q110" s="265"/>
      <c r="R110" s="301">
        <v>211</v>
      </c>
      <c r="S110" s="302" t="str">
        <f>IF(R110="","",VLOOKUP(R110,マージン!$K$6:$L$112,2,0))</f>
        <v>石油製品</v>
      </c>
      <c r="T110" s="294"/>
      <c r="U110" s="672"/>
    </row>
    <row r="111" spans="2:22">
      <c r="D111" s="701"/>
      <c r="E111" s="702"/>
      <c r="F111" s="307" t="s">
        <v>147</v>
      </c>
      <c r="G111" s="308">
        <f>マージン!HV13/2</f>
        <v>552.32656567361232</v>
      </c>
      <c r="H111" s="308"/>
      <c r="I111" s="309" t="b">
        <v>0</v>
      </c>
      <c r="J111" s="309"/>
      <c r="K111" s="303">
        <f t="shared" si="18"/>
        <v>0</v>
      </c>
      <c r="L111" s="303">
        <f t="shared" si="19"/>
        <v>0</v>
      </c>
      <c r="N111" s="305">
        <v>1</v>
      </c>
      <c r="O111" s="310"/>
      <c r="P111" s="311">
        <f t="shared" si="20"/>
        <v>0</v>
      </c>
      <c r="Q111" s="265"/>
      <c r="R111" s="312">
        <v>578</v>
      </c>
      <c r="S111" s="313" t="str">
        <f>IF(R111="","",VLOOKUP(R111,マージン!$K$6:$L$112,2,0))</f>
        <v>運輸附帯サービス</v>
      </c>
      <c r="T111" s="294"/>
      <c r="U111" s="673"/>
    </row>
    <row r="112" spans="2:22" ht="16.5" customHeight="1">
      <c r="D112" s="689" t="s">
        <v>662</v>
      </c>
      <c r="E112" s="690"/>
      <c r="F112" s="314" t="s">
        <v>149</v>
      </c>
      <c r="G112" s="296">
        <f>マージン!HV14</f>
        <v>3072.8102379160437</v>
      </c>
      <c r="H112" s="296"/>
      <c r="I112" s="297" t="b">
        <v>0</v>
      </c>
      <c r="J112" s="297"/>
      <c r="K112" s="296">
        <f t="shared" si="18"/>
        <v>0</v>
      </c>
      <c r="L112" s="296">
        <f t="shared" ref="L112:L125" si="21">K112*$H$43*$K$43</f>
        <v>0</v>
      </c>
      <c r="N112" s="315">
        <v>1</v>
      </c>
      <c r="O112" s="300"/>
      <c r="P112" s="335">
        <f t="shared" ref="P112:P125" si="22">IF(O112="",L112*N112,L112*O112)</f>
        <v>0</v>
      </c>
      <c r="Q112" s="265"/>
      <c r="R112" s="301">
        <v>672</v>
      </c>
      <c r="S112" s="302" t="str">
        <f>IF(R112="","",VLOOKUP(R112,マージン!$K$6:$L$112,2,0))</f>
        <v>飲食サービス</v>
      </c>
      <c r="T112" s="294"/>
      <c r="U112" s="671" t="s">
        <v>625</v>
      </c>
    </row>
    <row r="113" spans="4:21">
      <c r="D113" s="691"/>
      <c r="E113" s="692"/>
      <c r="F113" s="185" t="s">
        <v>635</v>
      </c>
      <c r="G113" s="303">
        <f>マージン!HV15</f>
        <v>146.40758859203788</v>
      </c>
      <c r="H113" s="303"/>
      <c r="I113" s="304" t="b">
        <v>0</v>
      </c>
      <c r="J113" s="304"/>
      <c r="K113" s="303">
        <f t="shared" si="18"/>
        <v>0</v>
      </c>
      <c r="L113" s="303">
        <f t="shared" si="21"/>
        <v>0</v>
      </c>
      <c r="N113" s="305">
        <f>IF(R113="","",IF(VLOOKUP(R113,マージン!$K$6:$O$111,5,0)="",1,VLOOKUP(R113,マージン!$K$6:$O$111,5,0)))</f>
        <v>0.21230196675084734</v>
      </c>
      <c r="O113" s="306"/>
      <c r="P113" s="303">
        <f t="shared" si="22"/>
        <v>0</v>
      </c>
      <c r="Q113" s="265"/>
      <c r="R113" s="301">
        <v>11</v>
      </c>
      <c r="S113" s="302" t="str">
        <f>IF(R113="","",VLOOKUP(R113,マージン!$K$6:$L$112,2,0))</f>
        <v>耕種農業</v>
      </c>
      <c r="T113" s="294"/>
      <c r="U113" s="672"/>
    </row>
    <row r="114" spans="4:21">
      <c r="D114" s="691"/>
      <c r="E114" s="692"/>
      <c r="F114" s="185" t="s">
        <v>636</v>
      </c>
      <c r="G114" s="303">
        <f>マージン!HV16</f>
        <v>160.10854625821415</v>
      </c>
      <c r="H114" s="303"/>
      <c r="I114" s="304" t="b">
        <v>0</v>
      </c>
      <c r="J114" s="304"/>
      <c r="K114" s="303">
        <f t="shared" si="18"/>
        <v>0</v>
      </c>
      <c r="L114" s="303">
        <f t="shared" si="21"/>
        <v>0</v>
      </c>
      <c r="N114" s="305">
        <f>IF(R114="","",IF(VLOOKUP(R114,マージン!$K$6:$O$111,5,0)="",1,VLOOKUP(R114,マージン!$K$6:$O$111,5,0)))</f>
        <v>6.0324419578643568E-3</v>
      </c>
      <c r="O114" s="306"/>
      <c r="P114" s="303">
        <f t="shared" si="22"/>
        <v>0</v>
      </c>
      <c r="Q114" s="265"/>
      <c r="R114" s="301">
        <v>17</v>
      </c>
      <c r="S114" s="302" t="str">
        <f>IF(R114="","",VLOOKUP(R114,マージン!$K$6:$L$112,2,0))</f>
        <v>漁業</v>
      </c>
      <c r="T114" s="294"/>
      <c r="U114" s="672"/>
    </row>
    <row r="115" spans="4:21">
      <c r="D115" s="691"/>
      <c r="E115" s="692"/>
      <c r="F115" s="185" t="s">
        <v>144</v>
      </c>
      <c r="G115" s="303">
        <f>マージン!HV17</f>
        <v>566.5273142768807</v>
      </c>
      <c r="H115" s="303"/>
      <c r="I115" s="304" t="b">
        <v>0</v>
      </c>
      <c r="J115" s="304"/>
      <c r="K115" s="303">
        <f t="shared" si="18"/>
        <v>0</v>
      </c>
      <c r="L115" s="303">
        <f t="shared" si="21"/>
        <v>0</v>
      </c>
      <c r="N115" s="305">
        <f>IF(R115="","",IF(VLOOKUP(R115,マージン!$K$6:$O$111,5,0)="",1,VLOOKUP(R115,マージン!$K$6:$O$111,5,0)))</f>
        <v>0.24451446062341367</v>
      </c>
      <c r="O115" s="306"/>
      <c r="P115" s="303">
        <f t="shared" si="22"/>
        <v>0</v>
      </c>
      <c r="Q115" s="265"/>
      <c r="R115" s="301">
        <v>111</v>
      </c>
      <c r="S115" s="302" t="str">
        <f>IF(R115="","",VLOOKUP(R115,マージン!$K$6:$L$112,2,0))</f>
        <v>食料品</v>
      </c>
      <c r="T115" s="294"/>
      <c r="U115" s="672"/>
    </row>
    <row r="116" spans="4:21">
      <c r="D116" s="691"/>
      <c r="E116" s="692"/>
      <c r="F116" s="185" t="s">
        <v>150</v>
      </c>
      <c r="G116" s="303">
        <f>マージン!HV18</f>
        <v>146.04243423281596</v>
      </c>
      <c r="H116" s="303"/>
      <c r="I116" s="304" t="b">
        <v>0</v>
      </c>
      <c r="J116" s="304"/>
      <c r="K116" s="303">
        <f t="shared" si="18"/>
        <v>0</v>
      </c>
      <c r="L116" s="303">
        <f t="shared" si="21"/>
        <v>0</v>
      </c>
      <c r="N116" s="305">
        <f>IF(R116="","",IF(VLOOKUP(R116,マージン!$K$6:$O$111,5,0)="",1,VLOOKUP(R116,マージン!$K$6:$O$111,5,0)))</f>
        <v>0.14270766283255965</v>
      </c>
      <c r="O116" s="306"/>
      <c r="P116" s="303">
        <f t="shared" si="22"/>
        <v>0</v>
      </c>
      <c r="Q116" s="265"/>
      <c r="R116" s="301">
        <v>112</v>
      </c>
      <c r="S116" s="302" t="str">
        <f>IF(R116="","",VLOOKUP(R116,マージン!$K$6:$L$112,2,0))</f>
        <v>飲料</v>
      </c>
      <c r="T116" s="294"/>
      <c r="U116" s="672"/>
    </row>
    <row r="117" spans="4:21">
      <c r="D117" s="691"/>
      <c r="E117" s="692"/>
      <c r="F117" s="185" t="s">
        <v>661</v>
      </c>
      <c r="G117" s="303">
        <f>マージン!HV19</f>
        <v>248.60305682405888</v>
      </c>
      <c r="H117" s="303"/>
      <c r="I117" s="304" t="b">
        <v>0</v>
      </c>
      <c r="J117" s="304"/>
      <c r="K117" s="303">
        <f t="shared" si="18"/>
        <v>0</v>
      </c>
      <c r="L117" s="303">
        <f t="shared" si="21"/>
        <v>0</v>
      </c>
      <c r="N117" s="305">
        <f>IF(R117="","",IF(VLOOKUP(R117,マージン!$K$6:$O$111,5,0)="",1,VLOOKUP(R117,マージン!$K$6:$O$111,5,0)))</f>
        <v>0.24451446062341367</v>
      </c>
      <c r="O117" s="306"/>
      <c r="P117" s="303">
        <f t="shared" si="22"/>
        <v>0</v>
      </c>
      <c r="Q117" s="265"/>
      <c r="R117" s="301">
        <v>111</v>
      </c>
      <c r="S117" s="302" t="str">
        <f>IF(R117="","",VLOOKUP(R117,マージン!$K$6:$L$112,2,0))</f>
        <v>食料品</v>
      </c>
      <c r="T117" s="294"/>
      <c r="U117" s="672"/>
    </row>
    <row r="118" spans="4:21">
      <c r="D118" s="691"/>
      <c r="E118" s="692"/>
      <c r="F118" s="185" t="s">
        <v>638</v>
      </c>
      <c r="G118" s="303">
        <f>マージン!HV20</f>
        <v>259.35273845386479</v>
      </c>
      <c r="H118" s="303"/>
      <c r="I118" s="304" t="b">
        <v>0</v>
      </c>
      <c r="J118" s="304"/>
      <c r="K118" s="303">
        <f t="shared" si="18"/>
        <v>0</v>
      </c>
      <c r="L118" s="303">
        <f t="shared" si="21"/>
        <v>0</v>
      </c>
      <c r="N118" s="305">
        <f>IF(R118="","",IF(VLOOKUP(R118,マージン!$K$6:$O$111,5,0)="",1,VLOOKUP(R118,マージン!$K$6:$O$111,5,0)))</f>
        <v>2.5507486530728977E-2</v>
      </c>
      <c r="O118" s="306"/>
      <c r="P118" s="303">
        <f t="shared" si="22"/>
        <v>0</v>
      </c>
      <c r="Q118" s="265"/>
      <c r="R118" s="301">
        <v>152</v>
      </c>
      <c r="S118" s="302" t="str">
        <f>IF(R118="","",VLOOKUP(R118,マージン!$K$6:$L$112,2,0))</f>
        <v>衣服・その他の繊維既製品</v>
      </c>
      <c r="T118" s="294"/>
      <c r="U118" s="672"/>
    </row>
    <row r="119" spans="4:21">
      <c r="D119" s="691"/>
      <c r="E119" s="692"/>
      <c r="F119" s="185" t="s">
        <v>639</v>
      </c>
      <c r="G119" s="303">
        <f>マージン!HV21</f>
        <v>88.307712164003831</v>
      </c>
      <c r="H119" s="303"/>
      <c r="I119" s="304" t="b">
        <v>0</v>
      </c>
      <c r="J119" s="304"/>
      <c r="K119" s="303">
        <f t="shared" si="18"/>
        <v>0</v>
      </c>
      <c r="L119" s="303">
        <f t="shared" si="21"/>
        <v>0</v>
      </c>
      <c r="N119" s="305">
        <f>IF(R119="","",IF(VLOOKUP(R119,マージン!$K$6:$O$111,5,0)="",1,VLOOKUP(R119,マージン!$K$6:$O$111,5,0)))</f>
        <v>1.6476108548747991E-2</v>
      </c>
      <c r="O119" s="306"/>
      <c r="P119" s="303">
        <f t="shared" si="22"/>
        <v>0</v>
      </c>
      <c r="Q119" s="265"/>
      <c r="R119" s="301">
        <v>231</v>
      </c>
      <c r="S119" s="302" t="str">
        <f>IF(R119="","",VLOOKUP(R119,マージン!$K$6:$L$112,2,0))</f>
        <v>なめし革・革製品・毛皮</v>
      </c>
      <c r="T119" s="294"/>
      <c r="U119" s="672"/>
    </row>
    <row r="120" spans="4:21">
      <c r="D120" s="691"/>
      <c r="E120" s="692"/>
      <c r="F120" s="185" t="s">
        <v>156</v>
      </c>
      <c r="G120" s="303">
        <f>マージン!HV22</f>
        <v>33.82619326375842</v>
      </c>
      <c r="H120" s="303"/>
      <c r="I120" s="304" t="b">
        <v>0</v>
      </c>
      <c r="J120" s="304"/>
      <c r="K120" s="303">
        <f t="shared" si="18"/>
        <v>0</v>
      </c>
      <c r="L120" s="303">
        <f t="shared" si="21"/>
        <v>0</v>
      </c>
      <c r="N120" s="305">
        <f>IF(R120="","",IF(VLOOKUP(R120,マージン!$K$6:$O$111,5,0)="",1,VLOOKUP(R120,マージン!$K$6:$O$111,5,0)))</f>
        <v>1.1156225168528426E-2</v>
      </c>
      <c r="O120" s="306"/>
      <c r="P120" s="303">
        <f t="shared" si="22"/>
        <v>0</v>
      </c>
      <c r="Q120" s="265"/>
      <c r="R120" s="301">
        <v>253</v>
      </c>
      <c r="S120" s="302" t="str">
        <f>IF(R120="","",VLOOKUP(R120,マージン!$K$6:$L$112,2,0))</f>
        <v>陶磁器</v>
      </c>
      <c r="T120" s="294"/>
      <c r="U120" s="672"/>
    </row>
    <row r="121" spans="4:21">
      <c r="D121" s="691"/>
      <c r="E121" s="692"/>
      <c r="F121" s="185" t="s">
        <v>640</v>
      </c>
      <c r="G121" s="303">
        <f>マージン!HV23</f>
        <v>8.4860661600427729</v>
      </c>
      <c r="H121" s="303"/>
      <c r="I121" s="304" t="b">
        <v>0</v>
      </c>
      <c r="J121" s="304"/>
      <c r="K121" s="303">
        <f t="shared" si="18"/>
        <v>0</v>
      </c>
      <c r="L121" s="303">
        <f t="shared" si="21"/>
        <v>0</v>
      </c>
      <c r="N121" s="305">
        <f>IF(R121="","",IF(VLOOKUP(R121,マージン!$K$6:$O$111,5,0)="",1,VLOOKUP(R121,マージン!$K$6:$O$111,5,0)))</f>
        <v>0.16862447188935867</v>
      </c>
      <c r="O121" s="306"/>
      <c r="P121" s="303">
        <f t="shared" si="22"/>
        <v>0</v>
      </c>
      <c r="Q121" s="265"/>
      <c r="R121" s="301">
        <v>251</v>
      </c>
      <c r="S121" s="302" t="str">
        <f>IF(R121="","",VLOOKUP(R121,マージン!$K$6:$L$112,2,0))</f>
        <v>ガラス・ガラス製品</v>
      </c>
      <c r="T121" s="294"/>
      <c r="U121" s="672"/>
    </row>
    <row r="122" spans="4:21">
      <c r="D122" s="691"/>
      <c r="E122" s="692"/>
      <c r="F122" s="185" t="s">
        <v>327</v>
      </c>
      <c r="G122" s="303">
        <f>マージン!HV24</f>
        <v>16.352516656652856</v>
      </c>
      <c r="H122" s="303"/>
      <c r="I122" s="304" t="b">
        <v>0</v>
      </c>
      <c r="J122" s="304"/>
      <c r="K122" s="303">
        <f t="shared" si="18"/>
        <v>0</v>
      </c>
      <c r="L122" s="303">
        <f t="shared" si="21"/>
        <v>0</v>
      </c>
      <c r="N122" s="305">
        <f>IF(R122="","",IF(VLOOKUP(R122,マージン!$K$6:$O$111,5,0)="",1,VLOOKUP(R122,マージン!$K$6:$O$111,5,0)))</f>
        <v>0.31431469236326398</v>
      </c>
      <c r="O122" s="306"/>
      <c r="P122" s="303">
        <f t="shared" si="22"/>
        <v>0</v>
      </c>
      <c r="Q122" s="265"/>
      <c r="R122" s="301">
        <v>207</v>
      </c>
      <c r="S122" s="302" t="str">
        <f>IF(R122="","",VLOOKUP(R122,マージン!$K$6:$L$112,2,0))</f>
        <v>医薬品</v>
      </c>
      <c r="T122" s="294"/>
      <c r="U122" s="672"/>
    </row>
    <row r="123" spans="4:21">
      <c r="D123" s="691"/>
      <c r="E123" s="692"/>
      <c r="F123" s="185" t="s">
        <v>641</v>
      </c>
      <c r="G123" s="303">
        <f>マージン!HV25</f>
        <v>26.302754356935157</v>
      </c>
      <c r="H123" s="303"/>
      <c r="I123" s="304" t="b">
        <v>0</v>
      </c>
      <c r="J123" s="304"/>
      <c r="K123" s="303">
        <f t="shared" si="18"/>
        <v>0</v>
      </c>
      <c r="L123" s="303">
        <f t="shared" si="21"/>
        <v>0</v>
      </c>
      <c r="N123" s="305">
        <f>IF(R123="","",IF(VLOOKUP(R123,マージン!$K$6:$O$111,5,0)="",1,VLOOKUP(R123,マージン!$K$6:$O$111,5,0)))</f>
        <v>0.34773055062204355</v>
      </c>
      <c r="O123" s="306"/>
      <c r="P123" s="303">
        <f t="shared" si="22"/>
        <v>0</v>
      </c>
      <c r="Q123" s="265"/>
      <c r="R123" s="301">
        <v>208</v>
      </c>
      <c r="S123" s="302" t="str">
        <f>IF(R123="","",VLOOKUP(R123,マージン!$K$6:$L$112,2,0))</f>
        <v>化学最終製品（医薬品を除く。）</v>
      </c>
      <c r="T123" s="294"/>
      <c r="U123" s="672"/>
    </row>
    <row r="124" spans="4:21">
      <c r="D124" s="691"/>
      <c r="E124" s="692"/>
      <c r="F124" s="185" t="s">
        <v>642</v>
      </c>
      <c r="G124" s="303">
        <f>マージン!HV26</f>
        <v>1.890055908495009</v>
      </c>
      <c r="H124" s="303"/>
      <c r="I124" s="304" t="b">
        <v>0</v>
      </c>
      <c r="J124" s="304"/>
      <c r="K124" s="303">
        <f t="shared" si="18"/>
        <v>0</v>
      </c>
      <c r="L124" s="303">
        <f t="shared" si="21"/>
        <v>0</v>
      </c>
      <c r="N124" s="305">
        <f>IF(R124="","",IF(VLOOKUP(R124,マージン!$K$6:$O$111,5,0)="",1,VLOOKUP(R124,マージン!$K$6:$O$111,5,0)))</f>
        <v>0.34773055062204355</v>
      </c>
      <c r="O124" s="306"/>
      <c r="P124" s="303">
        <f t="shared" si="22"/>
        <v>0</v>
      </c>
      <c r="Q124" s="265"/>
      <c r="R124" s="301">
        <v>208</v>
      </c>
      <c r="S124" s="302" t="str">
        <f>IF(R124="","",VLOOKUP(R124,マージン!$K$6:$L$112,2,0))</f>
        <v>化学最終製品（医薬品を除く。）</v>
      </c>
      <c r="T124" s="294"/>
      <c r="U124" s="672"/>
    </row>
    <row r="125" spans="4:21">
      <c r="D125" s="691"/>
      <c r="E125" s="692"/>
      <c r="F125" s="316" t="s">
        <v>643</v>
      </c>
      <c r="G125" s="308">
        <f>マージン!HV27</f>
        <v>1198.5446872471773</v>
      </c>
      <c r="H125" s="308"/>
      <c r="I125" s="309" t="b">
        <v>0</v>
      </c>
      <c r="J125" s="309"/>
      <c r="K125" s="303">
        <f t="shared" si="18"/>
        <v>0</v>
      </c>
      <c r="L125" s="303">
        <f t="shared" si="21"/>
        <v>0</v>
      </c>
      <c r="N125" s="305">
        <f>IF(R125="","",IF(VLOOKUP(R125,マージン!$K$6:$O$111,5,0)="",1,VLOOKUP(R125,マージン!$K$6:$O$111,5,0)))</f>
        <v>0.1734976898817725</v>
      </c>
      <c r="O125" s="310"/>
      <c r="P125" s="303">
        <f t="shared" si="22"/>
        <v>0</v>
      </c>
      <c r="Q125" s="265"/>
      <c r="R125" s="320">
        <v>391</v>
      </c>
      <c r="S125" s="302" t="str">
        <f>IF(R125="","",VLOOKUP(R125,マージン!$K$6:$L$112,2,0))</f>
        <v>その他の製造工業製品</v>
      </c>
      <c r="T125" s="294"/>
      <c r="U125" s="673"/>
    </row>
    <row r="126" spans="4:21">
      <c r="D126" s="680" t="s">
        <v>226</v>
      </c>
      <c r="E126" s="682"/>
      <c r="F126" s="290" t="s">
        <v>224</v>
      </c>
      <c r="G126" s="291" t="s">
        <v>153</v>
      </c>
      <c r="H126" s="680" t="s">
        <v>159</v>
      </c>
      <c r="I126" s="681"/>
      <c r="J126" s="682"/>
      <c r="K126" s="291" t="s">
        <v>244</v>
      </c>
      <c r="L126" s="292" t="s">
        <v>163</v>
      </c>
      <c r="M126" s="287"/>
      <c r="N126" s="291" t="s">
        <v>160</v>
      </c>
      <c r="O126" s="292" t="s">
        <v>248</v>
      </c>
      <c r="P126" s="293" t="s">
        <v>232</v>
      </c>
      <c r="Q126" s="265"/>
      <c r="R126" s="293" t="s">
        <v>170</v>
      </c>
      <c r="S126" s="323" t="s">
        <v>63</v>
      </c>
      <c r="T126" s="294"/>
      <c r="U126" s="268" t="s">
        <v>157</v>
      </c>
    </row>
    <row r="127" spans="4:21">
      <c r="D127" s="734" t="s">
        <v>663</v>
      </c>
      <c r="E127" s="735"/>
      <c r="F127" s="295" t="s">
        <v>644</v>
      </c>
      <c r="G127" s="296">
        <f>マージン!HV28</f>
        <v>193.5041117690418</v>
      </c>
      <c r="H127" s="296"/>
      <c r="I127" s="297" t="b">
        <v>0</v>
      </c>
      <c r="J127" s="297"/>
      <c r="K127" s="296">
        <f t="shared" ref="K127" si="23">IF(J127="",IF(I127=TRUE,G127,0),J127)</f>
        <v>0</v>
      </c>
      <c r="L127" s="296">
        <f t="shared" ref="L127" si="24">K127*$H$43*$K$43</f>
        <v>0</v>
      </c>
      <c r="M127" s="371"/>
      <c r="N127" s="315">
        <v>1</v>
      </c>
      <c r="O127" s="300"/>
      <c r="P127" s="335">
        <f t="shared" ref="P127" si="25">IF(O127="",L127*N127,L127*O127)</f>
        <v>0</v>
      </c>
      <c r="Q127" s="372"/>
      <c r="R127" s="329">
        <v>673</v>
      </c>
      <c r="S127" s="302" t="str">
        <f>IF(R127="","",VLOOKUP(R127,マージン!$K$6:$L$112,2,0))</f>
        <v>洗濯・理容・美容・浴場業</v>
      </c>
      <c r="T127" s="294"/>
      <c r="U127" s="671" t="s">
        <v>665</v>
      </c>
    </row>
    <row r="128" spans="4:21" ht="13.5" customHeight="1">
      <c r="D128" s="736"/>
      <c r="E128" s="735"/>
      <c r="F128" s="185" t="s">
        <v>645</v>
      </c>
      <c r="G128" s="303">
        <f>マージン!HV29</f>
        <v>382.30576184836389</v>
      </c>
      <c r="H128" s="303"/>
      <c r="I128" s="304" t="b">
        <v>0</v>
      </c>
      <c r="J128" s="304"/>
      <c r="K128" s="303">
        <f t="shared" si="18"/>
        <v>0</v>
      </c>
      <c r="L128" s="303">
        <f t="shared" ref="L128:L143" si="26">K128*$H$43*$K$43</f>
        <v>0</v>
      </c>
      <c r="M128" s="373"/>
      <c r="N128" s="305">
        <v>1</v>
      </c>
      <c r="O128" s="306"/>
      <c r="P128" s="303">
        <f t="shared" ref="P128:P133" si="27">IF(O128="",L128*N128,L128*O128)</f>
        <v>0</v>
      </c>
      <c r="Q128" s="374"/>
      <c r="R128" s="333">
        <v>674</v>
      </c>
      <c r="S128" s="334" t="str">
        <f>IF(R128="","",VLOOKUP(R128,マージン!$K$6:$L$112,2,0))</f>
        <v>娯楽サービス</v>
      </c>
      <c r="T128" s="294"/>
      <c r="U128" s="672"/>
    </row>
    <row r="129" spans="4:21">
      <c r="D129" s="736"/>
      <c r="E129" s="735"/>
      <c r="F129" s="314" t="s">
        <v>646</v>
      </c>
      <c r="G129" s="335">
        <f>マージン!HV30</f>
        <v>145.55394679021018</v>
      </c>
      <c r="H129" s="335"/>
      <c r="I129" s="336" t="b">
        <v>0</v>
      </c>
      <c r="J129" s="336"/>
      <c r="K129" s="335">
        <f t="shared" si="18"/>
        <v>0</v>
      </c>
      <c r="L129" s="335">
        <f t="shared" si="26"/>
        <v>0</v>
      </c>
      <c r="M129" s="86"/>
      <c r="N129" s="338">
        <v>1</v>
      </c>
      <c r="O129" s="339"/>
      <c r="P129" s="335">
        <f t="shared" si="27"/>
        <v>0</v>
      </c>
      <c r="Q129" s="276"/>
      <c r="R129" s="301">
        <v>631</v>
      </c>
      <c r="S129" s="302" t="str">
        <f>IF(R129="","",VLOOKUP(R129,マージン!$K$6:$L$112,2,0))</f>
        <v>教育</v>
      </c>
      <c r="T129" s="294"/>
      <c r="U129" s="672"/>
    </row>
    <row r="130" spans="4:21">
      <c r="D130" s="736"/>
      <c r="E130" s="735"/>
      <c r="F130" s="193" t="s">
        <v>647</v>
      </c>
      <c r="G130" s="303">
        <f>マージン!HV31</f>
        <v>37.578943723777208</v>
      </c>
      <c r="H130" s="303"/>
      <c r="I130" s="304" t="b">
        <v>0</v>
      </c>
      <c r="J130" s="304"/>
      <c r="K130" s="303">
        <f t="shared" si="18"/>
        <v>0</v>
      </c>
      <c r="L130" s="303">
        <f t="shared" si="26"/>
        <v>0</v>
      </c>
      <c r="N130" s="305">
        <v>1</v>
      </c>
      <c r="O130" s="306"/>
      <c r="P130" s="303">
        <f t="shared" si="27"/>
        <v>0</v>
      </c>
      <c r="Q130" s="265"/>
      <c r="R130" s="301">
        <v>674</v>
      </c>
      <c r="S130" s="302" t="str">
        <f>IF(R130="","",VLOOKUP(R130,マージン!$K$6:$L$112,2,0))</f>
        <v>娯楽サービス</v>
      </c>
      <c r="T130" s="294"/>
      <c r="U130" s="672"/>
    </row>
    <row r="131" spans="4:21">
      <c r="D131" s="736"/>
      <c r="E131" s="735"/>
      <c r="F131" s="193" t="s">
        <v>648</v>
      </c>
      <c r="G131" s="303">
        <f>マージン!HV32</f>
        <v>99.595116063555196</v>
      </c>
      <c r="H131" s="303"/>
      <c r="I131" s="304" t="b">
        <v>0</v>
      </c>
      <c r="J131" s="304"/>
      <c r="K131" s="303">
        <f t="shared" si="18"/>
        <v>0</v>
      </c>
      <c r="L131" s="303">
        <f t="shared" si="26"/>
        <v>0</v>
      </c>
      <c r="N131" s="305">
        <v>1</v>
      </c>
      <c r="O131" s="306"/>
      <c r="P131" s="303">
        <f t="shared" si="27"/>
        <v>0</v>
      </c>
      <c r="Q131" s="265"/>
      <c r="R131" s="320">
        <v>674</v>
      </c>
      <c r="S131" s="302" t="str">
        <f>IF(R131="","",VLOOKUP(R131,マージン!$K$6:$L$112,2,0))</f>
        <v>娯楽サービス</v>
      </c>
      <c r="T131" s="294"/>
      <c r="U131" s="672"/>
    </row>
    <row r="132" spans="4:21">
      <c r="D132" s="736"/>
      <c r="E132" s="735"/>
      <c r="F132" s="375" t="s">
        <v>649</v>
      </c>
      <c r="G132" s="308">
        <f>マージン!HV33</f>
        <v>23.919789217454099</v>
      </c>
      <c r="H132" s="308"/>
      <c r="I132" s="309" t="b">
        <v>0</v>
      </c>
      <c r="J132" s="309"/>
      <c r="K132" s="308">
        <f t="shared" si="18"/>
        <v>0</v>
      </c>
      <c r="L132" s="308">
        <f t="shared" si="26"/>
        <v>0</v>
      </c>
      <c r="M132" s="28"/>
      <c r="N132" s="318">
        <v>1</v>
      </c>
      <c r="O132" s="310"/>
      <c r="P132" s="308">
        <f t="shared" si="27"/>
        <v>0</v>
      </c>
      <c r="Q132" s="284"/>
      <c r="R132" s="376">
        <v>674</v>
      </c>
      <c r="S132" s="321" t="str">
        <f>IF(R132="","",VLOOKUP(R132,マージン!$K$6:$L$112,2,0))</f>
        <v>娯楽サービス</v>
      </c>
      <c r="T132" s="294"/>
      <c r="U132" s="672"/>
    </row>
    <row r="133" spans="4:21">
      <c r="D133" s="736"/>
      <c r="E133" s="735"/>
      <c r="F133" s="193" t="s">
        <v>650</v>
      </c>
      <c r="G133" s="303">
        <f>マージン!HV34</f>
        <v>123.39017768118033</v>
      </c>
      <c r="H133" s="303"/>
      <c r="I133" s="304" t="b">
        <v>0</v>
      </c>
      <c r="J133" s="304"/>
      <c r="K133" s="303">
        <f t="shared" si="18"/>
        <v>0</v>
      </c>
      <c r="L133" s="303">
        <f t="shared" si="26"/>
        <v>0</v>
      </c>
      <c r="M133" s="373"/>
      <c r="N133" s="305">
        <v>1</v>
      </c>
      <c r="O133" s="306"/>
      <c r="P133" s="303">
        <f t="shared" si="27"/>
        <v>0</v>
      </c>
      <c r="Q133" s="374"/>
      <c r="R133" s="333">
        <v>674</v>
      </c>
      <c r="S133" s="334" t="str">
        <f>IF(R133="","",VLOOKUP(R133,マージン!$K$6:$L$112,2,0))</f>
        <v>娯楽サービス</v>
      </c>
      <c r="T133" s="294"/>
      <c r="U133" s="672"/>
    </row>
    <row r="134" spans="4:21" ht="16.5" customHeight="1">
      <c r="D134" s="736"/>
      <c r="E134" s="735"/>
      <c r="F134" s="193" t="s">
        <v>651</v>
      </c>
      <c r="G134" s="303">
        <f>マージン!HV35</f>
        <v>18.849504921853839</v>
      </c>
      <c r="H134" s="303"/>
      <c r="I134" s="304" t="b">
        <v>0</v>
      </c>
      <c r="J134" s="304"/>
      <c r="K134" s="303">
        <f t="shared" si="18"/>
        <v>0</v>
      </c>
      <c r="L134" s="303">
        <f t="shared" si="26"/>
        <v>0</v>
      </c>
      <c r="M134" s="373"/>
      <c r="N134" s="305">
        <v>1</v>
      </c>
      <c r="O134" s="306"/>
      <c r="P134" s="303">
        <f t="shared" ref="P134:P144" si="28">IF(O134="",L134*N134,L134*O134)</f>
        <v>0</v>
      </c>
      <c r="Q134" s="374"/>
      <c r="R134" s="333">
        <v>659</v>
      </c>
      <c r="S134" s="334" t="str">
        <f>IF(R134="","",VLOOKUP(R134,マージン!$K$6:$L$112,2,0))</f>
        <v>他に分類されない会員制団体</v>
      </c>
      <c r="T134" s="294"/>
      <c r="U134" s="672"/>
    </row>
    <row r="135" spans="4:21">
      <c r="D135" s="736"/>
      <c r="E135" s="735"/>
      <c r="F135" s="193" t="s">
        <v>652</v>
      </c>
      <c r="G135" s="303">
        <f>マージン!HV36</f>
        <v>36.237700996250545</v>
      </c>
      <c r="H135" s="303"/>
      <c r="I135" s="304" t="b">
        <v>0</v>
      </c>
      <c r="J135" s="304"/>
      <c r="K135" s="303">
        <f t="shared" si="18"/>
        <v>0</v>
      </c>
      <c r="L135" s="303">
        <f t="shared" si="26"/>
        <v>0</v>
      </c>
      <c r="M135" s="373"/>
      <c r="N135" s="305">
        <v>1</v>
      </c>
      <c r="O135" s="306"/>
      <c r="P135" s="303">
        <f t="shared" si="28"/>
        <v>0</v>
      </c>
      <c r="Q135" s="374"/>
      <c r="R135" s="333">
        <v>661</v>
      </c>
      <c r="S135" s="334" t="str">
        <f>IF(R135="","",VLOOKUP(R135,マージン!$K$6:$L$112,2,0))</f>
        <v>物品賃貸サービス</v>
      </c>
      <c r="T135" s="294"/>
      <c r="U135" s="672"/>
    </row>
    <row r="136" spans="4:21">
      <c r="D136" s="736"/>
      <c r="E136" s="735"/>
      <c r="F136" s="193" t="s">
        <v>653</v>
      </c>
      <c r="G136" s="303">
        <f>マージン!HV37</f>
        <v>22.413649152941954</v>
      </c>
      <c r="H136" s="303"/>
      <c r="I136" s="304" t="b">
        <v>0</v>
      </c>
      <c r="J136" s="304"/>
      <c r="K136" s="303">
        <f t="shared" ref="K136" si="29">IF(J136="",IF(I136=TRUE,G136,0),J136)</f>
        <v>0</v>
      </c>
      <c r="L136" s="303">
        <f t="shared" si="26"/>
        <v>0</v>
      </c>
      <c r="M136" s="373"/>
      <c r="N136" s="305">
        <v>1</v>
      </c>
      <c r="O136" s="306"/>
      <c r="P136" s="303">
        <f t="shared" ref="P136" si="30">IF(O136="",L136*N136,L136*O136)</f>
        <v>0</v>
      </c>
      <c r="Q136" s="374"/>
      <c r="R136" s="333">
        <v>674</v>
      </c>
      <c r="S136" s="334" t="str">
        <f>IF(R136="","",VLOOKUP(R136,マージン!$K$6:$L$112,2,0))</f>
        <v>娯楽サービス</v>
      </c>
      <c r="T136" s="294"/>
      <c r="U136" s="672"/>
    </row>
    <row r="137" spans="4:21">
      <c r="D137" s="736"/>
      <c r="E137" s="735"/>
      <c r="F137" s="193" t="s">
        <v>654</v>
      </c>
      <c r="G137" s="303">
        <f>マージン!HV38</f>
        <v>33.996224362276855</v>
      </c>
      <c r="H137" s="303"/>
      <c r="I137" s="304" t="b">
        <v>0</v>
      </c>
      <c r="J137" s="304"/>
      <c r="K137" s="303">
        <f t="shared" si="18"/>
        <v>0</v>
      </c>
      <c r="L137" s="303">
        <f t="shared" si="26"/>
        <v>0</v>
      </c>
      <c r="M137" s="373"/>
      <c r="N137" s="305">
        <v>1</v>
      </c>
      <c r="O137" s="306"/>
      <c r="P137" s="303">
        <f t="shared" si="28"/>
        <v>0</v>
      </c>
      <c r="Q137" s="374"/>
      <c r="R137" s="333">
        <v>679</v>
      </c>
      <c r="S137" s="334" t="str">
        <f>IF(R137="","",VLOOKUP(R137,マージン!$K$6:$L$112,2,0))</f>
        <v>その他の対個人サービス</v>
      </c>
      <c r="T137" s="294"/>
      <c r="U137" s="672"/>
    </row>
    <row r="138" spans="4:21">
      <c r="D138" s="736"/>
      <c r="E138" s="735"/>
      <c r="F138" s="193" t="s">
        <v>655</v>
      </c>
      <c r="G138" s="303">
        <f>マージン!HV39</f>
        <v>43.912106985304064</v>
      </c>
      <c r="H138" s="303"/>
      <c r="I138" s="304" t="b">
        <v>0</v>
      </c>
      <c r="J138" s="304"/>
      <c r="K138" s="303">
        <f t="shared" si="18"/>
        <v>0</v>
      </c>
      <c r="L138" s="303">
        <f t="shared" si="26"/>
        <v>0</v>
      </c>
      <c r="M138" s="373"/>
      <c r="N138" s="305">
        <v>1</v>
      </c>
      <c r="O138" s="306"/>
      <c r="P138" s="303">
        <f t="shared" si="28"/>
        <v>0</v>
      </c>
      <c r="Q138" s="374"/>
      <c r="R138" s="333">
        <v>641</v>
      </c>
      <c r="S138" s="334" t="str">
        <f>IF(R138="","",VLOOKUP(R138,マージン!$K$6:$L$112,2,0))</f>
        <v>医療</v>
      </c>
      <c r="T138" s="294"/>
      <c r="U138" s="672"/>
    </row>
    <row r="139" spans="4:21">
      <c r="D139" s="736"/>
      <c r="E139" s="735"/>
      <c r="F139" s="193" t="s">
        <v>656</v>
      </c>
      <c r="G139" s="303">
        <f>マージン!HV40</f>
        <v>18.797922872356441</v>
      </c>
      <c r="H139" s="303"/>
      <c r="I139" s="304" t="b">
        <v>0</v>
      </c>
      <c r="J139" s="304"/>
      <c r="K139" s="303">
        <f t="shared" ref="K139" si="31">IF(J139="",IF(I139=TRUE,G139,0),J139)</f>
        <v>0</v>
      </c>
      <c r="L139" s="303">
        <f t="shared" ref="L139" si="32">K139*$H$43*$K$43</f>
        <v>0</v>
      </c>
      <c r="M139" s="373"/>
      <c r="N139" s="305">
        <v>1</v>
      </c>
      <c r="O139" s="306"/>
      <c r="P139" s="303">
        <f t="shared" si="28"/>
        <v>0</v>
      </c>
      <c r="Q139" s="374"/>
      <c r="R139" s="333">
        <v>679</v>
      </c>
      <c r="S139" s="334" t="str">
        <f>IF(R139="","",VLOOKUP(R139,マージン!$K$6:$L$112,2,0))</f>
        <v>その他の対個人サービス</v>
      </c>
      <c r="T139" s="294"/>
      <c r="U139" s="672"/>
    </row>
    <row r="140" spans="4:21">
      <c r="D140" s="736"/>
      <c r="E140" s="735"/>
      <c r="F140" s="377" t="s">
        <v>657</v>
      </c>
      <c r="G140" s="311">
        <f>マージン!HV41</f>
        <v>9.1629066312834695</v>
      </c>
      <c r="H140" s="311"/>
      <c r="I140" s="347" t="b">
        <v>0</v>
      </c>
      <c r="J140" s="347"/>
      <c r="K140" s="311">
        <f t="shared" si="18"/>
        <v>0</v>
      </c>
      <c r="L140" s="311">
        <f t="shared" si="26"/>
        <v>0</v>
      </c>
      <c r="M140" s="378"/>
      <c r="N140" s="349">
        <v>1</v>
      </c>
      <c r="O140" s="350"/>
      <c r="P140" s="311">
        <f t="shared" si="28"/>
        <v>0</v>
      </c>
      <c r="Q140" s="379"/>
      <c r="R140" s="312">
        <v>11</v>
      </c>
      <c r="S140" s="313" t="str">
        <f>IF(R140="","",VLOOKUP(R140,マージン!$K$6:$L$112,2,0))</f>
        <v>耕種農業</v>
      </c>
      <c r="T140" s="294"/>
      <c r="U140" s="672"/>
    </row>
    <row r="141" spans="4:21">
      <c r="D141" s="689" t="s">
        <v>664</v>
      </c>
      <c r="E141" s="690"/>
      <c r="F141" s="380" t="s">
        <v>658</v>
      </c>
      <c r="G141" s="335">
        <f>マージン!HV42</f>
        <v>0.62389553640676143</v>
      </c>
      <c r="H141" s="335"/>
      <c r="I141" s="336" t="b">
        <v>0</v>
      </c>
      <c r="J141" s="336"/>
      <c r="K141" s="335">
        <f t="shared" si="18"/>
        <v>0</v>
      </c>
      <c r="L141" s="335">
        <f t="shared" si="26"/>
        <v>0</v>
      </c>
      <c r="M141" s="86"/>
      <c r="N141" s="338">
        <v>1</v>
      </c>
      <c r="O141" s="339"/>
      <c r="P141" s="335">
        <f t="shared" si="28"/>
        <v>0</v>
      </c>
      <c r="Q141" s="276"/>
      <c r="R141" s="301">
        <v>579</v>
      </c>
      <c r="S141" s="302" t="str">
        <f>IF(R141="","",VLOOKUP(R141,マージン!$K$6:$L$112,2,0))</f>
        <v>郵便・信書便</v>
      </c>
      <c r="T141" s="294"/>
      <c r="U141" s="674"/>
    </row>
    <row r="142" spans="4:21" ht="13.5" customHeight="1">
      <c r="D142" s="691"/>
      <c r="E142" s="692"/>
      <c r="F142" s="193" t="s">
        <v>659</v>
      </c>
      <c r="G142" s="303">
        <f>マージン!HV43</f>
        <v>137.68917527863738</v>
      </c>
      <c r="H142" s="303"/>
      <c r="I142" s="304" t="b">
        <v>0</v>
      </c>
      <c r="J142" s="304"/>
      <c r="K142" s="303">
        <f t="shared" si="18"/>
        <v>0</v>
      </c>
      <c r="L142" s="303">
        <f t="shared" si="26"/>
        <v>0</v>
      </c>
      <c r="N142" s="305">
        <v>1</v>
      </c>
      <c r="O142" s="306"/>
      <c r="P142" s="303">
        <f t="shared" si="28"/>
        <v>0</v>
      </c>
      <c r="Q142" s="265"/>
      <c r="R142" s="301">
        <v>572</v>
      </c>
      <c r="S142" s="302" t="str">
        <f>IF(R142="","",VLOOKUP(R142,マージン!$K$6:$L$112,2,0))</f>
        <v>道路輸送（自家輸送を除く。）</v>
      </c>
      <c r="T142" s="294"/>
      <c r="U142" s="675"/>
    </row>
    <row r="143" spans="4:21">
      <c r="D143" s="727"/>
      <c r="E143" s="728"/>
      <c r="F143" s="375" t="s">
        <v>660</v>
      </c>
      <c r="G143" s="308">
        <f>マージン!HV44</f>
        <v>10.662818520894861</v>
      </c>
      <c r="H143" s="308"/>
      <c r="I143" s="309" t="b">
        <v>0</v>
      </c>
      <c r="J143" s="309"/>
      <c r="K143" s="308">
        <f t="shared" si="18"/>
        <v>0</v>
      </c>
      <c r="L143" s="308">
        <f t="shared" si="26"/>
        <v>0</v>
      </c>
      <c r="M143" s="28"/>
      <c r="N143" s="318">
        <v>1</v>
      </c>
      <c r="O143" s="310"/>
      <c r="P143" s="308">
        <f t="shared" si="28"/>
        <v>0</v>
      </c>
      <c r="Q143" s="284"/>
      <c r="R143" s="320">
        <v>591</v>
      </c>
      <c r="S143" s="321" t="str">
        <f>IF(R143="","",VLOOKUP(R143,マージン!$K$6:$L$112,2,0))</f>
        <v>通信</v>
      </c>
      <c r="T143" s="294"/>
      <c r="U143" s="688"/>
    </row>
    <row r="144" spans="4:21">
      <c r="D144" s="737" t="s">
        <v>143</v>
      </c>
      <c r="E144" s="738"/>
      <c r="F144" s="381" t="s">
        <v>143</v>
      </c>
      <c r="G144" s="296">
        <f>マージン!HV45</f>
        <v>5929.7847925372089</v>
      </c>
      <c r="H144" s="296"/>
      <c r="I144" s="297" t="b">
        <v>0</v>
      </c>
      <c r="J144" s="297"/>
      <c r="K144" s="296">
        <f t="shared" ref="K144" si="33">IF(J144="",IF(I144=TRUE,G144,0),J144)</f>
        <v>0</v>
      </c>
      <c r="L144" s="296">
        <f t="shared" ref="L144" si="34">K144*$H$43*$K$43</f>
        <v>0</v>
      </c>
      <c r="M144" s="382"/>
      <c r="N144" s="315">
        <v>1</v>
      </c>
      <c r="O144" s="300"/>
      <c r="P144" s="296">
        <f t="shared" si="28"/>
        <v>0</v>
      </c>
      <c r="Q144" s="383"/>
      <c r="R144" s="329">
        <v>671</v>
      </c>
      <c r="S144" s="330" t="str">
        <f>IF(R144="","",VLOOKUP(R144,マージン!$K$6:$L$112,2,0))</f>
        <v>宿泊業</v>
      </c>
      <c r="T144" s="346"/>
      <c r="U144" s="384" t="s">
        <v>164</v>
      </c>
    </row>
    <row r="145" spans="4:22">
      <c r="D145" s="680" t="s">
        <v>226</v>
      </c>
      <c r="E145" s="682"/>
      <c r="F145" s="290" t="s">
        <v>224</v>
      </c>
      <c r="G145" s="293" t="s">
        <v>153</v>
      </c>
      <c r="H145" s="680" t="s">
        <v>159</v>
      </c>
      <c r="I145" s="681"/>
      <c r="J145" s="682"/>
      <c r="K145" s="293" t="s">
        <v>244</v>
      </c>
      <c r="L145" s="323" t="s">
        <v>163</v>
      </c>
      <c r="N145" s="293" t="s">
        <v>160</v>
      </c>
      <c r="O145" s="292" t="s">
        <v>248</v>
      </c>
      <c r="P145" s="293" t="s">
        <v>232</v>
      </c>
      <c r="Q145" s="265"/>
      <c r="R145" s="293" t="s">
        <v>245</v>
      </c>
      <c r="S145" s="323" t="s">
        <v>63</v>
      </c>
      <c r="T145" s="294"/>
      <c r="U145" s="268" t="s">
        <v>157</v>
      </c>
    </row>
    <row r="146" spans="4:22">
      <c r="D146" s="689" t="s">
        <v>582</v>
      </c>
      <c r="E146" s="690"/>
      <c r="F146" s="385"/>
      <c r="G146" s="362"/>
      <c r="H146" s="362"/>
      <c r="I146" s="336"/>
      <c r="J146" s="336"/>
      <c r="K146" s="335">
        <f t="shared" ref="K146:K148" si="35">IF(J146="",0,J146)</f>
        <v>0</v>
      </c>
      <c r="L146" s="335">
        <f t="shared" ref="L146:L148" si="36">K146*$H$43*$K$43</f>
        <v>0</v>
      </c>
      <c r="M146" s="287"/>
      <c r="N146" s="338" t="str">
        <f>IF(R146="","",IF(VLOOKUP(R146,マージン!$K$6:$O$111,5,0)="",1,VLOOKUP(R146,マージン!$K$6:$O$111,5,0)))</f>
        <v/>
      </c>
      <c r="O146" s="339"/>
      <c r="P146" s="303">
        <f t="shared" ref="P146:P148" si="37">IF(R146="",0,IF(O146="",L146*N146,L146*O146))</f>
        <v>0</v>
      </c>
      <c r="Q146" s="288"/>
      <c r="R146" s="361"/>
      <c r="S146" s="302" t="str">
        <f>IF(R146="","",VLOOKUP(R146,マージン!$K$6:$L$112,2,0))</f>
        <v/>
      </c>
      <c r="T146" s="294"/>
      <c r="U146" s="671" t="s">
        <v>249</v>
      </c>
    </row>
    <row r="147" spans="4:22">
      <c r="D147" s="691"/>
      <c r="E147" s="692"/>
      <c r="F147" s="385"/>
      <c r="G147" s="362"/>
      <c r="H147" s="362"/>
      <c r="I147" s="336"/>
      <c r="J147" s="336"/>
      <c r="K147" s="335">
        <f t="shared" si="35"/>
        <v>0</v>
      </c>
      <c r="L147" s="335">
        <f t="shared" si="36"/>
        <v>0</v>
      </c>
      <c r="M147" s="287"/>
      <c r="N147" s="338" t="str">
        <f>IF(R147="","",IF(VLOOKUP(R147,マージン!$K$6:$O$111,5,0)="",1,VLOOKUP(R147,マージン!$K$6:$O$111,5,0)))</f>
        <v/>
      </c>
      <c r="O147" s="339"/>
      <c r="P147" s="303">
        <f t="shared" si="37"/>
        <v>0</v>
      </c>
      <c r="Q147" s="288"/>
      <c r="R147" s="361"/>
      <c r="S147" s="302" t="str">
        <f>IF(R147="","",VLOOKUP(R147,マージン!$K$6:$L$112,2,0))</f>
        <v/>
      </c>
      <c r="T147" s="294"/>
      <c r="U147" s="672"/>
    </row>
    <row r="148" spans="4:22">
      <c r="D148" s="691"/>
      <c r="E148" s="692"/>
      <c r="F148" s="385"/>
      <c r="G148" s="362"/>
      <c r="H148" s="362"/>
      <c r="I148" s="336"/>
      <c r="J148" s="336"/>
      <c r="K148" s="335">
        <f t="shared" si="35"/>
        <v>0</v>
      </c>
      <c r="L148" s="335">
        <f t="shared" si="36"/>
        <v>0</v>
      </c>
      <c r="M148" s="287"/>
      <c r="N148" s="338" t="str">
        <f>IF(R148="","",IF(VLOOKUP(R148,マージン!$K$6:$O$111,5,0)="",1,VLOOKUP(R148,マージン!$K$6:$O$111,5,0)))</f>
        <v/>
      </c>
      <c r="O148" s="339"/>
      <c r="P148" s="303">
        <f t="shared" si="37"/>
        <v>0</v>
      </c>
      <c r="Q148" s="288"/>
      <c r="R148" s="361"/>
      <c r="S148" s="302" t="str">
        <f>IF(R148="","",VLOOKUP(R148,マージン!$K$6:$L$112,2,0))</f>
        <v/>
      </c>
      <c r="T148" s="294"/>
      <c r="U148" s="672"/>
    </row>
    <row r="149" spans="4:22" ht="13.5" customHeight="1">
      <c r="D149" s="691"/>
      <c r="E149" s="692"/>
      <c r="F149" s="385"/>
      <c r="G149" s="362"/>
      <c r="H149" s="362"/>
      <c r="I149" s="336"/>
      <c r="J149" s="336"/>
      <c r="K149" s="335">
        <f t="shared" ref="K149:K153" si="38">IF(J149="",0,J149)</f>
        <v>0</v>
      </c>
      <c r="L149" s="335">
        <f>K149*$H$43*$K$43</f>
        <v>0</v>
      </c>
      <c r="M149" s="287"/>
      <c r="N149" s="338" t="str">
        <f>IF(R149="","",IF(VLOOKUP(R149,マージン!$K$6:$O$111,5,0)="",1,VLOOKUP(R149,マージン!$K$6:$O$111,5,0)))</f>
        <v/>
      </c>
      <c r="O149" s="339"/>
      <c r="P149" s="303">
        <f>IF(R149="",0,IF(O149="",L149*N149,L149*O149))</f>
        <v>0</v>
      </c>
      <c r="Q149" s="288"/>
      <c r="R149" s="361"/>
      <c r="S149" s="302" t="str">
        <f>IF(R149="","",VLOOKUP(R149,マージン!$K$6:$L$112,2,0))</f>
        <v/>
      </c>
      <c r="T149" s="294"/>
      <c r="U149" s="672"/>
      <c r="V149" s="41"/>
    </row>
    <row r="150" spans="4:22">
      <c r="D150" s="691"/>
      <c r="E150" s="692"/>
      <c r="F150" s="385"/>
      <c r="G150" s="360"/>
      <c r="H150" s="360"/>
      <c r="I150" s="304"/>
      <c r="J150" s="304"/>
      <c r="K150" s="303">
        <f t="shared" si="38"/>
        <v>0</v>
      </c>
      <c r="L150" s="303">
        <f>K150*$H$43*$K$43</f>
        <v>0</v>
      </c>
      <c r="M150" s="287"/>
      <c r="N150" s="305" t="str">
        <f>IF(R150="","",IF(VLOOKUP(R150,マージン!$K$6:$O$111,5,0)="",1,VLOOKUP(R150,マージン!$K$6:$O$111,5,0)))</f>
        <v/>
      </c>
      <c r="O150" s="306"/>
      <c r="P150" s="303">
        <f>IF(R150="",0,IF(O150="",L150*N150,L150*O150))</f>
        <v>0</v>
      </c>
      <c r="Q150" s="288"/>
      <c r="R150" s="361"/>
      <c r="S150" s="302" t="str">
        <f>IF(R150="","",VLOOKUP(R150,マージン!$K$6:$L$112,2,0))</f>
        <v/>
      </c>
      <c r="T150" s="294"/>
      <c r="U150" s="672"/>
      <c r="V150" s="41"/>
    </row>
    <row r="151" spans="4:22">
      <c r="D151" s="691"/>
      <c r="E151" s="692"/>
      <c r="F151" s="385"/>
      <c r="G151" s="360"/>
      <c r="H151" s="360"/>
      <c r="I151" s="304"/>
      <c r="J151" s="304"/>
      <c r="K151" s="303">
        <f t="shared" si="38"/>
        <v>0</v>
      </c>
      <c r="L151" s="303">
        <f>K151*$H$43*$K$43</f>
        <v>0</v>
      </c>
      <c r="M151" s="287"/>
      <c r="N151" s="305" t="str">
        <f>IF(R151="","",IF(VLOOKUP(R151,マージン!$K$6:$O$111,5,0)="",1,VLOOKUP(R151,マージン!$K$6:$O$111,5,0)))</f>
        <v/>
      </c>
      <c r="O151" s="306"/>
      <c r="P151" s="303">
        <f>IF(R151="",0,IF(O151="",L151*N151,L151*O151))</f>
        <v>0</v>
      </c>
      <c r="Q151" s="288"/>
      <c r="R151" s="361"/>
      <c r="S151" s="302" t="str">
        <f>IF(R151="","",VLOOKUP(R151,マージン!$K$6:$L$112,2,0))</f>
        <v/>
      </c>
      <c r="T151" s="294"/>
      <c r="U151" s="672"/>
      <c r="V151" s="41"/>
    </row>
    <row r="152" spans="4:22">
      <c r="D152" s="691"/>
      <c r="E152" s="692"/>
      <c r="F152" s="385"/>
      <c r="G152" s="360"/>
      <c r="H152" s="360"/>
      <c r="I152" s="304"/>
      <c r="J152" s="304"/>
      <c r="K152" s="303">
        <f t="shared" si="38"/>
        <v>0</v>
      </c>
      <c r="L152" s="303">
        <f>K152*$H$43*$K$43</f>
        <v>0</v>
      </c>
      <c r="M152" s="287"/>
      <c r="N152" s="305" t="str">
        <f>IF(R152="","",IF(VLOOKUP(R152,マージン!$K$6:$O$111,5,0)="",1,VLOOKUP(R152,マージン!$K$6:$O$111,5,0)))</f>
        <v/>
      </c>
      <c r="O152" s="306"/>
      <c r="P152" s="303">
        <f>IF(R152="",0,IF(O152="",L152*N152,L152*O152))</f>
        <v>0</v>
      </c>
      <c r="Q152" s="288"/>
      <c r="R152" s="361"/>
      <c r="S152" s="302" t="str">
        <f>IF(R152="","",VLOOKUP(R152,マージン!$K$6:$L$112,2,0))</f>
        <v/>
      </c>
      <c r="T152" s="294"/>
      <c r="U152" s="672"/>
      <c r="V152" s="41"/>
    </row>
    <row r="153" spans="4:22">
      <c r="D153" s="727"/>
      <c r="E153" s="728"/>
      <c r="F153" s="386"/>
      <c r="G153" s="363"/>
      <c r="H153" s="363"/>
      <c r="I153" s="347"/>
      <c r="J153" s="347"/>
      <c r="K153" s="311">
        <f t="shared" si="38"/>
        <v>0</v>
      </c>
      <c r="L153" s="303">
        <f>K153*$H$43*$K$43</f>
        <v>0</v>
      </c>
      <c r="M153" s="287"/>
      <c r="N153" s="349" t="str">
        <f>IF(R153="","",IF(VLOOKUP(R153,マージン!$K$6:$O$111,5,0)="",1,VLOOKUP(R153,マージン!$K$6:$O$111,5,0)))</f>
        <v/>
      </c>
      <c r="O153" s="350"/>
      <c r="P153" s="303">
        <f>IF(R153="",0,IF(O153="",L153*N153,L153*O153))</f>
        <v>0</v>
      </c>
      <c r="Q153" s="288"/>
      <c r="R153" s="364"/>
      <c r="S153" s="313" t="str">
        <f>IF(R153="","",VLOOKUP(R153,マージン!$K$6:$L$112,2,0))</f>
        <v/>
      </c>
      <c r="T153" s="294"/>
      <c r="U153" s="673"/>
      <c r="V153" s="41"/>
    </row>
    <row r="154" spans="4:22">
      <c r="D154" s="724" t="s">
        <v>145</v>
      </c>
      <c r="E154" s="725"/>
      <c r="F154" s="726"/>
      <c r="G154" s="41"/>
      <c r="H154" s="41"/>
      <c r="I154" s="41"/>
      <c r="J154" s="41"/>
      <c r="K154" s="41"/>
      <c r="L154" s="365">
        <f>SUM(L104:L153)</f>
        <v>0</v>
      </c>
      <c r="N154" s="137"/>
      <c r="P154" s="365">
        <f>SUM(P104:P153)</f>
        <v>0</v>
      </c>
      <c r="Q154" s="265"/>
      <c r="R154" s="387"/>
      <c r="S154" s="387"/>
      <c r="T154" s="276"/>
      <c r="U154" s="86"/>
    </row>
    <row r="155" spans="4:22" ht="6" customHeight="1">
      <c r="D155" s="265"/>
      <c r="E155" s="265"/>
      <c r="F155" s="265"/>
      <c r="G155" s="265"/>
      <c r="H155" s="265"/>
      <c r="I155" s="265"/>
      <c r="J155" s="266"/>
      <c r="K155" s="266"/>
      <c r="L155" s="41"/>
      <c r="N155" s="143"/>
      <c r="P155" s="266"/>
      <c r="Q155" s="265"/>
      <c r="R155" s="266"/>
      <c r="S155" s="266"/>
      <c r="T155" s="265"/>
    </row>
    <row r="156" spans="4:22">
      <c r="D156" s="724" t="s">
        <v>250</v>
      </c>
      <c r="E156" s="725"/>
      <c r="F156" s="726"/>
      <c r="G156" s="41"/>
      <c r="H156" s="41"/>
      <c r="I156" s="41"/>
      <c r="J156" s="41"/>
      <c r="K156" s="41"/>
      <c r="L156" s="365">
        <f>L98+L154</f>
        <v>0</v>
      </c>
      <c r="N156" s="137"/>
      <c r="P156" s="365">
        <f>P98+P154</f>
        <v>0</v>
      </c>
      <c r="Q156" s="265"/>
      <c r="R156" s="387"/>
      <c r="S156" s="387"/>
      <c r="T156" s="276"/>
      <c r="U156" s="86"/>
    </row>
    <row r="157" spans="4:22">
      <c r="D157" s="265"/>
      <c r="E157" s="265"/>
      <c r="F157" s="265"/>
      <c r="G157" s="265"/>
      <c r="H157" s="265"/>
      <c r="I157" s="265"/>
      <c r="J157" s="266"/>
      <c r="K157" s="266"/>
      <c r="L157" s="41"/>
      <c r="N157" s="143"/>
      <c r="P157" s="266"/>
      <c r="Q157" s="265"/>
      <c r="R157" s="266"/>
      <c r="S157" s="266"/>
      <c r="T157" s="265"/>
    </row>
    <row r="158" spans="4:22">
      <c r="D158" s="265"/>
      <c r="E158" s="265"/>
      <c r="F158" s="265"/>
      <c r="G158" s="265"/>
      <c r="H158" s="265"/>
      <c r="I158" s="265"/>
      <c r="J158" s="266"/>
      <c r="K158" s="266"/>
      <c r="L158" s="207"/>
      <c r="N158" s="143"/>
      <c r="P158" s="266"/>
      <c r="Q158" s="265"/>
      <c r="R158" s="266"/>
      <c r="S158" s="266"/>
      <c r="T158" s="265"/>
    </row>
    <row r="159" spans="4:22">
      <c r="D159" s="265"/>
      <c r="E159" s="265"/>
      <c r="F159" s="265"/>
      <c r="G159" s="265"/>
      <c r="H159" s="265"/>
      <c r="I159" s="265"/>
      <c r="J159" s="266"/>
      <c r="K159" s="266"/>
      <c r="L159" s="41"/>
      <c r="N159" s="143"/>
      <c r="P159" s="266"/>
      <c r="Q159" s="265"/>
      <c r="R159" s="266"/>
      <c r="S159" s="266"/>
      <c r="T159" s="265"/>
    </row>
    <row r="160" spans="4:22">
      <c r="D160" s="265"/>
      <c r="E160" s="265"/>
      <c r="F160" s="265"/>
      <c r="G160" s="265"/>
      <c r="H160" s="265"/>
      <c r="I160" s="265"/>
      <c r="J160" s="266"/>
      <c r="K160" s="266"/>
      <c r="L160" s="41"/>
      <c r="N160" s="143"/>
      <c r="P160" s="266"/>
      <c r="Q160" s="266"/>
      <c r="R160" s="266"/>
      <c r="S160" s="266"/>
      <c r="T160" s="266"/>
    </row>
    <row r="161" spans="3:20">
      <c r="D161" s="265"/>
      <c r="E161" s="265"/>
      <c r="F161" s="265"/>
      <c r="G161" s="265"/>
      <c r="H161" s="265"/>
      <c r="I161" s="265"/>
      <c r="J161" s="266"/>
      <c r="K161" s="266"/>
      <c r="L161" s="41"/>
      <c r="N161" s="143"/>
      <c r="P161" s="266"/>
      <c r="Q161" s="266"/>
      <c r="R161" s="266"/>
      <c r="S161" s="266"/>
      <c r="T161" s="266"/>
    </row>
    <row r="162" spans="3:20">
      <c r="D162" s="265"/>
      <c r="E162" s="265"/>
      <c r="F162" s="265"/>
      <c r="G162" s="265"/>
      <c r="H162" s="265"/>
      <c r="I162" s="265"/>
      <c r="J162" s="266"/>
      <c r="K162" s="266"/>
      <c r="L162" s="41"/>
      <c r="N162" s="143"/>
      <c r="P162" s="266"/>
      <c r="Q162" s="266"/>
      <c r="R162" s="266"/>
      <c r="S162" s="266"/>
      <c r="T162" s="266"/>
    </row>
    <row r="163" spans="3:20">
      <c r="D163" s="265"/>
      <c r="E163" s="265"/>
      <c r="F163" s="265"/>
      <c r="G163" s="265"/>
      <c r="H163" s="265"/>
      <c r="I163" s="265"/>
      <c r="J163" s="266"/>
      <c r="K163" s="266"/>
      <c r="L163" s="41"/>
      <c r="N163" s="143"/>
      <c r="P163" s="266"/>
      <c r="Q163" s="266"/>
      <c r="R163" s="266"/>
      <c r="S163" s="266"/>
      <c r="T163" s="266"/>
    </row>
    <row r="164" spans="3:20">
      <c r="D164" s="265"/>
      <c r="E164" s="265"/>
      <c r="F164" s="265"/>
      <c r="G164" s="265"/>
      <c r="H164" s="265"/>
      <c r="I164" s="265"/>
      <c r="J164" s="266"/>
      <c r="K164" s="266"/>
      <c r="L164" s="41"/>
      <c r="N164" s="143"/>
      <c r="P164" s="266"/>
      <c r="Q164" s="266"/>
      <c r="R164" s="266"/>
      <c r="S164" s="266"/>
      <c r="T164" s="266"/>
    </row>
    <row r="165" spans="3:20">
      <c r="D165" s="265"/>
      <c r="E165" s="265"/>
      <c r="F165" s="265"/>
      <c r="G165" s="265"/>
      <c r="H165" s="265"/>
      <c r="I165" s="265"/>
      <c r="J165" s="266"/>
      <c r="K165" s="266"/>
      <c r="L165" s="41"/>
      <c r="N165" s="143"/>
      <c r="P165" s="266"/>
      <c r="Q165" s="266"/>
      <c r="R165" s="265"/>
      <c r="S165" s="265"/>
      <c r="T165" s="266"/>
    </row>
    <row r="166" spans="3:20">
      <c r="D166" s="265"/>
      <c r="E166" s="265"/>
      <c r="F166" s="265"/>
      <c r="G166" s="265"/>
      <c r="H166" s="265"/>
      <c r="I166" s="265"/>
      <c r="J166" s="266"/>
      <c r="K166" s="266"/>
      <c r="L166" s="41"/>
      <c r="N166" s="143"/>
      <c r="P166" s="266"/>
      <c r="Q166" s="266"/>
      <c r="R166" s="265"/>
      <c r="S166" s="265"/>
      <c r="T166" s="266"/>
    </row>
    <row r="167" spans="3:20">
      <c r="D167" s="265"/>
      <c r="E167" s="265"/>
      <c r="F167" s="265"/>
      <c r="G167" s="265"/>
      <c r="H167" s="265"/>
      <c r="I167" s="265"/>
      <c r="J167" s="266"/>
      <c r="K167" s="266"/>
      <c r="L167" s="41"/>
      <c r="N167" s="143"/>
      <c r="P167" s="266"/>
      <c r="Q167" s="266"/>
      <c r="R167" s="265"/>
      <c r="S167" s="265"/>
      <c r="T167" s="266"/>
    </row>
    <row r="168" spans="3:20">
      <c r="D168" s="265"/>
      <c r="E168" s="265"/>
      <c r="F168" s="265"/>
      <c r="G168" s="265"/>
      <c r="H168" s="265"/>
      <c r="I168" s="265"/>
      <c r="J168" s="266"/>
      <c r="K168" s="266"/>
      <c r="L168" s="41"/>
      <c r="N168" s="143"/>
      <c r="P168" s="266"/>
      <c r="Q168" s="266"/>
      <c r="R168" s="265"/>
      <c r="S168" s="265"/>
      <c r="T168" s="266"/>
    </row>
    <row r="169" spans="3:20">
      <c r="D169" s="265"/>
      <c r="E169" s="265"/>
      <c r="F169" s="265"/>
      <c r="G169" s="265"/>
      <c r="H169" s="265"/>
      <c r="I169" s="265"/>
      <c r="J169" s="266"/>
      <c r="K169" s="266"/>
      <c r="L169" s="41"/>
      <c r="N169" s="143"/>
      <c r="P169" s="266"/>
      <c r="Q169" s="266"/>
      <c r="R169" s="265"/>
      <c r="S169" s="265"/>
      <c r="T169" s="266"/>
    </row>
    <row r="170" spans="3:20">
      <c r="D170" s="265"/>
      <c r="E170" s="265"/>
      <c r="F170" s="265"/>
      <c r="G170" s="265"/>
      <c r="H170" s="265"/>
      <c r="I170" s="265"/>
      <c r="J170" s="266"/>
      <c r="K170" s="266"/>
      <c r="L170" s="41"/>
      <c r="N170" s="143"/>
      <c r="P170" s="266"/>
      <c r="Q170" s="266"/>
      <c r="T170" s="266"/>
    </row>
    <row r="171" spans="3:20">
      <c r="D171" s="265"/>
      <c r="E171" s="265"/>
      <c r="F171" s="265"/>
      <c r="G171" s="265"/>
      <c r="H171" s="265"/>
      <c r="I171" s="265"/>
      <c r="J171" s="266"/>
      <c r="K171" s="266"/>
      <c r="L171" s="41"/>
      <c r="N171" s="143"/>
      <c r="P171" s="266"/>
      <c r="Q171" s="266"/>
      <c r="T171" s="266"/>
    </row>
    <row r="172" spans="3:20">
      <c r="D172" s="265"/>
      <c r="E172" s="265"/>
      <c r="F172" s="265"/>
      <c r="G172" s="265"/>
      <c r="H172" s="265"/>
      <c r="I172" s="265"/>
      <c r="J172" s="266"/>
      <c r="K172" s="266"/>
      <c r="L172" s="41"/>
      <c r="N172" s="143"/>
      <c r="P172" s="266"/>
      <c r="Q172" s="266"/>
      <c r="T172" s="266"/>
    </row>
    <row r="173" spans="3:20">
      <c r="D173" s="265"/>
      <c r="E173" s="265"/>
      <c r="F173" s="265"/>
      <c r="G173" s="265"/>
      <c r="H173" s="265"/>
      <c r="I173" s="265"/>
      <c r="J173" s="266"/>
      <c r="K173" s="266"/>
      <c r="L173" s="41"/>
      <c r="N173" s="143"/>
      <c r="P173" s="266"/>
      <c r="Q173" s="266"/>
      <c r="T173" s="266"/>
    </row>
    <row r="174" spans="3:20">
      <c r="C174" s="42"/>
      <c r="D174" s="265"/>
      <c r="E174" s="265"/>
      <c r="F174" s="265"/>
      <c r="G174" s="265"/>
      <c r="H174" s="265"/>
      <c r="I174" s="265"/>
      <c r="J174" s="266"/>
      <c r="K174" s="266"/>
      <c r="L174" s="41"/>
      <c r="N174" s="143"/>
      <c r="P174" s="266"/>
      <c r="Q174" s="266"/>
      <c r="T174" s="266"/>
    </row>
    <row r="175" spans="3:20">
      <c r="D175" s="83"/>
      <c r="E175" s="83"/>
      <c r="F175" s="83"/>
      <c r="G175" s="83"/>
      <c r="H175" s="83"/>
      <c r="I175" s="265"/>
      <c r="J175" s="265"/>
      <c r="K175" s="265"/>
      <c r="P175" s="265"/>
      <c r="Q175" s="265"/>
      <c r="T175" s="265"/>
    </row>
    <row r="176" spans="3:20">
      <c r="C176" s="42"/>
      <c r="D176" s="265"/>
      <c r="E176" s="265"/>
      <c r="F176" s="265"/>
      <c r="G176" s="265"/>
      <c r="H176" s="265"/>
      <c r="I176" s="265"/>
      <c r="J176" s="265"/>
      <c r="K176" s="265"/>
      <c r="P176" s="265"/>
      <c r="Q176" s="265"/>
      <c r="T176" s="265"/>
    </row>
    <row r="177" spans="4:20" ht="6" customHeight="1">
      <c r="D177" s="265"/>
      <c r="E177" s="265"/>
      <c r="F177" s="265"/>
      <c r="G177" s="265"/>
      <c r="H177" s="265"/>
      <c r="I177" s="265"/>
      <c r="J177" s="265"/>
      <c r="K177" s="265"/>
      <c r="P177" s="265"/>
      <c r="Q177" s="265"/>
      <c r="T177" s="265"/>
    </row>
    <row r="178" spans="4:20">
      <c r="D178" s="265"/>
      <c r="E178" s="265"/>
      <c r="F178" s="265"/>
      <c r="G178" s="265"/>
      <c r="H178" s="265"/>
      <c r="I178" s="265"/>
      <c r="J178" s="265"/>
      <c r="K178" s="265"/>
      <c r="P178" s="265"/>
      <c r="Q178" s="265"/>
      <c r="T178" s="265"/>
    </row>
    <row r="179" spans="4:20">
      <c r="I179" s="265"/>
      <c r="J179" s="265"/>
      <c r="K179" s="265"/>
      <c r="P179" s="265"/>
      <c r="Q179" s="265"/>
      <c r="T179" s="265"/>
    </row>
    <row r="180" spans="4:20">
      <c r="I180" s="265"/>
      <c r="J180" s="265"/>
    </row>
  </sheetData>
  <sheetProtection sheet="1" objects="1" scenarios="1"/>
  <mergeCells count="66">
    <mergeCell ref="U112:U125"/>
    <mergeCell ref="U127:U140"/>
    <mergeCell ref="U146:U153"/>
    <mergeCell ref="D145:E145"/>
    <mergeCell ref="D126:E126"/>
    <mergeCell ref="U141:U143"/>
    <mergeCell ref="H126:J126"/>
    <mergeCell ref="H145:J145"/>
    <mergeCell ref="D144:E144"/>
    <mergeCell ref="D112:E125"/>
    <mergeCell ref="D127:E140"/>
    <mergeCell ref="D141:E143"/>
    <mergeCell ref="D90:E97"/>
    <mergeCell ref="U90:U97"/>
    <mergeCell ref="D89:E89"/>
    <mergeCell ref="H89:J89"/>
    <mergeCell ref="D72:E85"/>
    <mergeCell ref="D86:E88"/>
    <mergeCell ref="D156:F156"/>
    <mergeCell ref="S101:S102"/>
    <mergeCell ref="D98:F98"/>
    <mergeCell ref="L101:L102"/>
    <mergeCell ref="D103:E103"/>
    <mergeCell ref="D104:E111"/>
    <mergeCell ref="D154:F154"/>
    <mergeCell ref="D146:E153"/>
    <mergeCell ref="D101:E102"/>
    <mergeCell ref="F101:K102"/>
    <mergeCell ref="D48:E48"/>
    <mergeCell ref="D71:E71"/>
    <mergeCell ref="H103:J103"/>
    <mergeCell ref="D57:E70"/>
    <mergeCell ref="G4:L5"/>
    <mergeCell ref="L46:L47"/>
    <mergeCell ref="D49:E56"/>
    <mergeCell ref="G20:S21"/>
    <mergeCell ref="F36:F43"/>
    <mergeCell ref="E36:E43"/>
    <mergeCell ref="E34:G34"/>
    <mergeCell ref="F35:G35"/>
    <mergeCell ref="D46:E47"/>
    <mergeCell ref="F46:K47"/>
    <mergeCell ref="N46:O47"/>
    <mergeCell ref="P46:P47"/>
    <mergeCell ref="H48:J48"/>
    <mergeCell ref="H34:J34"/>
    <mergeCell ref="H35:J35"/>
    <mergeCell ref="U104:U111"/>
    <mergeCell ref="N101:O102"/>
    <mergeCell ref="P101:P102"/>
    <mergeCell ref="H36:J36"/>
    <mergeCell ref="H37:J37"/>
    <mergeCell ref="H38:J38"/>
    <mergeCell ref="H39:J39"/>
    <mergeCell ref="H40:J40"/>
    <mergeCell ref="H41:J41"/>
    <mergeCell ref="H42:J42"/>
    <mergeCell ref="H43:J43"/>
    <mergeCell ref="H71:J71"/>
    <mergeCell ref="U86:U88"/>
    <mergeCell ref="U46:U48"/>
    <mergeCell ref="U101:U103"/>
    <mergeCell ref="U49:U56"/>
    <mergeCell ref="U57:U70"/>
    <mergeCell ref="R46:S47"/>
    <mergeCell ref="U72:U85"/>
  </mergeCells>
  <phoneticPr fontId="2"/>
  <conditionalFormatting sqref="P49:P70 P104:P125">
    <cfRule type="expression" dxfId="47" priority="78">
      <formula>P49&gt;0</formula>
    </cfRule>
  </conditionalFormatting>
  <conditionalFormatting sqref="P72:P88">
    <cfRule type="expression" dxfId="46" priority="61">
      <formula>P72&gt;0</formula>
    </cfRule>
  </conditionalFormatting>
  <conditionalFormatting sqref="P90:P97">
    <cfRule type="expression" dxfId="45" priority="39">
      <formula>P90&gt;0</formula>
    </cfRule>
  </conditionalFormatting>
  <conditionalFormatting sqref="P127:P144">
    <cfRule type="expression" dxfId="44" priority="28">
      <formula>P127&gt;0</formula>
    </cfRule>
  </conditionalFormatting>
  <conditionalFormatting sqref="P146:P153">
    <cfRule type="expression" dxfId="43" priority="15">
      <formula>P146&gt;0</formula>
    </cfRule>
  </conditionalFormatting>
  <conditionalFormatting sqref="R49:R70">
    <cfRule type="expression" dxfId="42" priority="128">
      <formula>P49&gt;0</formula>
    </cfRule>
  </conditionalFormatting>
  <conditionalFormatting sqref="R50:R70">
    <cfRule type="expression" dxfId="41" priority="146">
      <formula>P50&gt;0</formula>
    </cfRule>
  </conditionalFormatting>
  <conditionalFormatting sqref="R72:R88">
    <cfRule type="expression" dxfId="40" priority="63">
      <formula>P72&gt;0</formula>
    </cfRule>
    <cfRule type="expression" dxfId="39" priority="65">
      <formula>P72&gt;0</formula>
    </cfRule>
  </conditionalFormatting>
  <conditionalFormatting sqref="R90:R97">
    <cfRule type="expression" dxfId="38" priority="41">
      <formula>P90&gt;0</formula>
    </cfRule>
    <cfRule type="expression" dxfId="37" priority="43">
      <formula>P90&gt;0</formula>
    </cfRule>
  </conditionalFormatting>
  <conditionalFormatting sqref="R104:R125">
    <cfRule type="expression" dxfId="36" priority="10">
      <formula>P104&gt;0</formula>
    </cfRule>
  </conditionalFormatting>
  <conditionalFormatting sqref="R105:R125">
    <cfRule type="expression" dxfId="35" priority="13">
      <formula>P105&gt;0</formula>
    </cfRule>
  </conditionalFormatting>
  <conditionalFormatting sqref="R127:R144">
    <cfRule type="expression" dxfId="34" priority="2">
      <formula>P127&gt;0</formula>
    </cfRule>
    <cfRule type="expression" dxfId="33" priority="4">
      <formula>P127&gt;0</formula>
    </cfRule>
  </conditionalFormatting>
  <conditionalFormatting sqref="R146:R153">
    <cfRule type="expression" dxfId="32" priority="17">
      <formula>P146&gt;0</formula>
    </cfRule>
    <cfRule type="expression" dxfId="31" priority="19">
      <formula>P146&gt;0</formula>
    </cfRule>
  </conditionalFormatting>
  <conditionalFormatting sqref="S49:S70">
    <cfRule type="expression" dxfId="30" priority="127">
      <formula>P49&gt;0</formula>
    </cfRule>
  </conditionalFormatting>
  <conditionalFormatting sqref="S50:S70">
    <cfRule type="expression" dxfId="29" priority="145">
      <formula>P50&gt;0</formula>
    </cfRule>
  </conditionalFormatting>
  <conditionalFormatting sqref="S72:S88">
    <cfRule type="expression" dxfId="28" priority="62">
      <formula>P72&gt;0</formula>
    </cfRule>
    <cfRule type="expression" dxfId="27" priority="64">
      <formula>P72&gt;0</formula>
    </cfRule>
  </conditionalFormatting>
  <conditionalFormatting sqref="S90:S97">
    <cfRule type="expression" dxfId="26" priority="40">
      <formula>P90&gt;0</formula>
    </cfRule>
    <cfRule type="expression" dxfId="25" priority="42">
      <formula>P90&gt;0</formula>
    </cfRule>
  </conditionalFormatting>
  <conditionalFormatting sqref="S104:S125">
    <cfRule type="expression" dxfId="24" priority="97">
      <formula>P104&gt;0</formula>
    </cfRule>
    <cfRule type="expression" dxfId="23" priority="99">
      <formula>P104&gt;0</formula>
    </cfRule>
  </conditionalFormatting>
  <conditionalFormatting sqref="S127:S144">
    <cfRule type="expression" dxfId="22" priority="1">
      <formula>P127&gt;0</formula>
    </cfRule>
    <cfRule type="expression" dxfId="21" priority="3">
      <formula>P127&gt;0</formula>
    </cfRule>
  </conditionalFormatting>
  <conditionalFormatting sqref="S146:S153">
    <cfRule type="expression" dxfId="20" priority="16">
      <formula>P146&gt;0</formula>
    </cfRule>
    <cfRule type="expression" dxfId="19" priority="18">
      <formula>P146&gt;0</formula>
    </cfRule>
  </conditionalFormatting>
  <pageMargins left="0.70866141732283472" right="0.70866141732283472" top="0.74803149606299213" bottom="0.74803149606299213" header="0.31496062992125984" footer="0.31496062992125984"/>
  <pageSetup paperSize="8" scale="33" orientation="portrait" r:id="rId1"/>
  <ignoredErrors>
    <ignoredError sqref="K43 H43"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7</xdr:col>
                    <xdr:colOff>0</xdr:colOff>
                    <xdr:row>48</xdr:row>
                    <xdr:rowOff>0</xdr:rowOff>
                  </from>
                  <to>
                    <xdr:col>9</xdr:col>
                    <xdr:colOff>95250</xdr:colOff>
                    <xdr:row>48</xdr:row>
                    <xdr:rowOff>165100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7</xdr:col>
                    <xdr:colOff>0</xdr:colOff>
                    <xdr:row>49</xdr:row>
                    <xdr:rowOff>0</xdr:rowOff>
                  </from>
                  <to>
                    <xdr:col>9</xdr:col>
                    <xdr:colOff>95250</xdr:colOff>
                    <xdr:row>49</xdr:row>
                    <xdr:rowOff>165100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7</xdr:col>
                    <xdr:colOff>0</xdr:colOff>
                    <xdr:row>50</xdr:row>
                    <xdr:rowOff>0</xdr:rowOff>
                  </from>
                  <to>
                    <xdr:col>9</xdr:col>
                    <xdr:colOff>95250</xdr:colOff>
                    <xdr:row>50</xdr:row>
                    <xdr:rowOff>165100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7</xdr:col>
                    <xdr:colOff>0</xdr:colOff>
                    <xdr:row>51</xdr:row>
                    <xdr:rowOff>0</xdr:rowOff>
                  </from>
                  <to>
                    <xdr:col>9</xdr:col>
                    <xdr:colOff>95250</xdr:colOff>
                    <xdr:row>51</xdr:row>
                    <xdr:rowOff>165100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7</xdr:col>
                    <xdr:colOff>0</xdr:colOff>
                    <xdr:row>52</xdr:row>
                    <xdr:rowOff>0</xdr:rowOff>
                  </from>
                  <to>
                    <xdr:col>9</xdr:col>
                    <xdr:colOff>95250</xdr:colOff>
                    <xdr:row>52</xdr:row>
                    <xdr:rowOff>165100</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7</xdr:col>
                    <xdr:colOff>0</xdr:colOff>
                    <xdr:row>53</xdr:row>
                    <xdr:rowOff>0</xdr:rowOff>
                  </from>
                  <to>
                    <xdr:col>9</xdr:col>
                    <xdr:colOff>95250</xdr:colOff>
                    <xdr:row>53</xdr:row>
                    <xdr:rowOff>165100</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7</xdr:col>
                    <xdr:colOff>0</xdr:colOff>
                    <xdr:row>54</xdr:row>
                    <xdr:rowOff>0</xdr:rowOff>
                  </from>
                  <to>
                    <xdr:col>9</xdr:col>
                    <xdr:colOff>95250</xdr:colOff>
                    <xdr:row>54</xdr:row>
                    <xdr:rowOff>165100</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7</xdr:col>
                    <xdr:colOff>0</xdr:colOff>
                    <xdr:row>55</xdr:row>
                    <xdr:rowOff>0</xdr:rowOff>
                  </from>
                  <to>
                    <xdr:col>9</xdr:col>
                    <xdr:colOff>95250</xdr:colOff>
                    <xdr:row>55</xdr:row>
                    <xdr:rowOff>165100</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7</xdr:col>
                    <xdr:colOff>0</xdr:colOff>
                    <xdr:row>56</xdr:row>
                    <xdr:rowOff>0</xdr:rowOff>
                  </from>
                  <to>
                    <xdr:col>9</xdr:col>
                    <xdr:colOff>95250</xdr:colOff>
                    <xdr:row>57</xdr:row>
                    <xdr:rowOff>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7</xdr:col>
                    <xdr:colOff>0</xdr:colOff>
                    <xdr:row>57</xdr:row>
                    <xdr:rowOff>0</xdr:rowOff>
                  </from>
                  <to>
                    <xdr:col>9</xdr:col>
                    <xdr:colOff>95250</xdr:colOff>
                    <xdr:row>57</xdr:row>
                    <xdr:rowOff>165100</xdr:rowOff>
                  </to>
                </anchor>
              </controlPr>
            </control>
          </mc:Choice>
        </mc:AlternateContent>
        <mc:AlternateContent xmlns:mc="http://schemas.openxmlformats.org/markup-compatibility/2006">
          <mc:Choice Requires="x14">
            <control shapeId="1038" r:id="rId14" name="Check Box 14">
              <controlPr defaultSize="0" autoFill="0" autoLine="0" autoPict="0">
                <anchor moveWithCells="1">
                  <from>
                    <xdr:col>7</xdr:col>
                    <xdr:colOff>0</xdr:colOff>
                    <xdr:row>58</xdr:row>
                    <xdr:rowOff>0</xdr:rowOff>
                  </from>
                  <to>
                    <xdr:col>9</xdr:col>
                    <xdr:colOff>95250</xdr:colOff>
                    <xdr:row>58</xdr:row>
                    <xdr:rowOff>165100</xdr:rowOff>
                  </to>
                </anchor>
              </controlPr>
            </control>
          </mc:Choice>
        </mc:AlternateContent>
        <mc:AlternateContent xmlns:mc="http://schemas.openxmlformats.org/markup-compatibility/2006">
          <mc:Choice Requires="x14">
            <control shapeId="1039" r:id="rId15" name="Check Box 15">
              <controlPr defaultSize="0" autoFill="0" autoLine="0" autoPict="0">
                <anchor moveWithCells="1">
                  <from>
                    <xdr:col>7</xdr:col>
                    <xdr:colOff>0</xdr:colOff>
                    <xdr:row>59</xdr:row>
                    <xdr:rowOff>0</xdr:rowOff>
                  </from>
                  <to>
                    <xdr:col>9</xdr:col>
                    <xdr:colOff>95250</xdr:colOff>
                    <xdr:row>59</xdr:row>
                    <xdr:rowOff>165100</xdr:rowOff>
                  </to>
                </anchor>
              </controlPr>
            </control>
          </mc:Choice>
        </mc:AlternateContent>
        <mc:AlternateContent xmlns:mc="http://schemas.openxmlformats.org/markup-compatibility/2006">
          <mc:Choice Requires="x14">
            <control shapeId="1040" r:id="rId16" name="Check Box 16">
              <controlPr defaultSize="0" autoFill="0" autoLine="0" autoPict="0">
                <anchor moveWithCells="1">
                  <from>
                    <xdr:col>7</xdr:col>
                    <xdr:colOff>0</xdr:colOff>
                    <xdr:row>60</xdr:row>
                    <xdr:rowOff>0</xdr:rowOff>
                  </from>
                  <to>
                    <xdr:col>9</xdr:col>
                    <xdr:colOff>95250</xdr:colOff>
                    <xdr:row>60</xdr:row>
                    <xdr:rowOff>165100</xdr:rowOff>
                  </to>
                </anchor>
              </controlPr>
            </control>
          </mc:Choice>
        </mc:AlternateContent>
        <mc:AlternateContent xmlns:mc="http://schemas.openxmlformats.org/markup-compatibility/2006">
          <mc:Choice Requires="x14">
            <control shapeId="1041" r:id="rId17" name="Check Box 17">
              <controlPr defaultSize="0" autoFill="0" autoLine="0" autoPict="0">
                <anchor moveWithCells="1">
                  <from>
                    <xdr:col>7</xdr:col>
                    <xdr:colOff>0</xdr:colOff>
                    <xdr:row>61</xdr:row>
                    <xdr:rowOff>0</xdr:rowOff>
                  </from>
                  <to>
                    <xdr:col>9</xdr:col>
                    <xdr:colOff>95250</xdr:colOff>
                    <xdr:row>61</xdr:row>
                    <xdr:rowOff>165100</xdr:rowOff>
                  </to>
                </anchor>
              </controlPr>
            </control>
          </mc:Choice>
        </mc:AlternateContent>
        <mc:AlternateContent xmlns:mc="http://schemas.openxmlformats.org/markup-compatibility/2006">
          <mc:Choice Requires="x14">
            <control shapeId="1042" r:id="rId18" name="Check Box 18">
              <controlPr defaultSize="0" autoFill="0" autoLine="0" autoPict="0">
                <anchor moveWithCells="1">
                  <from>
                    <xdr:col>7</xdr:col>
                    <xdr:colOff>0</xdr:colOff>
                    <xdr:row>62</xdr:row>
                    <xdr:rowOff>0</xdr:rowOff>
                  </from>
                  <to>
                    <xdr:col>9</xdr:col>
                    <xdr:colOff>95250</xdr:colOff>
                    <xdr:row>62</xdr:row>
                    <xdr:rowOff>165100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7</xdr:col>
                    <xdr:colOff>0</xdr:colOff>
                    <xdr:row>63</xdr:row>
                    <xdr:rowOff>0</xdr:rowOff>
                  </from>
                  <to>
                    <xdr:col>9</xdr:col>
                    <xdr:colOff>95250</xdr:colOff>
                    <xdr:row>63</xdr:row>
                    <xdr:rowOff>165100</xdr:rowOff>
                  </to>
                </anchor>
              </controlPr>
            </control>
          </mc:Choice>
        </mc:AlternateContent>
        <mc:AlternateContent xmlns:mc="http://schemas.openxmlformats.org/markup-compatibility/2006">
          <mc:Choice Requires="x14">
            <control shapeId="1044" r:id="rId20" name="Check Box 20">
              <controlPr defaultSize="0" autoFill="0" autoLine="0" autoPict="0">
                <anchor moveWithCells="1">
                  <from>
                    <xdr:col>7</xdr:col>
                    <xdr:colOff>0</xdr:colOff>
                    <xdr:row>64</xdr:row>
                    <xdr:rowOff>0</xdr:rowOff>
                  </from>
                  <to>
                    <xdr:col>9</xdr:col>
                    <xdr:colOff>95250</xdr:colOff>
                    <xdr:row>64</xdr:row>
                    <xdr:rowOff>165100</xdr:rowOff>
                  </to>
                </anchor>
              </controlPr>
            </control>
          </mc:Choice>
        </mc:AlternateContent>
        <mc:AlternateContent xmlns:mc="http://schemas.openxmlformats.org/markup-compatibility/2006">
          <mc:Choice Requires="x14">
            <control shapeId="1045" r:id="rId21" name="Check Box 21">
              <controlPr defaultSize="0" autoFill="0" autoLine="0" autoPict="0">
                <anchor moveWithCells="1">
                  <from>
                    <xdr:col>7</xdr:col>
                    <xdr:colOff>0</xdr:colOff>
                    <xdr:row>65</xdr:row>
                    <xdr:rowOff>0</xdr:rowOff>
                  </from>
                  <to>
                    <xdr:col>9</xdr:col>
                    <xdr:colOff>95250</xdr:colOff>
                    <xdr:row>65</xdr:row>
                    <xdr:rowOff>165100</xdr:rowOff>
                  </to>
                </anchor>
              </controlPr>
            </control>
          </mc:Choice>
        </mc:AlternateContent>
        <mc:AlternateContent xmlns:mc="http://schemas.openxmlformats.org/markup-compatibility/2006">
          <mc:Choice Requires="x14">
            <control shapeId="1046" r:id="rId22" name="Check Box 22">
              <controlPr defaultSize="0" autoFill="0" autoLine="0" autoPict="0">
                <anchor moveWithCells="1">
                  <from>
                    <xdr:col>7</xdr:col>
                    <xdr:colOff>0</xdr:colOff>
                    <xdr:row>66</xdr:row>
                    <xdr:rowOff>0</xdr:rowOff>
                  </from>
                  <to>
                    <xdr:col>9</xdr:col>
                    <xdr:colOff>95250</xdr:colOff>
                    <xdr:row>66</xdr:row>
                    <xdr:rowOff>165100</xdr:rowOff>
                  </to>
                </anchor>
              </controlPr>
            </control>
          </mc:Choice>
        </mc:AlternateContent>
        <mc:AlternateContent xmlns:mc="http://schemas.openxmlformats.org/markup-compatibility/2006">
          <mc:Choice Requires="x14">
            <control shapeId="1047" r:id="rId23" name="Check Box 23">
              <controlPr defaultSize="0" autoFill="0" autoLine="0" autoPict="0">
                <anchor moveWithCells="1">
                  <from>
                    <xdr:col>7</xdr:col>
                    <xdr:colOff>0</xdr:colOff>
                    <xdr:row>67</xdr:row>
                    <xdr:rowOff>0</xdr:rowOff>
                  </from>
                  <to>
                    <xdr:col>9</xdr:col>
                    <xdr:colOff>95250</xdr:colOff>
                    <xdr:row>67</xdr:row>
                    <xdr:rowOff>165100</xdr:rowOff>
                  </to>
                </anchor>
              </controlPr>
            </control>
          </mc:Choice>
        </mc:AlternateContent>
        <mc:AlternateContent xmlns:mc="http://schemas.openxmlformats.org/markup-compatibility/2006">
          <mc:Choice Requires="x14">
            <control shapeId="1048" r:id="rId24" name="Check Box 24">
              <controlPr defaultSize="0" autoFill="0" autoLine="0" autoPict="0">
                <anchor moveWithCells="1">
                  <from>
                    <xdr:col>7</xdr:col>
                    <xdr:colOff>0</xdr:colOff>
                    <xdr:row>68</xdr:row>
                    <xdr:rowOff>0</xdr:rowOff>
                  </from>
                  <to>
                    <xdr:col>9</xdr:col>
                    <xdr:colOff>95250</xdr:colOff>
                    <xdr:row>68</xdr:row>
                    <xdr:rowOff>165100</xdr:rowOff>
                  </to>
                </anchor>
              </controlPr>
            </control>
          </mc:Choice>
        </mc:AlternateContent>
        <mc:AlternateContent xmlns:mc="http://schemas.openxmlformats.org/markup-compatibility/2006">
          <mc:Choice Requires="x14">
            <control shapeId="1049" r:id="rId25" name="Check Box 25">
              <controlPr defaultSize="0" autoFill="0" autoLine="0" autoPict="0">
                <anchor moveWithCells="1">
                  <from>
                    <xdr:col>7</xdr:col>
                    <xdr:colOff>0</xdr:colOff>
                    <xdr:row>69</xdr:row>
                    <xdr:rowOff>0</xdr:rowOff>
                  </from>
                  <to>
                    <xdr:col>9</xdr:col>
                    <xdr:colOff>95250</xdr:colOff>
                    <xdr:row>69</xdr:row>
                    <xdr:rowOff>165100</xdr:rowOff>
                  </to>
                </anchor>
              </controlPr>
            </control>
          </mc:Choice>
        </mc:AlternateContent>
        <mc:AlternateContent xmlns:mc="http://schemas.openxmlformats.org/markup-compatibility/2006">
          <mc:Choice Requires="x14">
            <control shapeId="1051" r:id="rId26" name="Check Box 27">
              <controlPr defaultSize="0" autoFill="0" autoLine="0" autoPict="0">
                <anchor moveWithCells="1">
                  <from>
                    <xdr:col>7</xdr:col>
                    <xdr:colOff>0</xdr:colOff>
                    <xdr:row>72</xdr:row>
                    <xdr:rowOff>0</xdr:rowOff>
                  </from>
                  <to>
                    <xdr:col>9</xdr:col>
                    <xdr:colOff>95250</xdr:colOff>
                    <xdr:row>73</xdr:row>
                    <xdr:rowOff>0</xdr:rowOff>
                  </to>
                </anchor>
              </controlPr>
            </control>
          </mc:Choice>
        </mc:AlternateContent>
        <mc:AlternateContent xmlns:mc="http://schemas.openxmlformats.org/markup-compatibility/2006">
          <mc:Choice Requires="x14">
            <control shapeId="1052" r:id="rId27" name="Check Box 28">
              <controlPr defaultSize="0" autoFill="0" autoLine="0" autoPict="0">
                <anchor moveWithCells="1">
                  <from>
                    <xdr:col>7</xdr:col>
                    <xdr:colOff>0</xdr:colOff>
                    <xdr:row>73</xdr:row>
                    <xdr:rowOff>0</xdr:rowOff>
                  </from>
                  <to>
                    <xdr:col>9</xdr:col>
                    <xdr:colOff>95250</xdr:colOff>
                    <xdr:row>73</xdr:row>
                    <xdr:rowOff>165100</xdr:rowOff>
                  </to>
                </anchor>
              </controlPr>
            </control>
          </mc:Choice>
        </mc:AlternateContent>
        <mc:AlternateContent xmlns:mc="http://schemas.openxmlformats.org/markup-compatibility/2006">
          <mc:Choice Requires="x14">
            <control shapeId="1053" r:id="rId28" name="Check Box 29">
              <controlPr defaultSize="0" autoFill="0" autoLine="0" autoPict="0">
                <anchor moveWithCells="1">
                  <from>
                    <xdr:col>7</xdr:col>
                    <xdr:colOff>0</xdr:colOff>
                    <xdr:row>74</xdr:row>
                    <xdr:rowOff>0</xdr:rowOff>
                  </from>
                  <to>
                    <xdr:col>9</xdr:col>
                    <xdr:colOff>95250</xdr:colOff>
                    <xdr:row>74</xdr:row>
                    <xdr:rowOff>165100</xdr:rowOff>
                  </to>
                </anchor>
              </controlPr>
            </control>
          </mc:Choice>
        </mc:AlternateContent>
        <mc:AlternateContent xmlns:mc="http://schemas.openxmlformats.org/markup-compatibility/2006">
          <mc:Choice Requires="x14">
            <control shapeId="1054" r:id="rId29" name="Check Box 30">
              <controlPr defaultSize="0" autoFill="0" autoLine="0" autoPict="0">
                <anchor moveWithCells="1">
                  <from>
                    <xdr:col>7</xdr:col>
                    <xdr:colOff>0</xdr:colOff>
                    <xdr:row>75</xdr:row>
                    <xdr:rowOff>0</xdr:rowOff>
                  </from>
                  <to>
                    <xdr:col>9</xdr:col>
                    <xdr:colOff>95250</xdr:colOff>
                    <xdr:row>75</xdr:row>
                    <xdr:rowOff>165100</xdr:rowOff>
                  </to>
                </anchor>
              </controlPr>
            </control>
          </mc:Choice>
        </mc:AlternateContent>
        <mc:AlternateContent xmlns:mc="http://schemas.openxmlformats.org/markup-compatibility/2006">
          <mc:Choice Requires="x14">
            <control shapeId="1055" r:id="rId30" name="Check Box 31">
              <controlPr defaultSize="0" autoFill="0" autoLine="0" autoPict="0">
                <anchor moveWithCells="1">
                  <from>
                    <xdr:col>7</xdr:col>
                    <xdr:colOff>0</xdr:colOff>
                    <xdr:row>76</xdr:row>
                    <xdr:rowOff>0</xdr:rowOff>
                  </from>
                  <to>
                    <xdr:col>9</xdr:col>
                    <xdr:colOff>95250</xdr:colOff>
                    <xdr:row>76</xdr:row>
                    <xdr:rowOff>165100</xdr:rowOff>
                  </to>
                </anchor>
              </controlPr>
            </control>
          </mc:Choice>
        </mc:AlternateContent>
        <mc:AlternateContent xmlns:mc="http://schemas.openxmlformats.org/markup-compatibility/2006">
          <mc:Choice Requires="x14">
            <control shapeId="1056" r:id="rId31" name="Check Box 32">
              <controlPr defaultSize="0" autoFill="0" autoLine="0" autoPict="0">
                <anchor moveWithCells="1">
                  <from>
                    <xdr:col>7</xdr:col>
                    <xdr:colOff>0</xdr:colOff>
                    <xdr:row>77</xdr:row>
                    <xdr:rowOff>0</xdr:rowOff>
                  </from>
                  <to>
                    <xdr:col>9</xdr:col>
                    <xdr:colOff>95250</xdr:colOff>
                    <xdr:row>77</xdr:row>
                    <xdr:rowOff>165100</xdr:rowOff>
                  </to>
                </anchor>
              </controlPr>
            </control>
          </mc:Choice>
        </mc:AlternateContent>
        <mc:AlternateContent xmlns:mc="http://schemas.openxmlformats.org/markup-compatibility/2006">
          <mc:Choice Requires="x14">
            <control shapeId="1057" r:id="rId32" name="Check Box 33">
              <controlPr defaultSize="0" autoFill="0" autoLine="0" autoPict="0">
                <anchor moveWithCells="1">
                  <from>
                    <xdr:col>7</xdr:col>
                    <xdr:colOff>0</xdr:colOff>
                    <xdr:row>78</xdr:row>
                    <xdr:rowOff>0</xdr:rowOff>
                  </from>
                  <to>
                    <xdr:col>9</xdr:col>
                    <xdr:colOff>95250</xdr:colOff>
                    <xdr:row>79</xdr:row>
                    <xdr:rowOff>0</xdr:rowOff>
                  </to>
                </anchor>
              </controlPr>
            </control>
          </mc:Choice>
        </mc:AlternateContent>
        <mc:AlternateContent xmlns:mc="http://schemas.openxmlformats.org/markup-compatibility/2006">
          <mc:Choice Requires="x14">
            <control shapeId="1058" r:id="rId33" name="Check Box 34">
              <controlPr defaultSize="0" autoFill="0" autoLine="0" autoPict="0">
                <anchor moveWithCells="1">
                  <from>
                    <xdr:col>7</xdr:col>
                    <xdr:colOff>0</xdr:colOff>
                    <xdr:row>79</xdr:row>
                    <xdr:rowOff>0</xdr:rowOff>
                  </from>
                  <to>
                    <xdr:col>9</xdr:col>
                    <xdr:colOff>95250</xdr:colOff>
                    <xdr:row>79</xdr:row>
                    <xdr:rowOff>165100</xdr:rowOff>
                  </to>
                </anchor>
              </controlPr>
            </control>
          </mc:Choice>
        </mc:AlternateContent>
        <mc:AlternateContent xmlns:mc="http://schemas.openxmlformats.org/markup-compatibility/2006">
          <mc:Choice Requires="x14">
            <control shapeId="1059" r:id="rId34" name="Check Box 35">
              <controlPr defaultSize="0" autoFill="0" autoLine="0" autoPict="0">
                <anchor moveWithCells="1">
                  <from>
                    <xdr:col>7</xdr:col>
                    <xdr:colOff>0</xdr:colOff>
                    <xdr:row>81</xdr:row>
                    <xdr:rowOff>0</xdr:rowOff>
                  </from>
                  <to>
                    <xdr:col>9</xdr:col>
                    <xdr:colOff>95250</xdr:colOff>
                    <xdr:row>81</xdr:row>
                    <xdr:rowOff>165100</xdr:rowOff>
                  </to>
                </anchor>
              </controlPr>
            </control>
          </mc:Choice>
        </mc:AlternateContent>
        <mc:AlternateContent xmlns:mc="http://schemas.openxmlformats.org/markup-compatibility/2006">
          <mc:Choice Requires="x14">
            <control shapeId="1060" r:id="rId35" name="Check Box 36">
              <controlPr defaultSize="0" autoFill="0" autoLine="0" autoPict="0">
                <anchor moveWithCells="1">
                  <from>
                    <xdr:col>7</xdr:col>
                    <xdr:colOff>0</xdr:colOff>
                    <xdr:row>82</xdr:row>
                    <xdr:rowOff>0</xdr:rowOff>
                  </from>
                  <to>
                    <xdr:col>9</xdr:col>
                    <xdr:colOff>95250</xdr:colOff>
                    <xdr:row>82</xdr:row>
                    <xdr:rowOff>165100</xdr:rowOff>
                  </to>
                </anchor>
              </controlPr>
            </control>
          </mc:Choice>
        </mc:AlternateContent>
        <mc:AlternateContent xmlns:mc="http://schemas.openxmlformats.org/markup-compatibility/2006">
          <mc:Choice Requires="x14">
            <control shapeId="1061" r:id="rId36" name="Check Box 37">
              <controlPr defaultSize="0" autoFill="0" autoLine="0" autoPict="0">
                <anchor moveWithCells="1">
                  <from>
                    <xdr:col>7</xdr:col>
                    <xdr:colOff>0</xdr:colOff>
                    <xdr:row>84</xdr:row>
                    <xdr:rowOff>0</xdr:rowOff>
                  </from>
                  <to>
                    <xdr:col>9</xdr:col>
                    <xdr:colOff>95250</xdr:colOff>
                    <xdr:row>84</xdr:row>
                    <xdr:rowOff>165100</xdr:rowOff>
                  </to>
                </anchor>
              </controlPr>
            </control>
          </mc:Choice>
        </mc:AlternateContent>
        <mc:AlternateContent xmlns:mc="http://schemas.openxmlformats.org/markup-compatibility/2006">
          <mc:Choice Requires="x14">
            <control shapeId="1062" r:id="rId37" name="Check Box 38">
              <controlPr defaultSize="0" autoFill="0" autoLine="0" autoPict="0">
                <anchor moveWithCells="1">
                  <from>
                    <xdr:col>7</xdr:col>
                    <xdr:colOff>0</xdr:colOff>
                    <xdr:row>85</xdr:row>
                    <xdr:rowOff>0</xdr:rowOff>
                  </from>
                  <to>
                    <xdr:col>9</xdr:col>
                    <xdr:colOff>95250</xdr:colOff>
                    <xdr:row>85</xdr:row>
                    <xdr:rowOff>165100</xdr:rowOff>
                  </to>
                </anchor>
              </controlPr>
            </control>
          </mc:Choice>
        </mc:AlternateContent>
        <mc:AlternateContent xmlns:mc="http://schemas.openxmlformats.org/markup-compatibility/2006">
          <mc:Choice Requires="x14">
            <control shapeId="1063" r:id="rId38" name="Check Box 39">
              <controlPr defaultSize="0" autoFill="0" autoLine="0" autoPict="0">
                <anchor moveWithCells="1">
                  <from>
                    <xdr:col>7</xdr:col>
                    <xdr:colOff>0</xdr:colOff>
                    <xdr:row>86</xdr:row>
                    <xdr:rowOff>0</xdr:rowOff>
                  </from>
                  <to>
                    <xdr:col>9</xdr:col>
                    <xdr:colOff>95250</xdr:colOff>
                    <xdr:row>86</xdr:row>
                    <xdr:rowOff>165100</xdr:rowOff>
                  </to>
                </anchor>
              </controlPr>
            </control>
          </mc:Choice>
        </mc:AlternateContent>
        <mc:AlternateContent xmlns:mc="http://schemas.openxmlformats.org/markup-compatibility/2006">
          <mc:Choice Requires="x14">
            <control shapeId="1064" r:id="rId39" name="Check Box 40">
              <controlPr defaultSize="0" autoFill="0" autoLine="0" autoPict="0">
                <anchor moveWithCells="1">
                  <from>
                    <xdr:col>7</xdr:col>
                    <xdr:colOff>0</xdr:colOff>
                    <xdr:row>87</xdr:row>
                    <xdr:rowOff>0</xdr:rowOff>
                  </from>
                  <to>
                    <xdr:col>9</xdr:col>
                    <xdr:colOff>95250</xdr:colOff>
                    <xdr:row>87</xdr:row>
                    <xdr:rowOff>165100</xdr:rowOff>
                  </to>
                </anchor>
              </controlPr>
            </control>
          </mc:Choice>
        </mc:AlternateContent>
        <mc:AlternateContent xmlns:mc="http://schemas.openxmlformats.org/markup-compatibility/2006">
          <mc:Choice Requires="x14">
            <control shapeId="1067" r:id="rId40" name="Check Box 43">
              <controlPr defaultSize="0" autoFill="0" autoLine="0" autoPict="0">
                <anchor moveWithCells="1">
                  <from>
                    <xdr:col>7</xdr:col>
                    <xdr:colOff>0</xdr:colOff>
                    <xdr:row>103</xdr:row>
                    <xdr:rowOff>0</xdr:rowOff>
                  </from>
                  <to>
                    <xdr:col>9</xdr:col>
                    <xdr:colOff>95250</xdr:colOff>
                    <xdr:row>104</xdr:row>
                    <xdr:rowOff>0</xdr:rowOff>
                  </to>
                </anchor>
              </controlPr>
            </control>
          </mc:Choice>
        </mc:AlternateContent>
        <mc:AlternateContent xmlns:mc="http://schemas.openxmlformats.org/markup-compatibility/2006">
          <mc:Choice Requires="x14">
            <control shapeId="1068" r:id="rId41" name="Check Box 44">
              <controlPr defaultSize="0" autoFill="0" autoLine="0" autoPict="0">
                <anchor moveWithCells="1">
                  <from>
                    <xdr:col>7</xdr:col>
                    <xdr:colOff>0</xdr:colOff>
                    <xdr:row>104</xdr:row>
                    <xdr:rowOff>0</xdr:rowOff>
                  </from>
                  <to>
                    <xdr:col>9</xdr:col>
                    <xdr:colOff>95250</xdr:colOff>
                    <xdr:row>104</xdr:row>
                    <xdr:rowOff>165100</xdr:rowOff>
                  </to>
                </anchor>
              </controlPr>
            </control>
          </mc:Choice>
        </mc:AlternateContent>
        <mc:AlternateContent xmlns:mc="http://schemas.openxmlformats.org/markup-compatibility/2006">
          <mc:Choice Requires="x14">
            <control shapeId="1069" r:id="rId42" name="Check Box 45">
              <controlPr defaultSize="0" autoFill="0" autoLine="0" autoPict="0">
                <anchor moveWithCells="1">
                  <from>
                    <xdr:col>7</xdr:col>
                    <xdr:colOff>0</xdr:colOff>
                    <xdr:row>105</xdr:row>
                    <xdr:rowOff>0</xdr:rowOff>
                  </from>
                  <to>
                    <xdr:col>9</xdr:col>
                    <xdr:colOff>95250</xdr:colOff>
                    <xdr:row>105</xdr:row>
                    <xdr:rowOff>165100</xdr:rowOff>
                  </to>
                </anchor>
              </controlPr>
            </control>
          </mc:Choice>
        </mc:AlternateContent>
        <mc:AlternateContent xmlns:mc="http://schemas.openxmlformats.org/markup-compatibility/2006">
          <mc:Choice Requires="x14">
            <control shapeId="1070" r:id="rId43" name="Check Box 46">
              <controlPr defaultSize="0" autoFill="0" autoLine="0" autoPict="0">
                <anchor moveWithCells="1">
                  <from>
                    <xdr:col>7</xdr:col>
                    <xdr:colOff>0</xdr:colOff>
                    <xdr:row>106</xdr:row>
                    <xdr:rowOff>0</xdr:rowOff>
                  </from>
                  <to>
                    <xdr:col>9</xdr:col>
                    <xdr:colOff>95250</xdr:colOff>
                    <xdr:row>106</xdr:row>
                    <xdr:rowOff>165100</xdr:rowOff>
                  </to>
                </anchor>
              </controlPr>
            </control>
          </mc:Choice>
        </mc:AlternateContent>
        <mc:AlternateContent xmlns:mc="http://schemas.openxmlformats.org/markup-compatibility/2006">
          <mc:Choice Requires="x14">
            <control shapeId="1071" r:id="rId44" name="Check Box 47">
              <controlPr defaultSize="0" autoFill="0" autoLine="0" autoPict="0">
                <anchor moveWithCells="1">
                  <from>
                    <xdr:col>7</xdr:col>
                    <xdr:colOff>0</xdr:colOff>
                    <xdr:row>107</xdr:row>
                    <xdr:rowOff>0</xdr:rowOff>
                  </from>
                  <to>
                    <xdr:col>9</xdr:col>
                    <xdr:colOff>95250</xdr:colOff>
                    <xdr:row>107</xdr:row>
                    <xdr:rowOff>165100</xdr:rowOff>
                  </to>
                </anchor>
              </controlPr>
            </control>
          </mc:Choice>
        </mc:AlternateContent>
        <mc:AlternateContent xmlns:mc="http://schemas.openxmlformats.org/markup-compatibility/2006">
          <mc:Choice Requires="x14">
            <control shapeId="1072" r:id="rId45" name="Check Box 48">
              <controlPr defaultSize="0" autoFill="0" autoLine="0" autoPict="0">
                <anchor moveWithCells="1">
                  <from>
                    <xdr:col>7</xdr:col>
                    <xdr:colOff>0</xdr:colOff>
                    <xdr:row>108</xdr:row>
                    <xdr:rowOff>0</xdr:rowOff>
                  </from>
                  <to>
                    <xdr:col>9</xdr:col>
                    <xdr:colOff>95250</xdr:colOff>
                    <xdr:row>108</xdr:row>
                    <xdr:rowOff>165100</xdr:rowOff>
                  </to>
                </anchor>
              </controlPr>
            </control>
          </mc:Choice>
        </mc:AlternateContent>
        <mc:AlternateContent xmlns:mc="http://schemas.openxmlformats.org/markup-compatibility/2006">
          <mc:Choice Requires="x14">
            <control shapeId="1073" r:id="rId46" name="Check Box 49">
              <controlPr defaultSize="0" autoFill="0" autoLine="0" autoPict="0">
                <anchor moveWithCells="1">
                  <from>
                    <xdr:col>7</xdr:col>
                    <xdr:colOff>0</xdr:colOff>
                    <xdr:row>109</xdr:row>
                    <xdr:rowOff>0</xdr:rowOff>
                  </from>
                  <to>
                    <xdr:col>9</xdr:col>
                    <xdr:colOff>95250</xdr:colOff>
                    <xdr:row>109</xdr:row>
                    <xdr:rowOff>165100</xdr:rowOff>
                  </to>
                </anchor>
              </controlPr>
            </control>
          </mc:Choice>
        </mc:AlternateContent>
        <mc:AlternateContent xmlns:mc="http://schemas.openxmlformats.org/markup-compatibility/2006">
          <mc:Choice Requires="x14">
            <control shapeId="1074" r:id="rId47" name="Check Box 50">
              <controlPr defaultSize="0" autoFill="0" autoLine="0" autoPict="0">
                <anchor moveWithCells="1">
                  <from>
                    <xdr:col>7</xdr:col>
                    <xdr:colOff>0</xdr:colOff>
                    <xdr:row>110</xdr:row>
                    <xdr:rowOff>0</xdr:rowOff>
                  </from>
                  <to>
                    <xdr:col>9</xdr:col>
                    <xdr:colOff>95250</xdr:colOff>
                    <xdr:row>110</xdr:row>
                    <xdr:rowOff>165100</xdr:rowOff>
                  </to>
                </anchor>
              </controlPr>
            </control>
          </mc:Choice>
        </mc:AlternateContent>
        <mc:AlternateContent xmlns:mc="http://schemas.openxmlformats.org/markup-compatibility/2006">
          <mc:Choice Requires="x14">
            <control shapeId="1075" r:id="rId48" name="Check Box 51">
              <controlPr defaultSize="0" autoFill="0" autoLine="0" autoPict="0">
                <anchor moveWithCells="1">
                  <from>
                    <xdr:col>7</xdr:col>
                    <xdr:colOff>0</xdr:colOff>
                    <xdr:row>111</xdr:row>
                    <xdr:rowOff>0</xdr:rowOff>
                  </from>
                  <to>
                    <xdr:col>9</xdr:col>
                    <xdr:colOff>95250</xdr:colOff>
                    <xdr:row>112</xdr:row>
                    <xdr:rowOff>0</xdr:rowOff>
                  </to>
                </anchor>
              </controlPr>
            </control>
          </mc:Choice>
        </mc:AlternateContent>
        <mc:AlternateContent xmlns:mc="http://schemas.openxmlformats.org/markup-compatibility/2006">
          <mc:Choice Requires="x14">
            <control shapeId="1076" r:id="rId49" name="Check Box 52">
              <controlPr defaultSize="0" autoFill="0" autoLine="0" autoPict="0">
                <anchor moveWithCells="1">
                  <from>
                    <xdr:col>7</xdr:col>
                    <xdr:colOff>0</xdr:colOff>
                    <xdr:row>112</xdr:row>
                    <xdr:rowOff>0</xdr:rowOff>
                  </from>
                  <to>
                    <xdr:col>9</xdr:col>
                    <xdr:colOff>95250</xdr:colOff>
                    <xdr:row>112</xdr:row>
                    <xdr:rowOff>165100</xdr:rowOff>
                  </to>
                </anchor>
              </controlPr>
            </control>
          </mc:Choice>
        </mc:AlternateContent>
        <mc:AlternateContent xmlns:mc="http://schemas.openxmlformats.org/markup-compatibility/2006">
          <mc:Choice Requires="x14">
            <control shapeId="1077" r:id="rId50" name="Check Box 53">
              <controlPr defaultSize="0" autoFill="0" autoLine="0" autoPict="0">
                <anchor moveWithCells="1">
                  <from>
                    <xdr:col>7</xdr:col>
                    <xdr:colOff>0</xdr:colOff>
                    <xdr:row>113</xdr:row>
                    <xdr:rowOff>0</xdr:rowOff>
                  </from>
                  <to>
                    <xdr:col>9</xdr:col>
                    <xdr:colOff>95250</xdr:colOff>
                    <xdr:row>113</xdr:row>
                    <xdr:rowOff>165100</xdr:rowOff>
                  </to>
                </anchor>
              </controlPr>
            </control>
          </mc:Choice>
        </mc:AlternateContent>
        <mc:AlternateContent xmlns:mc="http://schemas.openxmlformats.org/markup-compatibility/2006">
          <mc:Choice Requires="x14">
            <control shapeId="1078" r:id="rId51" name="Check Box 54">
              <controlPr defaultSize="0" autoFill="0" autoLine="0" autoPict="0">
                <anchor moveWithCells="1">
                  <from>
                    <xdr:col>7</xdr:col>
                    <xdr:colOff>0</xdr:colOff>
                    <xdr:row>114</xdr:row>
                    <xdr:rowOff>0</xdr:rowOff>
                  </from>
                  <to>
                    <xdr:col>9</xdr:col>
                    <xdr:colOff>95250</xdr:colOff>
                    <xdr:row>114</xdr:row>
                    <xdr:rowOff>165100</xdr:rowOff>
                  </to>
                </anchor>
              </controlPr>
            </control>
          </mc:Choice>
        </mc:AlternateContent>
        <mc:AlternateContent xmlns:mc="http://schemas.openxmlformats.org/markup-compatibility/2006">
          <mc:Choice Requires="x14">
            <control shapeId="1079" r:id="rId52" name="Check Box 55">
              <controlPr defaultSize="0" autoFill="0" autoLine="0" autoPict="0">
                <anchor moveWithCells="1">
                  <from>
                    <xdr:col>7</xdr:col>
                    <xdr:colOff>0</xdr:colOff>
                    <xdr:row>115</xdr:row>
                    <xdr:rowOff>0</xdr:rowOff>
                  </from>
                  <to>
                    <xdr:col>9</xdr:col>
                    <xdr:colOff>95250</xdr:colOff>
                    <xdr:row>115</xdr:row>
                    <xdr:rowOff>165100</xdr:rowOff>
                  </to>
                </anchor>
              </controlPr>
            </control>
          </mc:Choice>
        </mc:AlternateContent>
        <mc:AlternateContent xmlns:mc="http://schemas.openxmlformats.org/markup-compatibility/2006">
          <mc:Choice Requires="x14">
            <control shapeId="1080" r:id="rId53" name="Check Box 56">
              <controlPr defaultSize="0" autoFill="0" autoLine="0" autoPict="0">
                <anchor moveWithCells="1">
                  <from>
                    <xdr:col>7</xdr:col>
                    <xdr:colOff>0</xdr:colOff>
                    <xdr:row>116</xdr:row>
                    <xdr:rowOff>0</xdr:rowOff>
                  </from>
                  <to>
                    <xdr:col>9</xdr:col>
                    <xdr:colOff>95250</xdr:colOff>
                    <xdr:row>116</xdr:row>
                    <xdr:rowOff>165100</xdr:rowOff>
                  </to>
                </anchor>
              </controlPr>
            </control>
          </mc:Choice>
        </mc:AlternateContent>
        <mc:AlternateContent xmlns:mc="http://schemas.openxmlformats.org/markup-compatibility/2006">
          <mc:Choice Requires="x14">
            <control shapeId="1081" r:id="rId54" name="Check Box 57">
              <controlPr defaultSize="0" autoFill="0" autoLine="0" autoPict="0">
                <anchor moveWithCells="1">
                  <from>
                    <xdr:col>7</xdr:col>
                    <xdr:colOff>0</xdr:colOff>
                    <xdr:row>117</xdr:row>
                    <xdr:rowOff>0</xdr:rowOff>
                  </from>
                  <to>
                    <xdr:col>9</xdr:col>
                    <xdr:colOff>95250</xdr:colOff>
                    <xdr:row>117</xdr:row>
                    <xdr:rowOff>165100</xdr:rowOff>
                  </to>
                </anchor>
              </controlPr>
            </control>
          </mc:Choice>
        </mc:AlternateContent>
        <mc:AlternateContent xmlns:mc="http://schemas.openxmlformats.org/markup-compatibility/2006">
          <mc:Choice Requires="x14">
            <control shapeId="1082" r:id="rId55" name="Check Box 58">
              <controlPr defaultSize="0" autoFill="0" autoLine="0" autoPict="0">
                <anchor moveWithCells="1">
                  <from>
                    <xdr:col>7</xdr:col>
                    <xdr:colOff>0</xdr:colOff>
                    <xdr:row>118</xdr:row>
                    <xdr:rowOff>0</xdr:rowOff>
                  </from>
                  <to>
                    <xdr:col>9</xdr:col>
                    <xdr:colOff>95250</xdr:colOff>
                    <xdr:row>118</xdr:row>
                    <xdr:rowOff>165100</xdr:rowOff>
                  </to>
                </anchor>
              </controlPr>
            </control>
          </mc:Choice>
        </mc:AlternateContent>
        <mc:AlternateContent xmlns:mc="http://schemas.openxmlformats.org/markup-compatibility/2006">
          <mc:Choice Requires="x14">
            <control shapeId="1083" r:id="rId56" name="Check Box 59">
              <controlPr defaultSize="0" autoFill="0" autoLine="0" autoPict="0">
                <anchor moveWithCells="1">
                  <from>
                    <xdr:col>7</xdr:col>
                    <xdr:colOff>0</xdr:colOff>
                    <xdr:row>119</xdr:row>
                    <xdr:rowOff>0</xdr:rowOff>
                  </from>
                  <to>
                    <xdr:col>9</xdr:col>
                    <xdr:colOff>95250</xdr:colOff>
                    <xdr:row>119</xdr:row>
                    <xdr:rowOff>165100</xdr:rowOff>
                  </to>
                </anchor>
              </controlPr>
            </control>
          </mc:Choice>
        </mc:AlternateContent>
        <mc:AlternateContent xmlns:mc="http://schemas.openxmlformats.org/markup-compatibility/2006">
          <mc:Choice Requires="x14">
            <control shapeId="1084" r:id="rId57" name="Check Box 60">
              <controlPr defaultSize="0" autoFill="0" autoLine="0" autoPict="0">
                <anchor moveWithCells="1">
                  <from>
                    <xdr:col>7</xdr:col>
                    <xdr:colOff>0</xdr:colOff>
                    <xdr:row>120</xdr:row>
                    <xdr:rowOff>0</xdr:rowOff>
                  </from>
                  <to>
                    <xdr:col>9</xdr:col>
                    <xdr:colOff>95250</xdr:colOff>
                    <xdr:row>120</xdr:row>
                    <xdr:rowOff>165100</xdr:rowOff>
                  </to>
                </anchor>
              </controlPr>
            </control>
          </mc:Choice>
        </mc:AlternateContent>
        <mc:AlternateContent xmlns:mc="http://schemas.openxmlformats.org/markup-compatibility/2006">
          <mc:Choice Requires="x14">
            <control shapeId="1085" r:id="rId58" name="Check Box 61">
              <controlPr defaultSize="0" autoFill="0" autoLine="0" autoPict="0">
                <anchor moveWithCells="1">
                  <from>
                    <xdr:col>7</xdr:col>
                    <xdr:colOff>0</xdr:colOff>
                    <xdr:row>121</xdr:row>
                    <xdr:rowOff>0</xdr:rowOff>
                  </from>
                  <to>
                    <xdr:col>9</xdr:col>
                    <xdr:colOff>95250</xdr:colOff>
                    <xdr:row>121</xdr:row>
                    <xdr:rowOff>165100</xdr:rowOff>
                  </to>
                </anchor>
              </controlPr>
            </control>
          </mc:Choice>
        </mc:AlternateContent>
        <mc:AlternateContent xmlns:mc="http://schemas.openxmlformats.org/markup-compatibility/2006">
          <mc:Choice Requires="x14">
            <control shapeId="1086" r:id="rId59" name="Check Box 62">
              <controlPr defaultSize="0" autoFill="0" autoLine="0" autoPict="0">
                <anchor moveWithCells="1">
                  <from>
                    <xdr:col>7</xdr:col>
                    <xdr:colOff>0</xdr:colOff>
                    <xdr:row>122</xdr:row>
                    <xdr:rowOff>0</xdr:rowOff>
                  </from>
                  <to>
                    <xdr:col>9</xdr:col>
                    <xdr:colOff>95250</xdr:colOff>
                    <xdr:row>122</xdr:row>
                    <xdr:rowOff>165100</xdr:rowOff>
                  </to>
                </anchor>
              </controlPr>
            </control>
          </mc:Choice>
        </mc:AlternateContent>
        <mc:AlternateContent xmlns:mc="http://schemas.openxmlformats.org/markup-compatibility/2006">
          <mc:Choice Requires="x14">
            <control shapeId="1087" r:id="rId60" name="Check Box 63">
              <controlPr defaultSize="0" autoFill="0" autoLine="0" autoPict="0">
                <anchor moveWithCells="1">
                  <from>
                    <xdr:col>7</xdr:col>
                    <xdr:colOff>0</xdr:colOff>
                    <xdr:row>123</xdr:row>
                    <xdr:rowOff>0</xdr:rowOff>
                  </from>
                  <to>
                    <xdr:col>9</xdr:col>
                    <xdr:colOff>95250</xdr:colOff>
                    <xdr:row>123</xdr:row>
                    <xdr:rowOff>165100</xdr:rowOff>
                  </to>
                </anchor>
              </controlPr>
            </control>
          </mc:Choice>
        </mc:AlternateContent>
        <mc:AlternateContent xmlns:mc="http://schemas.openxmlformats.org/markup-compatibility/2006">
          <mc:Choice Requires="x14">
            <control shapeId="1088" r:id="rId61" name="Check Box 64">
              <controlPr defaultSize="0" autoFill="0" autoLine="0" autoPict="0">
                <anchor moveWithCells="1">
                  <from>
                    <xdr:col>7</xdr:col>
                    <xdr:colOff>0</xdr:colOff>
                    <xdr:row>124</xdr:row>
                    <xdr:rowOff>0</xdr:rowOff>
                  </from>
                  <to>
                    <xdr:col>9</xdr:col>
                    <xdr:colOff>95250</xdr:colOff>
                    <xdr:row>124</xdr:row>
                    <xdr:rowOff>165100</xdr:rowOff>
                  </to>
                </anchor>
              </controlPr>
            </control>
          </mc:Choice>
        </mc:AlternateContent>
        <mc:AlternateContent xmlns:mc="http://schemas.openxmlformats.org/markup-compatibility/2006">
          <mc:Choice Requires="x14">
            <control shapeId="1090" r:id="rId62" name="Check Box 66">
              <controlPr defaultSize="0" autoFill="0" autoLine="0" autoPict="0">
                <anchor moveWithCells="1">
                  <from>
                    <xdr:col>7</xdr:col>
                    <xdr:colOff>0</xdr:colOff>
                    <xdr:row>127</xdr:row>
                    <xdr:rowOff>0</xdr:rowOff>
                  </from>
                  <to>
                    <xdr:col>9</xdr:col>
                    <xdr:colOff>95250</xdr:colOff>
                    <xdr:row>128</xdr:row>
                    <xdr:rowOff>0</xdr:rowOff>
                  </to>
                </anchor>
              </controlPr>
            </control>
          </mc:Choice>
        </mc:AlternateContent>
        <mc:AlternateContent xmlns:mc="http://schemas.openxmlformats.org/markup-compatibility/2006">
          <mc:Choice Requires="x14">
            <control shapeId="1091" r:id="rId63" name="Check Box 67">
              <controlPr defaultSize="0" autoFill="0" autoLine="0" autoPict="0">
                <anchor moveWithCells="1">
                  <from>
                    <xdr:col>7</xdr:col>
                    <xdr:colOff>0</xdr:colOff>
                    <xdr:row>128</xdr:row>
                    <xdr:rowOff>0</xdr:rowOff>
                  </from>
                  <to>
                    <xdr:col>9</xdr:col>
                    <xdr:colOff>95250</xdr:colOff>
                    <xdr:row>128</xdr:row>
                    <xdr:rowOff>165100</xdr:rowOff>
                  </to>
                </anchor>
              </controlPr>
            </control>
          </mc:Choice>
        </mc:AlternateContent>
        <mc:AlternateContent xmlns:mc="http://schemas.openxmlformats.org/markup-compatibility/2006">
          <mc:Choice Requires="x14">
            <control shapeId="1092" r:id="rId64" name="Check Box 68">
              <controlPr defaultSize="0" autoFill="0" autoLine="0" autoPict="0">
                <anchor moveWithCells="1">
                  <from>
                    <xdr:col>7</xdr:col>
                    <xdr:colOff>0</xdr:colOff>
                    <xdr:row>129</xdr:row>
                    <xdr:rowOff>0</xdr:rowOff>
                  </from>
                  <to>
                    <xdr:col>9</xdr:col>
                    <xdr:colOff>95250</xdr:colOff>
                    <xdr:row>129</xdr:row>
                    <xdr:rowOff>165100</xdr:rowOff>
                  </to>
                </anchor>
              </controlPr>
            </control>
          </mc:Choice>
        </mc:AlternateContent>
        <mc:AlternateContent xmlns:mc="http://schemas.openxmlformats.org/markup-compatibility/2006">
          <mc:Choice Requires="x14">
            <control shapeId="1093" r:id="rId65" name="Check Box 69">
              <controlPr defaultSize="0" autoFill="0" autoLine="0" autoPict="0">
                <anchor moveWithCells="1">
                  <from>
                    <xdr:col>7</xdr:col>
                    <xdr:colOff>0</xdr:colOff>
                    <xdr:row>130</xdr:row>
                    <xdr:rowOff>0</xdr:rowOff>
                  </from>
                  <to>
                    <xdr:col>9</xdr:col>
                    <xdr:colOff>95250</xdr:colOff>
                    <xdr:row>130</xdr:row>
                    <xdr:rowOff>165100</xdr:rowOff>
                  </to>
                </anchor>
              </controlPr>
            </control>
          </mc:Choice>
        </mc:AlternateContent>
        <mc:AlternateContent xmlns:mc="http://schemas.openxmlformats.org/markup-compatibility/2006">
          <mc:Choice Requires="x14">
            <control shapeId="1094" r:id="rId66" name="Check Box 70">
              <controlPr defaultSize="0" autoFill="0" autoLine="0" autoPict="0">
                <anchor moveWithCells="1">
                  <from>
                    <xdr:col>7</xdr:col>
                    <xdr:colOff>0</xdr:colOff>
                    <xdr:row>131</xdr:row>
                    <xdr:rowOff>0</xdr:rowOff>
                  </from>
                  <to>
                    <xdr:col>9</xdr:col>
                    <xdr:colOff>95250</xdr:colOff>
                    <xdr:row>131</xdr:row>
                    <xdr:rowOff>165100</xdr:rowOff>
                  </to>
                </anchor>
              </controlPr>
            </control>
          </mc:Choice>
        </mc:AlternateContent>
        <mc:AlternateContent xmlns:mc="http://schemas.openxmlformats.org/markup-compatibility/2006">
          <mc:Choice Requires="x14">
            <control shapeId="1095" r:id="rId67" name="Check Box 71">
              <controlPr defaultSize="0" autoFill="0" autoLine="0" autoPict="0">
                <anchor moveWithCells="1">
                  <from>
                    <xdr:col>7</xdr:col>
                    <xdr:colOff>0</xdr:colOff>
                    <xdr:row>132</xdr:row>
                    <xdr:rowOff>0</xdr:rowOff>
                  </from>
                  <to>
                    <xdr:col>9</xdr:col>
                    <xdr:colOff>95250</xdr:colOff>
                    <xdr:row>132</xdr:row>
                    <xdr:rowOff>165100</xdr:rowOff>
                  </to>
                </anchor>
              </controlPr>
            </control>
          </mc:Choice>
        </mc:AlternateContent>
        <mc:AlternateContent xmlns:mc="http://schemas.openxmlformats.org/markup-compatibility/2006">
          <mc:Choice Requires="x14">
            <control shapeId="1096" r:id="rId68" name="Check Box 72">
              <controlPr defaultSize="0" autoFill="0" autoLine="0" autoPict="0">
                <anchor moveWithCells="1">
                  <from>
                    <xdr:col>7</xdr:col>
                    <xdr:colOff>0</xdr:colOff>
                    <xdr:row>133</xdr:row>
                    <xdr:rowOff>0</xdr:rowOff>
                  </from>
                  <to>
                    <xdr:col>9</xdr:col>
                    <xdr:colOff>95250</xdr:colOff>
                    <xdr:row>134</xdr:row>
                    <xdr:rowOff>0</xdr:rowOff>
                  </to>
                </anchor>
              </controlPr>
            </control>
          </mc:Choice>
        </mc:AlternateContent>
        <mc:AlternateContent xmlns:mc="http://schemas.openxmlformats.org/markup-compatibility/2006">
          <mc:Choice Requires="x14">
            <control shapeId="1097" r:id="rId69" name="Check Box 73">
              <controlPr defaultSize="0" autoFill="0" autoLine="0" autoPict="0">
                <anchor moveWithCells="1">
                  <from>
                    <xdr:col>7</xdr:col>
                    <xdr:colOff>0</xdr:colOff>
                    <xdr:row>134</xdr:row>
                    <xdr:rowOff>0</xdr:rowOff>
                  </from>
                  <to>
                    <xdr:col>9</xdr:col>
                    <xdr:colOff>95250</xdr:colOff>
                    <xdr:row>134</xdr:row>
                    <xdr:rowOff>165100</xdr:rowOff>
                  </to>
                </anchor>
              </controlPr>
            </control>
          </mc:Choice>
        </mc:AlternateContent>
        <mc:AlternateContent xmlns:mc="http://schemas.openxmlformats.org/markup-compatibility/2006">
          <mc:Choice Requires="x14">
            <control shapeId="1098" r:id="rId70" name="Check Box 74">
              <controlPr defaultSize="0" autoFill="0" autoLine="0" autoPict="0">
                <anchor moveWithCells="1">
                  <from>
                    <xdr:col>7</xdr:col>
                    <xdr:colOff>0</xdr:colOff>
                    <xdr:row>136</xdr:row>
                    <xdr:rowOff>0</xdr:rowOff>
                  </from>
                  <to>
                    <xdr:col>9</xdr:col>
                    <xdr:colOff>95250</xdr:colOff>
                    <xdr:row>136</xdr:row>
                    <xdr:rowOff>165100</xdr:rowOff>
                  </to>
                </anchor>
              </controlPr>
            </control>
          </mc:Choice>
        </mc:AlternateContent>
        <mc:AlternateContent xmlns:mc="http://schemas.openxmlformats.org/markup-compatibility/2006">
          <mc:Choice Requires="x14">
            <control shapeId="1099" r:id="rId71" name="Check Box 75">
              <controlPr defaultSize="0" autoFill="0" autoLine="0" autoPict="0">
                <anchor moveWithCells="1">
                  <from>
                    <xdr:col>7</xdr:col>
                    <xdr:colOff>0</xdr:colOff>
                    <xdr:row>137</xdr:row>
                    <xdr:rowOff>0</xdr:rowOff>
                  </from>
                  <to>
                    <xdr:col>9</xdr:col>
                    <xdr:colOff>95250</xdr:colOff>
                    <xdr:row>137</xdr:row>
                    <xdr:rowOff>165100</xdr:rowOff>
                  </to>
                </anchor>
              </controlPr>
            </control>
          </mc:Choice>
        </mc:AlternateContent>
        <mc:AlternateContent xmlns:mc="http://schemas.openxmlformats.org/markup-compatibility/2006">
          <mc:Choice Requires="x14">
            <control shapeId="1100" r:id="rId72" name="Check Box 76">
              <controlPr defaultSize="0" autoFill="0" autoLine="0" autoPict="0">
                <anchor moveWithCells="1">
                  <from>
                    <xdr:col>7</xdr:col>
                    <xdr:colOff>0</xdr:colOff>
                    <xdr:row>139</xdr:row>
                    <xdr:rowOff>0</xdr:rowOff>
                  </from>
                  <to>
                    <xdr:col>9</xdr:col>
                    <xdr:colOff>95250</xdr:colOff>
                    <xdr:row>139</xdr:row>
                    <xdr:rowOff>165100</xdr:rowOff>
                  </to>
                </anchor>
              </controlPr>
            </control>
          </mc:Choice>
        </mc:AlternateContent>
        <mc:AlternateContent xmlns:mc="http://schemas.openxmlformats.org/markup-compatibility/2006">
          <mc:Choice Requires="x14">
            <control shapeId="1101" r:id="rId73" name="Check Box 77">
              <controlPr defaultSize="0" autoFill="0" autoLine="0" autoPict="0">
                <anchor moveWithCells="1">
                  <from>
                    <xdr:col>7</xdr:col>
                    <xdr:colOff>0</xdr:colOff>
                    <xdr:row>140</xdr:row>
                    <xdr:rowOff>0</xdr:rowOff>
                  </from>
                  <to>
                    <xdr:col>9</xdr:col>
                    <xdr:colOff>95250</xdr:colOff>
                    <xdr:row>140</xdr:row>
                    <xdr:rowOff>165100</xdr:rowOff>
                  </to>
                </anchor>
              </controlPr>
            </control>
          </mc:Choice>
        </mc:AlternateContent>
        <mc:AlternateContent xmlns:mc="http://schemas.openxmlformats.org/markup-compatibility/2006">
          <mc:Choice Requires="x14">
            <control shapeId="1102" r:id="rId74" name="Check Box 78">
              <controlPr defaultSize="0" autoFill="0" autoLine="0" autoPict="0">
                <anchor moveWithCells="1">
                  <from>
                    <xdr:col>7</xdr:col>
                    <xdr:colOff>0</xdr:colOff>
                    <xdr:row>141</xdr:row>
                    <xdr:rowOff>0</xdr:rowOff>
                  </from>
                  <to>
                    <xdr:col>9</xdr:col>
                    <xdr:colOff>95250</xdr:colOff>
                    <xdr:row>142</xdr:row>
                    <xdr:rowOff>0</xdr:rowOff>
                  </to>
                </anchor>
              </controlPr>
            </control>
          </mc:Choice>
        </mc:AlternateContent>
        <mc:AlternateContent xmlns:mc="http://schemas.openxmlformats.org/markup-compatibility/2006">
          <mc:Choice Requires="x14">
            <control shapeId="1103" r:id="rId75" name="Check Box 79">
              <controlPr defaultSize="0" autoFill="0" autoLine="0" autoPict="0">
                <anchor moveWithCells="1">
                  <from>
                    <xdr:col>7</xdr:col>
                    <xdr:colOff>0</xdr:colOff>
                    <xdr:row>142</xdr:row>
                    <xdr:rowOff>0</xdr:rowOff>
                  </from>
                  <to>
                    <xdr:col>9</xdr:col>
                    <xdr:colOff>95250</xdr:colOff>
                    <xdr:row>142</xdr:row>
                    <xdr:rowOff>165100</xdr:rowOff>
                  </to>
                </anchor>
              </controlPr>
            </control>
          </mc:Choice>
        </mc:AlternateContent>
        <mc:AlternateContent xmlns:mc="http://schemas.openxmlformats.org/markup-compatibility/2006">
          <mc:Choice Requires="x14">
            <control shapeId="1107" r:id="rId76" name="Check Box 83">
              <controlPr defaultSize="0" autoFill="0" autoLine="0" autoPict="0">
                <anchor moveWithCells="1">
                  <from>
                    <xdr:col>7</xdr:col>
                    <xdr:colOff>0</xdr:colOff>
                    <xdr:row>80</xdr:row>
                    <xdr:rowOff>0</xdr:rowOff>
                  </from>
                  <to>
                    <xdr:col>9</xdr:col>
                    <xdr:colOff>95250</xdr:colOff>
                    <xdr:row>80</xdr:row>
                    <xdr:rowOff>165100</xdr:rowOff>
                  </to>
                </anchor>
              </controlPr>
            </control>
          </mc:Choice>
        </mc:AlternateContent>
        <mc:AlternateContent xmlns:mc="http://schemas.openxmlformats.org/markup-compatibility/2006">
          <mc:Choice Requires="x14">
            <control shapeId="1108" r:id="rId77" name="Check Box 84">
              <controlPr defaultSize="0" autoFill="0" autoLine="0" autoPict="0">
                <anchor moveWithCells="1">
                  <from>
                    <xdr:col>7</xdr:col>
                    <xdr:colOff>0</xdr:colOff>
                    <xdr:row>135</xdr:row>
                    <xdr:rowOff>0</xdr:rowOff>
                  </from>
                  <to>
                    <xdr:col>9</xdr:col>
                    <xdr:colOff>95250</xdr:colOff>
                    <xdr:row>135</xdr:row>
                    <xdr:rowOff>165100</xdr:rowOff>
                  </to>
                </anchor>
              </controlPr>
            </control>
          </mc:Choice>
        </mc:AlternateContent>
        <mc:AlternateContent xmlns:mc="http://schemas.openxmlformats.org/markup-compatibility/2006">
          <mc:Choice Requires="x14">
            <control shapeId="1111" r:id="rId78" name="Check Box 87">
              <controlPr defaultSize="0" autoFill="0" autoLine="0" autoPict="0">
                <anchor moveWithCells="1">
                  <from>
                    <xdr:col>7</xdr:col>
                    <xdr:colOff>0</xdr:colOff>
                    <xdr:row>83</xdr:row>
                    <xdr:rowOff>31750</xdr:rowOff>
                  </from>
                  <to>
                    <xdr:col>9</xdr:col>
                    <xdr:colOff>457200</xdr:colOff>
                    <xdr:row>83</xdr:row>
                    <xdr:rowOff>177800</xdr:rowOff>
                  </to>
                </anchor>
              </controlPr>
            </control>
          </mc:Choice>
        </mc:AlternateContent>
        <mc:AlternateContent xmlns:mc="http://schemas.openxmlformats.org/markup-compatibility/2006">
          <mc:Choice Requires="x14">
            <control shapeId="1113" r:id="rId79" name="Check Box 89">
              <controlPr defaultSize="0" autoFill="0" autoLine="0" autoPict="0">
                <anchor moveWithCells="1">
                  <from>
                    <xdr:col>7</xdr:col>
                    <xdr:colOff>0</xdr:colOff>
                    <xdr:row>138</xdr:row>
                    <xdr:rowOff>0</xdr:rowOff>
                  </from>
                  <to>
                    <xdr:col>9</xdr:col>
                    <xdr:colOff>95250</xdr:colOff>
                    <xdr:row>138</xdr:row>
                    <xdr:rowOff>165100</xdr:rowOff>
                  </to>
                </anchor>
              </controlPr>
            </control>
          </mc:Choice>
        </mc:AlternateContent>
        <mc:AlternateContent xmlns:mc="http://schemas.openxmlformats.org/markup-compatibility/2006">
          <mc:Choice Requires="x14">
            <control shapeId="1114" r:id="rId80" name="Check Box 90">
              <controlPr defaultSize="0" autoFill="0" autoLine="0" autoPict="0">
                <anchor moveWithCells="1">
                  <from>
                    <xdr:col>7</xdr:col>
                    <xdr:colOff>0</xdr:colOff>
                    <xdr:row>143</xdr:row>
                    <xdr:rowOff>0</xdr:rowOff>
                  </from>
                  <to>
                    <xdr:col>9</xdr:col>
                    <xdr:colOff>457200</xdr:colOff>
                    <xdr:row>143</xdr:row>
                    <xdr:rowOff>165100</xdr:rowOff>
                  </to>
                </anchor>
              </controlPr>
            </control>
          </mc:Choice>
        </mc:AlternateContent>
        <mc:AlternateContent xmlns:mc="http://schemas.openxmlformats.org/markup-compatibility/2006">
          <mc:Choice Requires="x14">
            <control shapeId="1115" r:id="rId81" name="Check Box 91">
              <controlPr defaultSize="0" autoFill="0" autoLine="0" autoPict="0">
                <anchor moveWithCells="1">
                  <from>
                    <xdr:col>7</xdr:col>
                    <xdr:colOff>0</xdr:colOff>
                    <xdr:row>71</xdr:row>
                    <xdr:rowOff>0</xdr:rowOff>
                  </from>
                  <to>
                    <xdr:col>9</xdr:col>
                    <xdr:colOff>95250</xdr:colOff>
                    <xdr:row>72</xdr:row>
                    <xdr:rowOff>0</xdr:rowOff>
                  </to>
                </anchor>
              </controlPr>
            </control>
          </mc:Choice>
        </mc:AlternateContent>
        <mc:AlternateContent xmlns:mc="http://schemas.openxmlformats.org/markup-compatibility/2006">
          <mc:Choice Requires="x14">
            <control shapeId="1116" r:id="rId82" name="Check Box 92">
              <controlPr defaultSize="0" autoFill="0" autoLine="0" autoPict="0">
                <anchor moveWithCells="1">
                  <from>
                    <xdr:col>7</xdr:col>
                    <xdr:colOff>0</xdr:colOff>
                    <xdr:row>126</xdr:row>
                    <xdr:rowOff>0</xdr:rowOff>
                  </from>
                  <to>
                    <xdr:col>9</xdr:col>
                    <xdr:colOff>95250</xdr:colOff>
                    <xdr:row>126</xdr:row>
                    <xdr:rowOff>165100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79998168889431442"/>
  </sheetPr>
  <dimension ref="B1:R123"/>
  <sheetViews>
    <sheetView showRowColHeaders="0" zoomScale="80" zoomScaleNormal="80" workbookViewId="0"/>
  </sheetViews>
  <sheetFormatPr defaultColWidth="9" defaultRowHeight="16.5"/>
  <cols>
    <col min="1" max="1" width="1.6328125" style="25" customWidth="1"/>
    <col min="2" max="4" width="4.453125" style="25" customWidth="1"/>
    <col min="5" max="5" width="5" style="25" customWidth="1"/>
    <col min="6" max="6" width="24.453125" style="25" customWidth="1"/>
    <col min="7" max="7" width="12.6328125" style="25" customWidth="1"/>
    <col min="8" max="9" width="10.7265625" style="25" customWidth="1"/>
    <col min="10" max="10" width="12.6328125" style="25" customWidth="1"/>
    <col min="11" max="11" width="0.453125" style="25" customWidth="1"/>
    <col min="12" max="12" width="6.7265625" style="25" customWidth="1"/>
    <col min="13" max="13" width="31.6328125" style="25" customWidth="1"/>
    <col min="14" max="14" width="0.453125" style="25" customWidth="1"/>
    <col min="15" max="15" width="32.7265625" style="25" customWidth="1"/>
    <col min="16" max="16384" width="9" style="25"/>
  </cols>
  <sheetData>
    <row r="1" spans="2:18" ht="37.5" customHeight="1">
      <c r="B1" s="260"/>
    </row>
    <row r="2" spans="2:18" ht="16.5" customHeight="1">
      <c r="B2" s="26"/>
      <c r="C2" s="28"/>
      <c r="D2" s="28"/>
      <c r="E2" s="28"/>
      <c r="F2" s="28"/>
      <c r="G2" s="28"/>
      <c r="I2" s="28"/>
      <c r="J2" s="28"/>
      <c r="K2" s="28"/>
      <c r="L2" s="28"/>
      <c r="N2" s="28"/>
    </row>
    <row r="3" spans="2:18">
      <c r="B3" s="28"/>
      <c r="C3" s="28"/>
      <c r="D3" s="28"/>
      <c r="E3" s="28"/>
      <c r="F3" s="28"/>
      <c r="G3" s="28"/>
      <c r="H3" s="28"/>
      <c r="I3" s="28"/>
      <c r="J3" s="28"/>
      <c r="K3" s="28"/>
      <c r="L3" s="28"/>
      <c r="N3" s="28"/>
    </row>
    <row r="4" spans="2:18">
      <c r="B4" s="261" t="s">
        <v>93</v>
      </c>
      <c r="C4" s="28" t="s">
        <v>243</v>
      </c>
      <c r="D4" s="28"/>
      <c r="E4" s="28"/>
      <c r="F4" s="28"/>
      <c r="G4" s="28"/>
      <c r="I4" s="28"/>
      <c r="J4" s="28"/>
      <c r="K4" s="28"/>
      <c r="L4" s="28"/>
      <c r="N4" s="28"/>
    </row>
    <row r="5" spans="2:18" ht="6" customHeight="1">
      <c r="B5" s="261"/>
      <c r="C5" s="28"/>
      <c r="D5" s="28"/>
      <c r="E5" s="28"/>
      <c r="F5" s="28"/>
      <c r="G5" s="28"/>
      <c r="I5" s="28"/>
      <c r="J5" s="28"/>
      <c r="K5" s="28"/>
      <c r="L5" s="28"/>
      <c r="N5" s="28"/>
    </row>
    <row r="6" spans="2:18">
      <c r="B6" s="28"/>
      <c r="C6" s="28"/>
      <c r="D6" s="25" t="s">
        <v>279</v>
      </c>
      <c r="E6" s="28"/>
      <c r="F6" s="31"/>
      <c r="G6" s="28"/>
      <c r="I6" s="28"/>
      <c r="J6" s="28"/>
      <c r="K6" s="28"/>
      <c r="L6" s="28"/>
      <c r="N6" s="28"/>
    </row>
    <row r="7" spans="2:18" ht="6" customHeight="1">
      <c r="B7" s="28"/>
      <c r="C7" s="28"/>
      <c r="D7" s="28"/>
      <c r="E7" s="28"/>
      <c r="F7" s="31"/>
      <c r="G7" s="28"/>
      <c r="I7" s="28"/>
      <c r="J7" s="28"/>
      <c r="K7" s="28"/>
      <c r="L7" s="28"/>
      <c r="N7" s="28"/>
    </row>
    <row r="8" spans="2:18">
      <c r="B8" s="28"/>
      <c r="C8" s="31" t="s">
        <v>173</v>
      </c>
      <c r="D8" s="28" t="s">
        <v>223</v>
      </c>
      <c r="E8" s="31"/>
      <c r="G8" s="28" t="s">
        <v>601</v>
      </c>
      <c r="I8" s="28"/>
      <c r="J8" s="28"/>
      <c r="K8" s="28"/>
      <c r="L8" s="28"/>
      <c r="N8" s="28"/>
    </row>
    <row r="9" spans="2:18">
      <c r="B9" s="28"/>
      <c r="C9" s="28"/>
      <c r="D9" s="28"/>
      <c r="E9" s="31"/>
      <c r="G9" s="28" t="s">
        <v>602</v>
      </c>
      <c r="I9" s="28"/>
      <c r="J9" s="28"/>
      <c r="K9" s="28"/>
      <c r="L9" s="28"/>
      <c r="N9" s="28"/>
    </row>
    <row r="10" spans="2:18" ht="16.5" customHeight="1">
      <c r="B10" s="28"/>
      <c r="C10" s="31" t="s">
        <v>174</v>
      </c>
      <c r="D10" s="28" t="s">
        <v>175</v>
      </c>
      <c r="E10" s="28"/>
      <c r="G10" s="28" t="s">
        <v>603</v>
      </c>
    </row>
    <row r="11" spans="2:18">
      <c r="B11" s="28"/>
      <c r="C11" s="28"/>
      <c r="D11" s="28"/>
      <c r="E11" s="28"/>
      <c r="G11" s="25" t="s">
        <v>604</v>
      </c>
    </row>
    <row r="12" spans="2:18" s="28" customFormat="1">
      <c r="B12" s="25"/>
      <c r="E12" s="25"/>
      <c r="G12" s="703" t="s">
        <v>605</v>
      </c>
      <c r="H12" s="704"/>
      <c r="I12" s="704"/>
      <c r="J12" s="704"/>
      <c r="K12" s="704"/>
      <c r="L12" s="704"/>
      <c r="M12" s="704"/>
      <c r="N12" s="704"/>
      <c r="O12" s="704"/>
      <c r="P12" s="25"/>
      <c r="Q12" s="25"/>
      <c r="R12" s="25"/>
    </row>
    <row r="13" spans="2:18">
      <c r="G13" s="706"/>
      <c r="H13" s="707"/>
      <c r="I13" s="707"/>
      <c r="J13" s="707"/>
      <c r="K13" s="707"/>
      <c r="L13" s="707"/>
      <c r="M13" s="707"/>
      <c r="N13" s="707"/>
      <c r="O13" s="707"/>
    </row>
    <row r="14" spans="2:18">
      <c r="G14" s="25" t="s">
        <v>606</v>
      </c>
      <c r="H14" s="264"/>
      <c r="I14" s="264"/>
      <c r="J14" s="264"/>
      <c r="K14" s="264"/>
      <c r="L14" s="264"/>
      <c r="M14" s="264"/>
      <c r="N14" s="264"/>
      <c r="O14" s="264"/>
    </row>
    <row r="15" spans="2:18" ht="6" customHeight="1">
      <c r="C15" s="110"/>
    </row>
    <row r="16" spans="2:18">
      <c r="C16" s="110" t="s">
        <v>284</v>
      </c>
      <c r="D16" s="25" t="s">
        <v>280</v>
      </c>
      <c r="G16" s="25" t="s">
        <v>607</v>
      </c>
    </row>
    <row r="17" spans="2:16">
      <c r="C17" s="110"/>
      <c r="G17" s="25" t="s">
        <v>608</v>
      </c>
    </row>
    <row r="18" spans="2:16">
      <c r="G18" s="25" t="s">
        <v>600</v>
      </c>
      <c r="H18" s="265"/>
    </row>
    <row r="19" spans="2:16" ht="6" customHeight="1">
      <c r="H19" s="266"/>
    </row>
    <row r="20" spans="2:16">
      <c r="G20" s="25" t="s">
        <v>623</v>
      </c>
      <c r="H20" s="266"/>
    </row>
    <row r="21" spans="2:16">
      <c r="D21" s="267" t="s">
        <v>335</v>
      </c>
      <c r="H21" s="266"/>
    </row>
    <row r="22" spans="2:16" ht="6" customHeight="1">
      <c r="C22" s="31"/>
      <c r="H22" s="266"/>
    </row>
    <row r="23" spans="2:16" s="155" customFormat="1" ht="16.5" customHeight="1">
      <c r="B23" s="277"/>
      <c r="C23" s="388"/>
      <c r="D23" s="389"/>
      <c r="E23" s="389"/>
      <c r="F23" s="280"/>
      <c r="H23" s="109"/>
      <c r="J23" s="281" t="s">
        <v>148</v>
      </c>
      <c r="K23" s="283"/>
      <c r="M23" s="281"/>
      <c r="N23" s="25"/>
      <c r="O23" s="28"/>
      <c r="P23" s="25"/>
    </row>
    <row r="24" spans="2:16" ht="16.5" customHeight="1">
      <c r="B24" s="285"/>
      <c r="C24" s="286"/>
      <c r="D24" s="718" t="s">
        <v>169</v>
      </c>
      <c r="E24" s="719"/>
      <c r="F24" s="719"/>
      <c r="G24" s="720"/>
      <c r="H24" s="718" t="s">
        <v>231</v>
      </c>
      <c r="I24" s="719"/>
      <c r="J24" s="744" t="s">
        <v>769</v>
      </c>
      <c r="K24" s="287"/>
      <c r="L24" s="676" t="s">
        <v>770</v>
      </c>
      <c r="M24" s="677"/>
      <c r="N24" s="42"/>
      <c r="O24" s="669" t="s">
        <v>176</v>
      </c>
      <c r="P24" s="41"/>
    </row>
    <row r="25" spans="2:16" ht="16.5" customHeight="1">
      <c r="B25" s="285"/>
      <c r="C25" s="286"/>
      <c r="D25" s="721"/>
      <c r="E25" s="722"/>
      <c r="F25" s="722"/>
      <c r="G25" s="723"/>
      <c r="H25" s="721"/>
      <c r="I25" s="722"/>
      <c r="J25" s="745"/>
      <c r="K25" s="287"/>
      <c r="L25" s="678"/>
      <c r="M25" s="679"/>
      <c r="N25" s="42"/>
      <c r="O25" s="670"/>
      <c r="P25" s="41"/>
    </row>
    <row r="26" spans="2:16">
      <c r="B26" s="285"/>
      <c r="C26" s="289"/>
      <c r="D26" s="680" t="s">
        <v>191</v>
      </c>
      <c r="E26" s="682"/>
      <c r="F26" s="293" t="s">
        <v>190</v>
      </c>
      <c r="G26" s="291" t="s">
        <v>172</v>
      </c>
      <c r="H26" s="293" t="s">
        <v>160</v>
      </c>
      <c r="I26" s="323" t="s">
        <v>171</v>
      </c>
      <c r="J26" s="291" t="s">
        <v>232</v>
      </c>
      <c r="K26" s="287"/>
      <c r="L26" s="291" t="s">
        <v>170</v>
      </c>
      <c r="M26" s="291" t="s">
        <v>63</v>
      </c>
      <c r="O26" s="741"/>
      <c r="P26" s="41"/>
    </row>
    <row r="27" spans="2:16">
      <c r="B27" s="285"/>
      <c r="C27" s="289"/>
      <c r="D27" s="740" t="s">
        <v>177</v>
      </c>
      <c r="E27" s="739"/>
      <c r="F27" s="390" t="s">
        <v>168</v>
      </c>
      <c r="G27" s="391"/>
      <c r="H27" s="299">
        <f>IF(L27="","",IF(VLOOKUP(L27,マージン!$K$6:$O$112,5,0)="",1,VLOOKUP(L27,マージン!$K$6:$O$112,5,0)))</f>
        <v>1</v>
      </c>
      <c r="I27" s="392"/>
      <c r="J27" s="393">
        <f>IF(L27="",0,IF(I27="",G27*H27,G27*I27))</f>
        <v>0</v>
      </c>
      <c r="K27" s="298"/>
      <c r="L27" s="394">
        <v>911</v>
      </c>
      <c r="M27" s="395" t="str">
        <f>IF(L27="","",VLOOKUP(L27,マージン!$K$6:$L$112,2,0))</f>
        <v>雇用者所得</v>
      </c>
      <c r="O27" s="671" t="s">
        <v>281</v>
      </c>
      <c r="P27" s="41"/>
    </row>
    <row r="28" spans="2:16">
      <c r="B28" s="285"/>
      <c r="C28" s="289"/>
      <c r="D28" s="699"/>
      <c r="E28" s="700"/>
      <c r="F28" s="396"/>
      <c r="G28" s="309"/>
      <c r="H28" s="318" t="str">
        <f>IF(L28="","",IF(VLOOKUP(L28,マージン!$K$6:$O$112,5,0)="",1,VLOOKUP(L28,マージン!$K$6:$O$112,5,0)))</f>
        <v/>
      </c>
      <c r="I28" s="310"/>
      <c r="J28" s="303">
        <f t="shared" ref="J28:J37" si="0">IF(L28="",0,IF(I28="",G28*H28,G28*I28))</f>
        <v>0</v>
      </c>
      <c r="K28" s="298"/>
      <c r="L28" s="397"/>
      <c r="M28" s="398" t="str">
        <f>IF(L28="","",VLOOKUP(L28,マージン!$K$6:$L$112,2,0))</f>
        <v/>
      </c>
      <c r="O28" s="672"/>
      <c r="P28" s="41"/>
    </row>
    <row r="29" spans="2:16">
      <c r="B29" s="285"/>
      <c r="C29" s="289"/>
      <c r="D29" s="701"/>
      <c r="E29" s="702"/>
      <c r="F29" s="386"/>
      <c r="G29" s="347"/>
      <c r="H29" s="349" t="str">
        <f>IF(L29="","",IF(VLOOKUP(L29,マージン!$K$6:$O$112,5,0)="",1,VLOOKUP(L29,マージン!$K$6:$O$112,5,0)))</f>
        <v/>
      </c>
      <c r="I29" s="350"/>
      <c r="J29" s="399">
        <f t="shared" si="0"/>
        <v>0</v>
      </c>
      <c r="K29" s="298"/>
      <c r="L29" s="361"/>
      <c r="M29" s="400" t="str">
        <f>IF(L29="","",VLOOKUP(L29,マージン!$K$6:$L$112,2,0))</f>
        <v/>
      </c>
      <c r="O29" s="673"/>
      <c r="P29" s="41"/>
    </row>
    <row r="30" spans="2:16">
      <c r="B30" s="285"/>
      <c r="C30" s="289"/>
      <c r="D30" s="740" t="s">
        <v>178</v>
      </c>
      <c r="E30" s="739"/>
      <c r="F30" s="401" t="s">
        <v>179</v>
      </c>
      <c r="G30" s="336"/>
      <c r="H30" s="338">
        <f>IF(L30="","",IF(VLOOKUP(L30,マージン!$K$6:$O$112,5,0)="",1,VLOOKUP(L30,マージン!$K$6:$O$112,5,0)))</f>
        <v>1</v>
      </c>
      <c r="I30" s="339"/>
      <c r="J30" s="393">
        <f t="shared" si="0"/>
        <v>0</v>
      </c>
      <c r="K30" s="287"/>
      <c r="L30" s="394">
        <v>911</v>
      </c>
      <c r="M30" s="395" t="str">
        <f>IF(L30="","",VLOOKUP(L30,マージン!$K$6:$L$112,2,0))</f>
        <v>雇用者所得</v>
      </c>
      <c r="O30" s="671" t="s">
        <v>331</v>
      </c>
      <c r="P30" s="41"/>
    </row>
    <row r="31" spans="2:16">
      <c r="B31" s="285"/>
      <c r="C31" s="289"/>
      <c r="D31" s="699"/>
      <c r="E31" s="700"/>
      <c r="F31" s="396" t="s">
        <v>199</v>
      </c>
      <c r="G31" s="336"/>
      <c r="H31" s="318">
        <f>IF(L31="","",IF(VLOOKUP(L31,マージン!$K$6:$O$112,5,0)="",1,VLOOKUP(L31,マージン!$K$6:$O$112,5,0)))</f>
        <v>0.90091322211213132</v>
      </c>
      <c r="I31" s="310"/>
      <c r="J31" s="303">
        <f t="shared" si="0"/>
        <v>0</v>
      </c>
      <c r="K31" s="287"/>
      <c r="L31" s="397">
        <v>641</v>
      </c>
      <c r="M31" s="398" t="str">
        <f>IF(L31="","",VLOOKUP(L31,マージン!$K$6:$L$112,2,0))</f>
        <v>医療</v>
      </c>
      <c r="O31" s="672"/>
      <c r="P31" s="41"/>
    </row>
    <row r="32" spans="2:16">
      <c r="B32" s="285"/>
      <c r="C32" s="289"/>
      <c r="D32" s="701"/>
      <c r="E32" s="702"/>
      <c r="F32" s="386"/>
      <c r="G32" s="347"/>
      <c r="H32" s="349" t="str">
        <f>IF(L32="","",IF(VLOOKUP(L32,マージン!$K$6:$O$112,5,0)="",1,VLOOKUP(L32,マージン!$K$6:$O$112,5,0)))</f>
        <v/>
      </c>
      <c r="I32" s="350"/>
      <c r="J32" s="399">
        <f t="shared" si="0"/>
        <v>0</v>
      </c>
      <c r="K32" s="298"/>
      <c r="L32" s="361"/>
      <c r="M32" s="400" t="str">
        <f>IF(L32="","",VLOOKUP(L32,マージン!$K$6:$L$112,2,0))</f>
        <v/>
      </c>
      <c r="O32" s="673"/>
      <c r="P32" s="41"/>
    </row>
    <row r="33" spans="2:16">
      <c r="B33" s="285"/>
      <c r="C33" s="289"/>
      <c r="D33" s="740" t="s">
        <v>180</v>
      </c>
      <c r="E33" s="739"/>
      <c r="F33" s="402" t="s">
        <v>182</v>
      </c>
      <c r="G33" s="297"/>
      <c r="H33" s="315">
        <v>1</v>
      </c>
      <c r="I33" s="300"/>
      <c r="J33" s="393">
        <f t="shared" si="0"/>
        <v>0</v>
      </c>
      <c r="K33" s="287"/>
      <c r="L33" s="394">
        <v>571</v>
      </c>
      <c r="M33" s="395" t="str">
        <f>IF(L33="","",VLOOKUP(L33,マージン!$K$6:$L$112,2,0))</f>
        <v>鉄道輸送</v>
      </c>
      <c r="O33" s="671" t="s">
        <v>565</v>
      </c>
      <c r="P33" s="41"/>
    </row>
    <row r="34" spans="2:16">
      <c r="B34" s="285"/>
      <c r="C34" s="289"/>
      <c r="D34" s="699"/>
      <c r="E34" s="700"/>
      <c r="F34" s="401" t="s">
        <v>217</v>
      </c>
      <c r="G34" s="304"/>
      <c r="H34" s="305">
        <v>1</v>
      </c>
      <c r="I34" s="306"/>
      <c r="J34" s="303">
        <f t="shared" si="0"/>
        <v>0</v>
      </c>
      <c r="K34" s="287"/>
      <c r="L34" s="397">
        <v>571</v>
      </c>
      <c r="M34" s="398" t="str">
        <f>IF(L34="","",VLOOKUP(L34,マージン!$K$6:$L$112,2,0))</f>
        <v>鉄道輸送</v>
      </c>
      <c r="O34" s="672"/>
      <c r="P34" s="41"/>
    </row>
    <row r="35" spans="2:16">
      <c r="B35" s="285"/>
      <c r="C35" s="289"/>
      <c r="D35" s="699"/>
      <c r="E35" s="700"/>
      <c r="F35" s="401" t="s">
        <v>183</v>
      </c>
      <c r="G35" s="304"/>
      <c r="H35" s="305">
        <v>1</v>
      </c>
      <c r="I35" s="306"/>
      <c r="J35" s="303">
        <f t="shared" si="0"/>
        <v>0</v>
      </c>
      <c r="K35" s="287"/>
      <c r="L35" s="397">
        <v>671</v>
      </c>
      <c r="M35" s="398" t="str">
        <f>IF(L35="","",VLOOKUP(L35,マージン!$K$6:$L$112,2,0))</f>
        <v>宿泊業</v>
      </c>
      <c r="O35" s="672"/>
      <c r="P35" s="41"/>
    </row>
    <row r="36" spans="2:16">
      <c r="B36" s="285"/>
      <c r="C36" s="289"/>
      <c r="D36" s="699"/>
      <c r="E36" s="700"/>
      <c r="F36" s="385" t="s">
        <v>218</v>
      </c>
      <c r="G36" s="304"/>
      <c r="H36" s="305">
        <v>1</v>
      </c>
      <c r="I36" s="310"/>
      <c r="J36" s="303">
        <f t="shared" si="0"/>
        <v>0</v>
      </c>
      <c r="K36" s="298"/>
      <c r="L36" s="397">
        <v>671</v>
      </c>
      <c r="M36" s="398" t="str">
        <f>IF(L36="","",VLOOKUP(L36,マージン!$K$6:$L$112,2,0))</f>
        <v>宿泊業</v>
      </c>
      <c r="O36" s="672"/>
      <c r="P36" s="41"/>
    </row>
    <row r="37" spans="2:16">
      <c r="B37" s="285"/>
      <c r="C37" s="289"/>
      <c r="D37" s="701"/>
      <c r="E37" s="702"/>
      <c r="F37" s="386"/>
      <c r="G37" s="347"/>
      <c r="H37" s="349" t="str">
        <f>IF(L37="","",IF(VLOOKUP(L37,マージン!$K$6:$O$112,5,0)="",1,VLOOKUP(L37,マージン!$K$6:$O$112,5,0)))</f>
        <v/>
      </c>
      <c r="I37" s="350"/>
      <c r="J37" s="399">
        <f t="shared" si="0"/>
        <v>0</v>
      </c>
      <c r="K37" s="298"/>
      <c r="L37" s="361"/>
      <c r="M37" s="400" t="str">
        <f>IF(L37="","",VLOOKUP(L37,マージン!$K$6:$L$112,2,0))</f>
        <v/>
      </c>
      <c r="O37" s="673"/>
      <c r="P37" s="41"/>
    </row>
    <row r="38" spans="2:16">
      <c r="B38" s="285"/>
      <c r="C38" s="289"/>
      <c r="D38" s="680" t="s">
        <v>191</v>
      </c>
      <c r="E38" s="682"/>
      <c r="F38" s="293" t="s">
        <v>190</v>
      </c>
      <c r="G38" s="293" t="s">
        <v>172</v>
      </c>
      <c r="H38" s="293" t="s">
        <v>160</v>
      </c>
      <c r="I38" s="323" t="s">
        <v>171</v>
      </c>
      <c r="J38" s="293" t="s">
        <v>232</v>
      </c>
      <c r="K38" s="287"/>
      <c r="L38" s="293" t="s">
        <v>170</v>
      </c>
      <c r="M38" s="293" t="s">
        <v>63</v>
      </c>
      <c r="N38" s="42"/>
      <c r="O38" s="359" t="s">
        <v>278</v>
      </c>
      <c r="P38" s="41"/>
    </row>
    <row r="39" spans="2:16" ht="16.5" customHeight="1">
      <c r="B39" s="285"/>
      <c r="C39" s="285"/>
      <c r="D39" s="740" t="s">
        <v>328</v>
      </c>
      <c r="E39" s="739"/>
      <c r="F39" s="402" t="s">
        <v>184</v>
      </c>
      <c r="G39" s="297"/>
      <c r="H39" s="315">
        <f>IF(L39="","",IF(VLOOKUP(L39,マージン!$K$6:$O$112,5,0)="",1,VLOOKUP(L39,マージン!$K$6:$O$112,5,0)))</f>
        <v>0.1734976898817725</v>
      </c>
      <c r="I39" s="300"/>
      <c r="J39" s="303">
        <f t="shared" ref="J39:J58" si="1">IF(L39="",0,IF(I39="",G39*H39,G39*I39))</f>
        <v>0</v>
      </c>
      <c r="K39" s="298"/>
      <c r="L39" s="397">
        <v>391</v>
      </c>
      <c r="M39" s="398" t="str">
        <f>IF(L39="","",VLOOKUP(L39,マージン!$K$6:$L$112,2,0))</f>
        <v>その他の製造工業製品</v>
      </c>
      <c r="O39" s="671" t="s">
        <v>329</v>
      </c>
      <c r="P39" s="41"/>
    </row>
    <row r="40" spans="2:16">
      <c r="B40" s="285"/>
      <c r="C40" s="285"/>
      <c r="D40" s="699"/>
      <c r="E40" s="700"/>
      <c r="F40" s="385" t="s">
        <v>230</v>
      </c>
      <c r="G40" s="304"/>
      <c r="H40" s="305">
        <f>IF(L40="","",IF(VLOOKUP(L40,マージン!$K$6:$O$112,5,0)="",1,VLOOKUP(L40,マージン!$K$6:$O$112,5,0)))</f>
        <v>1.1156225168528426E-2</v>
      </c>
      <c r="I40" s="306"/>
      <c r="J40" s="303">
        <f t="shared" si="1"/>
        <v>0</v>
      </c>
      <c r="K40" s="298"/>
      <c r="L40" s="397">
        <v>253</v>
      </c>
      <c r="M40" s="398" t="str">
        <f>IF(L40="","",VLOOKUP(L40,マージン!$K$6:$L$112,2,0))</f>
        <v>陶磁器</v>
      </c>
      <c r="O40" s="672"/>
      <c r="P40" s="41"/>
    </row>
    <row r="41" spans="2:16">
      <c r="B41" s="285"/>
      <c r="C41" s="341"/>
      <c r="D41" s="699"/>
      <c r="E41" s="700"/>
      <c r="F41" s="385" t="s">
        <v>198</v>
      </c>
      <c r="G41" s="304"/>
      <c r="H41" s="305">
        <f>IF(L41="","",IF(VLOOKUP(L41,マージン!$K$6:$O$112,5,0)="",1,VLOOKUP(L41,マージン!$K$6:$O$112,5,0)))</f>
        <v>0.16201760428357403</v>
      </c>
      <c r="I41" s="306"/>
      <c r="J41" s="303">
        <f t="shared" si="1"/>
        <v>0</v>
      </c>
      <c r="K41" s="298"/>
      <c r="L41" s="397">
        <v>221</v>
      </c>
      <c r="M41" s="398" t="str">
        <f>IF(L41="","",VLOOKUP(L41,マージン!$K$6:$L$112,2,0))</f>
        <v>プラスチック製品</v>
      </c>
      <c r="O41" s="672"/>
      <c r="P41" s="41"/>
    </row>
    <row r="42" spans="2:16">
      <c r="B42" s="285"/>
      <c r="C42" s="341"/>
      <c r="D42" s="699"/>
      <c r="E42" s="700"/>
      <c r="F42" s="385" t="s">
        <v>192</v>
      </c>
      <c r="G42" s="304"/>
      <c r="H42" s="305">
        <f>IF(L42="","",IF(VLOOKUP(L42,マージン!$K$6:$O$112,5,0)="",1,VLOOKUP(L42,マージン!$K$6:$O$112,5,0)))</f>
        <v>8.2686136541644473E-2</v>
      </c>
      <c r="I42" s="306"/>
      <c r="J42" s="303">
        <f t="shared" si="1"/>
        <v>0</v>
      </c>
      <c r="K42" s="298"/>
      <c r="L42" s="397">
        <v>151</v>
      </c>
      <c r="M42" s="398" t="str">
        <f>IF(L42="","",VLOOKUP(L42,マージン!$K$6:$L$112,2,0))</f>
        <v>繊維工業製品</v>
      </c>
      <c r="O42" s="672"/>
      <c r="P42" s="41"/>
    </row>
    <row r="43" spans="2:16">
      <c r="B43" s="285"/>
      <c r="C43" s="341"/>
      <c r="D43" s="699"/>
      <c r="E43" s="700"/>
      <c r="F43" s="396" t="s">
        <v>200</v>
      </c>
      <c r="G43" s="309"/>
      <c r="H43" s="305">
        <f>IF(L43="","",IF(VLOOKUP(L43,マージン!$K$6:$O$112,5,0)="",1,VLOOKUP(L43,マージン!$K$6:$O$112,5,0)))</f>
        <v>0.16201760428357403</v>
      </c>
      <c r="I43" s="306"/>
      <c r="J43" s="303">
        <f t="shared" si="1"/>
        <v>0</v>
      </c>
      <c r="K43" s="298"/>
      <c r="L43" s="397">
        <v>221</v>
      </c>
      <c r="M43" s="398" t="str">
        <f>IF(L43="","",VLOOKUP(L43,マージン!$K$6:$L$112,2,0))</f>
        <v>プラスチック製品</v>
      </c>
      <c r="O43" s="672"/>
      <c r="P43" s="41"/>
    </row>
    <row r="44" spans="2:16">
      <c r="B44" s="285"/>
      <c r="C44" s="341"/>
      <c r="D44" s="699"/>
      <c r="E44" s="700"/>
      <c r="F44" s="396" t="s">
        <v>185</v>
      </c>
      <c r="G44" s="309"/>
      <c r="H44" s="305">
        <f>IF(L44="","",IF(VLOOKUP(L44,マージン!$K$6:$O$112,5,0)="",1,VLOOKUP(L44,マージン!$K$6:$O$112,5,0)))</f>
        <v>0.45228064268266638</v>
      </c>
      <c r="I44" s="306"/>
      <c r="J44" s="303">
        <f t="shared" si="1"/>
        <v>0</v>
      </c>
      <c r="K44" s="298"/>
      <c r="L44" s="397">
        <v>164</v>
      </c>
      <c r="M44" s="398" t="str">
        <f>IF(L44="","",VLOOKUP(L44,マージン!$K$6:$L$112,2,0))</f>
        <v>紙加工品</v>
      </c>
      <c r="O44" s="672"/>
      <c r="P44" s="41"/>
    </row>
    <row r="45" spans="2:16">
      <c r="B45" s="285"/>
      <c r="C45" s="341"/>
      <c r="D45" s="699"/>
      <c r="E45" s="700"/>
      <c r="F45" s="385" t="s">
        <v>193</v>
      </c>
      <c r="G45" s="304"/>
      <c r="H45" s="338">
        <f>IF(L45="","",IF(VLOOKUP(L45,マージン!$K$6:$O$112,5,0)="",1,VLOOKUP(L45,マージン!$K$6:$O$112,5,0)))</f>
        <v>0.31431469236326398</v>
      </c>
      <c r="I45" s="339"/>
      <c r="J45" s="303">
        <f t="shared" si="1"/>
        <v>0</v>
      </c>
      <c r="K45" s="298"/>
      <c r="L45" s="397">
        <v>207</v>
      </c>
      <c r="M45" s="398" t="str">
        <f>IF(L45="","",VLOOKUP(L45,マージン!$K$6:$L$112,2,0))</f>
        <v>医薬品</v>
      </c>
      <c r="O45" s="672"/>
      <c r="P45" s="41"/>
    </row>
    <row r="46" spans="2:16">
      <c r="B46" s="285"/>
      <c r="C46" s="341"/>
      <c r="D46" s="699"/>
      <c r="E46" s="700"/>
      <c r="F46" s="385" t="s">
        <v>186</v>
      </c>
      <c r="G46" s="304"/>
      <c r="H46" s="338">
        <f>IF(L46="","",IF(VLOOKUP(L46,マージン!$K$6:$O$112,5,0)="",1,VLOOKUP(L46,マージン!$K$6:$O$112,5,0)))</f>
        <v>3.3037350718773346E-2</v>
      </c>
      <c r="I46" s="339"/>
      <c r="J46" s="303">
        <f t="shared" si="1"/>
        <v>0</v>
      </c>
      <c r="K46" s="298"/>
      <c r="L46" s="397">
        <v>339</v>
      </c>
      <c r="M46" s="398" t="str">
        <f>IF(L46="","",VLOOKUP(L46,マージン!$K$6:$L$112,2,0))</f>
        <v>その他の電気機械</v>
      </c>
      <c r="O46" s="672"/>
      <c r="P46" s="41"/>
    </row>
    <row r="47" spans="2:16">
      <c r="B47" s="285"/>
      <c r="C47" s="341"/>
      <c r="D47" s="699"/>
      <c r="E47" s="700"/>
      <c r="F47" s="385" t="s">
        <v>187</v>
      </c>
      <c r="G47" s="304"/>
      <c r="H47" s="305">
        <v>0</v>
      </c>
      <c r="I47" s="306"/>
      <c r="J47" s="303">
        <f t="shared" si="1"/>
        <v>0</v>
      </c>
      <c r="K47" s="298"/>
      <c r="L47" s="397">
        <v>211</v>
      </c>
      <c r="M47" s="398" t="str">
        <f>IF(L47="","",VLOOKUP(L47,マージン!$K$6:$L$112,2,0))</f>
        <v>石油製品</v>
      </c>
      <c r="O47" s="672"/>
      <c r="P47" s="41"/>
    </row>
    <row r="48" spans="2:16" ht="16.5" customHeight="1">
      <c r="B48" s="285"/>
      <c r="C48" s="341"/>
      <c r="D48" s="699"/>
      <c r="E48" s="700"/>
      <c r="F48" s="385" t="s">
        <v>228</v>
      </c>
      <c r="G48" s="304"/>
      <c r="H48" s="305">
        <f>IF(L48="","",IF(VLOOKUP(L48,マージン!$K$6:$O$112,5,0)="",1,VLOOKUP(L48,マージン!$K$6:$O$112,5,0)))</f>
        <v>0.21230196675084734</v>
      </c>
      <c r="I48" s="306"/>
      <c r="J48" s="303">
        <f t="shared" si="1"/>
        <v>0</v>
      </c>
      <c r="K48" s="298"/>
      <c r="L48" s="397">
        <v>11</v>
      </c>
      <c r="M48" s="398" t="str">
        <f>IF(L48="","",VLOOKUP(L48,マージン!$K$6:$L$112,2,0))</f>
        <v>耕種農業</v>
      </c>
      <c r="O48" s="672"/>
      <c r="P48" s="41"/>
    </row>
    <row r="49" spans="2:16">
      <c r="B49" s="285"/>
      <c r="C49" s="341"/>
      <c r="D49" s="699"/>
      <c r="E49" s="700"/>
      <c r="F49" s="385" t="s">
        <v>222</v>
      </c>
      <c r="G49" s="304"/>
      <c r="H49" s="305">
        <f>IF(L49="","",IF(VLOOKUP(L49,マージン!$K$6:$O$112,5,0)="",1,VLOOKUP(L49,マージン!$K$6:$O$112,5,0)))</f>
        <v>0.24451446062341367</v>
      </c>
      <c r="I49" s="306"/>
      <c r="J49" s="303">
        <f t="shared" si="1"/>
        <v>0</v>
      </c>
      <c r="K49" s="298"/>
      <c r="L49" s="397">
        <v>111</v>
      </c>
      <c r="M49" s="398" t="str">
        <f>IF(L49="","",VLOOKUP(L49,マージン!$K$6:$L$112,2,0))</f>
        <v>食料品</v>
      </c>
      <c r="O49" s="672"/>
      <c r="P49" s="41"/>
    </row>
    <row r="50" spans="2:16">
      <c r="B50" s="285"/>
      <c r="C50" s="341"/>
      <c r="D50" s="699"/>
      <c r="E50" s="700"/>
      <c r="F50" s="385" t="s">
        <v>197</v>
      </c>
      <c r="G50" s="304"/>
      <c r="H50" s="305">
        <f>IF(L50="","",IF(VLOOKUP(L50,マージン!$K$6:$O$112,5,0)="",1,VLOOKUP(L50,マージン!$K$6:$O$112,5,0)))</f>
        <v>0.14270766283255965</v>
      </c>
      <c r="I50" s="306"/>
      <c r="J50" s="303">
        <f t="shared" si="1"/>
        <v>0</v>
      </c>
      <c r="K50" s="298"/>
      <c r="L50" s="397">
        <v>112</v>
      </c>
      <c r="M50" s="398" t="str">
        <f>IF(L50="","",VLOOKUP(L50,マージン!$K$6:$L$112,2,0))</f>
        <v>飲料</v>
      </c>
      <c r="O50" s="672"/>
      <c r="P50" s="41"/>
    </row>
    <row r="51" spans="2:16">
      <c r="B51" s="285"/>
      <c r="C51" s="341"/>
      <c r="D51" s="699"/>
      <c r="E51" s="700"/>
      <c r="F51" s="385" t="s">
        <v>229</v>
      </c>
      <c r="G51" s="304"/>
      <c r="H51" s="305">
        <f>IF(L51="","",IF(VLOOKUP(L51,マージン!$K$6:$O$112,5,0)="",1,VLOOKUP(L51,マージン!$K$6:$O$112,5,0)))</f>
        <v>0.68725111794739835</v>
      </c>
      <c r="I51" s="306"/>
      <c r="J51" s="303">
        <f t="shared" si="1"/>
        <v>0</v>
      </c>
      <c r="K51" s="298"/>
      <c r="L51" s="397">
        <v>191</v>
      </c>
      <c r="M51" s="398" t="str">
        <f>IF(L51="","",VLOOKUP(L51,マージン!$K$6:$L$112,2,0))</f>
        <v>印刷・製版・製本</v>
      </c>
      <c r="O51" s="672"/>
      <c r="P51" s="41"/>
    </row>
    <row r="52" spans="2:16">
      <c r="B52" s="285"/>
      <c r="C52" s="341"/>
      <c r="D52" s="699"/>
      <c r="E52" s="700"/>
      <c r="F52" s="385" t="s">
        <v>194</v>
      </c>
      <c r="G52" s="304"/>
      <c r="H52" s="305">
        <f>IF(L52="","",IF(VLOOKUP(L52,マージン!$K$6:$O$112,5,0)="",1,VLOOKUP(L52,マージン!$K$6:$O$112,5,0)))</f>
        <v>0.68725111794739835</v>
      </c>
      <c r="I52" s="306"/>
      <c r="J52" s="303">
        <f t="shared" si="1"/>
        <v>0</v>
      </c>
      <c r="K52" s="298"/>
      <c r="L52" s="397">
        <v>191</v>
      </c>
      <c r="M52" s="398" t="str">
        <f>IF(L52="","",VLOOKUP(L52,マージン!$K$6:$L$112,2,0))</f>
        <v>印刷・製版・製本</v>
      </c>
      <c r="O52" s="672"/>
      <c r="P52" s="41"/>
    </row>
    <row r="53" spans="2:16">
      <c r="B53" s="285"/>
      <c r="C53" s="341"/>
      <c r="D53" s="699"/>
      <c r="E53" s="700"/>
      <c r="F53" s="385" t="s">
        <v>195</v>
      </c>
      <c r="G53" s="304"/>
      <c r="H53" s="305">
        <f>IF(L53="","",IF(VLOOKUP(L53,マージン!$K$6:$O$112,5,0)="",1,VLOOKUP(L53,マージン!$K$6:$O$112,5,0)))</f>
        <v>0.68725111794739835</v>
      </c>
      <c r="I53" s="306"/>
      <c r="J53" s="303">
        <f t="shared" si="1"/>
        <v>0</v>
      </c>
      <c r="K53" s="298"/>
      <c r="L53" s="397">
        <v>191</v>
      </c>
      <c r="M53" s="398" t="str">
        <f>IF(L53="","",VLOOKUP(L53,マージン!$K$6:$L$112,2,0))</f>
        <v>印刷・製版・製本</v>
      </c>
      <c r="O53" s="672"/>
      <c r="P53" s="41"/>
    </row>
    <row r="54" spans="2:16">
      <c r="B54" s="285"/>
      <c r="C54" s="341"/>
      <c r="D54" s="699"/>
      <c r="E54" s="700"/>
      <c r="F54" s="396" t="s">
        <v>196</v>
      </c>
      <c r="G54" s="309"/>
      <c r="H54" s="318">
        <f>IF(L54="","",IF(VLOOKUP(L54,マージン!$K$6:$O$112,5,0)="",1,VLOOKUP(L54,マージン!$K$6:$O$112,5,0)))</f>
        <v>0.68725111794739835</v>
      </c>
      <c r="I54" s="310"/>
      <c r="J54" s="303">
        <f t="shared" si="1"/>
        <v>0</v>
      </c>
      <c r="K54" s="298"/>
      <c r="L54" s="397">
        <v>191</v>
      </c>
      <c r="M54" s="398" t="str">
        <f>IF(L54="","",VLOOKUP(L54,マージン!$K$6:$L$112,2,0))</f>
        <v>印刷・製版・製本</v>
      </c>
      <c r="O54" s="672"/>
      <c r="P54" s="41"/>
    </row>
    <row r="55" spans="2:16">
      <c r="B55" s="285"/>
      <c r="C55" s="341"/>
      <c r="D55" s="699"/>
      <c r="E55" s="700"/>
      <c r="F55" s="385" t="s">
        <v>181</v>
      </c>
      <c r="G55" s="304"/>
      <c r="H55" s="305">
        <f>IF(L55="","",IF(VLOOKUP(L55,マージン!$K$6:$O$112,5,0)="",1,VLOOKUP(L55,マージン!$K$6:$O$112,5,0)))</f>
        <v>8.2686136541644473E-2</v>
      </c>
      <c r="I55" s="306"/>
      <c r="J55" s="303">
        <f t="shared" si="1"/>
        <v>0</v>
      </c>
      <c r="K55" s="298"/>
      <c r="L55" s="397">
        <v>151</v>
      </c>
      <c r="M55" s="398" t="str">
        <f>IF(L55="","",VLOOKUP(L55,マージン!$K$6:$L$112,2,0))</f>
        <v>繊維工業製品</v>
      </c>
      <c r="O55" s="672"/>
      <c r="P55" s="41"/>
    </row>
    <row r="56" spans="2:16">
      <c r="B56" s="285"/>
      <c r="C56" s="341"/>
      <c r="D56" s="699"/>
      <c r="E56" s="700"/>
      <c r="F56" s="396" t="s">
        <v>352</v>
      </c>
      <c r="G56" s="309"/>
      <c r="H56" s="305">
        <f>IF(L56="","",IF(VLOOKUP(L56,マージン!$K$6:$O$112,5,0)="",1,VLOOKUP(L56,マージン!$K$6:$O$112,5,0)))</f>
        <v>0.16201760428357403</v>
      </c>
      <c r="I56" s="306"/>
      <c r="J56" s="303">
        <f t="shared" si="1"/>
        <v>0</v>
      </c>
      <c r="K56" s="298"/>
      <c r="L56" s="397">
        <v>221</v>
      </c>
      <c r="M56" s="398" t="str">
        <f>IF(L56="","",VLOOKUP(L56,マージン!$K$6:$L$112,2,0))</f>
        <v>プラスチック製品</v>
      </c>
      <c r="O56" s="672"/>
      <c r="P56" s="41"/>
    </row>
    <row r="57" spans="2:16">
      <c r="B57" s="285"/>
      <c r="C57" s="341"/>
      <c r="D57" s="699"/>
      <c r="E57" s="700"/>
      <c r="F57" s="396" t="s">
        <v>336</v>
      </c>
      <c r="G57" s="309"/>
      <c r="H57" s="318">
        <f>IF(L57="","",IF(VLOOKUP(L57,マージン!$K$6:$O$112,5,0)="",1,VLOOKUP(L57,マージン!$K$6:$O$112,5,0)))</f>
        <v>0.5002053766313751</v>
      </c>
      <c r="I57" s="310"/>
      <c r="J57" s="303">
        <f t="shared" si="1"/>
        <v>0</v>
      </c>
      <c r="K57" s="298"/>
      <c r="L57" s="397">
        <v>661</v>
      </c>
      <c r="M57" s="398" t="str">
        <f>IF(L57="","",VLOOKUP(L57,マージン!$K$6:$L$112,2,0))</f>
        <v>物品賃貸サービス</v>
      </c>
      <c r="O57" s="672"/>
      <c r="P57" s="41"/>
    </row>
    <row r="58" spans="2:16">
      <c r="B58" s="285"/>
      <c r="C58" s="341"/>
      <c r="D58" s="701"/>
      <c r="E58" s="702"/>
      <c r="F58" s="386"/>
      <c r="G58" s="347"/>
      <c r="H58" s="349" t="str">
        <f>IF(L58="","",IF(VLOOKUP(L58,マージン!$K$6:$O$112,5,0)="",1,VLOOKUP(L58,マージン!$K$6:$O$112,5,0)))</f>
        <v/>
      </c>
      <c r="I58" s="350"/>
      <c r="J58" s="303">
        <f t="shared" si="1"/>
        <v>0</v>
      </c>
      <c r="K58" s="298"/>
      <c r="L58" s="397"/>
      <c r="M58" s="398" t="str">
        <f>IF(L58="","",VLOOKUP(L58,マージン!$K$6:$L$112,2,0))</f>
        <v/>
      </c>
      <c r="O58" s="673"/>
      <c r="P58" s="41"/>
    </row>
    <row r="59" spans="2:16">
      <c r="B59" s="285"/>
      <c r="C59" s="341"/>
      <c r="D59" s="680" t="s">
        <v>191</v>
      </c>
      <c r="E59" s="682"/>
      <c r="F59" s="293" t="s">
        <v>190</v>
      </c>
      <c r="G59" s="293" t="s">
        <v>172</v>
      </c>
      <c r="H59" s="293" t="s">
        <v>160</v>
      </c>
      <c r="I59" s="323" t="s">
        <v>171</v>
      </c>
      <c r="J59" s="293" t="s">
        <v>232</v>
      </c>
      <c r="K59" s="287"/>
      <c r="L59" s="293" t="s">
        <v>170</v>
      </c>
      <c r="M59" s="293" t="s">
        <v>63</v>
      </c>
      <c r="N59" s="42"/>
      <c r="O59" s="359" t="s">
        <v>278</v>
      </c>
      <c r="P59" s="41"/>
    </row>
    <row r="60" spans="2:16">
      <c r="B60" s="285"/>
      <c r="C60" s="341"/>
      <c r="D60" s="740" t="s">
        <v>207</v>
      </c>
      <c r="E60" s="739"/>
      <c r="F60" s="401" t="s">
        <v>201</v>
      </c>
      <c r="G60" s="336"/>
      <c r="H60" s="305">
        <f>IF(L60="","",IF(VLOOKUP(L60,マージン!$K$6:$O$112,5,0)="",1,VLOOKUP(L60,マージン!$K$6:$O$112,5,0)))</f>
        <v>0.99898059380840909</v>
      </c>
      <c r="I60" s="339"/>
      <c r="J60" s="303">
        <f t="shared" ref="J60:J77" si="2">IF(L60="",0,IF(I60="",G60*H60,G60*I60))</f>
        <v>0</v>
      </c>
      <c r="K60" s="298"/>
      <c r="L60" s="397">
        <v>579</v>
      </c>
      <c r="M60" s="398" t="str">
        <f>IF(L60="","",VLOOKUP(L60,マージン!$K$6:$L$112,2,0))</f>
        <v>郵便・信書便</v>
      </c>
      <c r="N60" s="42"/>
      <c r="O60" s="671" t="s">
        <v>354</v>
      </c>
      <c r="P60" s="41"/>
    </row>
    <row r="61" spans="2:16">
      <c r="B61" s="285"/>
      <c r="C61" s="341"/>
      <c r="D61" s="699"/>
      <c r="E61" s="700"/>
      <c r="F61" s="385" t="s">
        <v>188</v>
      </c>
      <c r="G61" s="304"/>
      <c r="H61" s="305">
        <v>1</v>
      </c>
      <c r="I61" s="306"/>
      <c r="J61" s="303">
        <f t="shared" si="2"/>
        <v>0</v>
      </c>
      <c r="K61" s="298"/>
      <c r="L61" s="397">
        <v>572</v>
      </c>
      <c r="M61" s="398" t="str">
        <f>IF(L61="","",VLOOKUP(L61,マージン!$K$6:$L$112,2,0))</f>
        <v>道路輸送（自家輸送を除く。）</v>
      </c>
      <c r="N61" s="42"/>
      <c r="O61" s="672"/>
      <c r="P61" s="41"/>
    </row>
    <row r="62" spans="2:16">
      <c r="B62" s="285"/>
      <c r="C62" s="341"/>
      <c r="D62" s="699"/>
      <c r="E62" s="700"/>
      <c r="F62" s="385" t="s">
        <v>189</v>
      </c>
      <c r="G62" s="304"/>
      <c r="H62" s="305">
        <v>1</v>
      </c>
      <c r="I62" s="306"/>
      <c r="J62" s="303">
        <f t="shared" si="2"/>
        <v>0</v>
      </c>
      <c r="K62" s="298"/>
      <c r="L62" s="397">
        <v>572</v>
      </c>
      <c r="M62" s="398" t="str">
        <f>IF(L62="","",VLOOKUP(L62,マージン!$K$6:$L$112,2,0))</f>
        <v>道路輸送（自家輸送を除く。）</v>
      </c>
      <c r="N62" s="42"/>
      <c r="O62" s="672"/>
      <c r="P62" s="41"/>
    </row>
    <row r="63" spans="2:16">
      <c r="B63" s="285"/>
      <c r="C63" s="341"/>
      <c r="D63" s="699"/>
      <c r="E63" s="700"/>
      <c r="F63" s="385" t="s">
        <v>202</v>
      </c>
      <c r="G63" s="304"/>
      <c r="H63" s="305">
        <f>IF(L63="","",IF(VLOOKUP(L63,マージン!$K$6:$O$112,5,0)="",1,VLOOKUP(L63,マージン!$K$6:$O$112,5,0)))</f>
        <v>0.74191838194207471</v>
      </c>
      <c r="I63" s="306"/>
      <c r="J63" s="303">
        <f t="shared" si="2"/>
        <v>0</v>
      </c>
      <c r="K63" s="298"/>
      <c r="L63" s="397">
        <v>591</v>
      </c>
      <c r="M63" s="398" t="str">
        <f>IF(L63="","",VLOOKUP(L63,マージン!$K$6:$L$112,2,0))</f>
        <v>通信</v>
      </c>
      <c r="N63" s="42"/>
      <c r="O63" s="672"/>
      <c r="P63" s="41"/>
    </row>
    <row r="64" spans="2:16">
      <c r="B64" s="285"/>
      <c r="C64" s="341"/>
      <c r="D64" s="699"/>
      <c r="E64" s="700"/>
      <c r="F64" s="385" t="s">
        <v>204</v>
      </c>
      <c r="G64" s="304"/>
      <c r="H64" s="305">
        <f>IF(L64="","",IF(VLOOKUP(L64,マージン!$K$6:$O$112,5,0)="",1,VLOOKUP(L64,マージン!$K$6:$O$112,5,0)))</f>
        <v>0.21070314469400114</v>
      </c>
      <c r="I64" s="306"/>
      <c r="J64" s="303">
        <f t="shared" si="2"/>
        <v>0</v>
      </c>
      <c r="K64" s="298"/>
      <c r="L64" s="397">
        <v>595</v>
      </c>
      <c r="M64" s="398" t="str">
        <f>IF(L64="","",VLOOKUP(L64,マージン!$K$6:$L$112,2,0))</f>
        <v>映像・音声・文字情報制作</v>
      </c>
      <c r="N64" s="42"/>
      <c r="O64" s="672"/>
      <c r="P64" s="41"/>
    </row>
    <row r="65" spans="2:16">
      <c r="B65" s="285"/>
      <c r="C65" s="341"/>
      <c r="D65" s="699"/>
      <c r="E65" s="700"/>
      <c r="F65" s="385" t="s">
        <v>166</v>
      </c>
      <c r="G65" s="304"/>
      <c r="H65" s="305">
        <f>IF(L65="","",IF(VLOOKUP(L65,マージン!$K$6:$O$112,5,0)="",1,VLOOKUP(L65,マージン!$K$6:$O$112,5,0)))</f>
        <v>9.6739987735313782E-2</v>
      </c>
      <c r="I65" s="306"/>
      <c r="J65" s="303">
        <f t="shared" si="2"/>
        <v>0</v>
      </c>
      <c r="K65" s="298"/>
      <c r="L65" s="397">
        <v>593</v>
      </c>
      <c r="M65" s="398" t="str">
        <f>IF(L65="","",VLOOKUP(L65,マージン!$K$6:$L$112,2,0))</f>
        <v>情報サービス</v>
      </c>
      <c r="N65" s="42"/>
      <c r="O65" s="672"/>
      <c r="P65" s="41"/>
    </row>
    <row r="66" spans="2:16">
      <c r="B66" s="285"/>
      <c r="D66" s="699"/>
      <c r="E66" s="700"/>
      <c r="F66" s="385" t="s">
        <v>203</v>
      </c>
      <c r="G66" s="304"/>
      <c r="H66" s="305">
        <f>IF(L66="","",IF(VLOOKUP(L66,マージン!$K$6:$O$112,5,0)="",1,VLOOKUP(L66,マージン!$K$6:$O$112,5,0)))</f>
        <v>8.7774081353679589E-2</v>
      </c>
      <c r="I66" s="306"/>
      <c r="J66" s="303">
        <f t="shared" si="2"/>
        <v>0</v>
      </c>
      <c r="K66" s="298"/>
      <c r="L66" s="397">
        <v>662</v>
      </c>
      <c r="M66" s="398" t="str">
        <f>IF(L66="","",VLOOKUP(L66,マージン!$K$6:$L$112,2,0))</f>
        <v>広告</v>
      </c>
      <c r="N66" s="42"/>
      <c r="O66" s="672"/>
      <c r="P66" s="41"/>
    </row>
    <row r="67" spans="2:16">
      <c r="B67" s="289"/>
      <c r="D67" s="699"/>
      <c r="E67" s="700"/>
      <c r="F67" s="385" t="s">
        <v>205</v>
      </c>
      <c r="G67" s="304"/>
      <c r="H67" s="305">
        <f>IF(L67="","",IF(VLOOKUP(L67,マージン!$K$6:$O$112,5,0)="",1,VLOOKUP(L67,マージン!$K$6:$O$112,5,0)))</f>
        <v>1</v>
      </c>
      <c r="I67" s="306"/>
      <c r="J67" s="303">
        <f t="shared" si="2"/>
        <v>0</v>
      </c>
      <c r="K67" s="298"/>
      <c r="L67" s="397">
        <v>611</v>
      </c>
      <c r="M67" s="398" t="str">
        <f>IF(L67="","",VLOOKUP(L67,マージン!$K$6:$L$112,2,0))</f>
        <v>公務</v>
      </c>
      <c r="N67" s="42"/>
      <c r="O67" s="672"/>
      <c r="P67" s="41"/>
    </row>
    <row r="68" spans="2:16">
      <c r="B68" s="289"/>
      <c r="D68" s="699"/>
      <c r="E68" s="700"/>
      <c r="F68" s="385" t="s">
        <v>206</v>
      </c>
      <c r="G68" s="304"/>
      <c r="H68" s="305">
        <f>IF(L68="","",IF(VLOOKUP(L68,マージン!$K$6:$O$112,5,0)="",1,VLOOKUP(L68,マージン!$K$6:$O$112,5,0)))</f>
        <v>1</v>
      </c>
      <c r="I68" s="306"/>
      <c r="J68" s="303">
        <f t="shared" si="2"/>
        <v>0</v>
      </c>
      <c r="K68" s="298"/>
      <c r="L68" s="397">
        <v>611</v>
      </c>
      <c r="M68" s="398" t="str">
        <f>IF(L68="","",VLOOKUP(L68,マージン!$K$6:$L$112,2,0))</f>
        <v>公務</v>
      </c>
      <c r="N68" s="42"/>
      <c r="O68" s="672"/>
      <c r="P68" s="41"/>
    </row>
    <row r="69" spans="2:16">
      <c r="B69" s="289"/>
      <c r="D69" s="699"/>
      <c r="E69" s="700"/>
      <c r="F69" s="385" t="s">
        <v>273</v>
      </c>
      <c r="G69" s="304"/>
      <c r="H69" s="305">
        <f>IF(L69="","",IF(VLOOKUP(L69,マージン!$K$6:$O$112,5,0)="",1,VLOOKUP(L69,マージン!$K$6:$O$112,5,0)))</f>
        <v>0.68770259202726169</v>
      </c>
      <c r="I69" s="306"/>
      <c r="J69" s="303">
        <f t="shared" si="2"/>
        <v>0</v>
      </c>
      <c r="K69" s="298"/>
      <c r="L69" s="397">
        <v>531</v>
      </c>
      <c r="M69" s="398" t="str">
        <f>IF(L69="","",VLOOKUP(L69,マージン!$K$6:$L$112,2,0))</f>
        <v>金融・保険</v>
      </c>
      <c r="N69" s="42"/>
      <c r="O69" s="672"/>
      <c r="P69" s="41"/>
    </row>
    <row r="70" spans="2:16">
      <c r="B70" s="289"/>
      <c r="D70" s="699"/>
      <c r="E70" s="700"/>
      <c r="F70" s="403"/>
      <c r="G70" s="404"/>
      <c r="H70" s="405" t="str">
        <f>IF(L70="","",IF(VLOOKUP(L70,マージン!$K$6:$O$112,5,0)="",1,VLOOKUP(L70,マージン!$K$6:$O$112,5,0)))</f>
        <v/>
      </c>
      <c r="I70" s="406"/>
      <c r="J70" s="335">
        <f t="shared" si="2"/>
        <v>0</v>
      </c>
      <c r="K70" s="298"/>
      <c r="L70" s="397"/>
      <c r="M70" s="398" t="str">
        <f>IF(L70="","",VLOOKUP(L70,マージン!$K$6:$L$112,2,0))</f>
        <v/>
      </c>
      <c r="N70" s="42"/>
      <c r="O70" s="672"/>
      <c r="P70" s="41"/>
    </row>
    <row r="71" spans="2:16">
      <c r="B71" s="289"/>
      <c r="D71" s="699"/>
      <c r="E71" s="700"/>
      <c r="F71" s="385"/>
      <c r="G71" s="304"/>
      <c r="H71" s="305" t="str">
        <f>IF(L71="","",IF(VLOOKUP(L71,マージン!$K$6:$O$112,5,0)="",1,VLOOKUP(L71,マージン!$K$6:$O$112,5,0)))</f>
        <v/>
      </c>
      <c r="I71" s="306"/>
      <c r="J71" s="303">
        <f t="shared" si="2"/>
        <v>0</v>
      </c>
      <c r="K71" s="298"/>
      <c r="L71" s="397"/>
      <c r="M71" s="398" t="str">
        <f>IF(L71="","",VLOOKUP(L71,マージン!$K$6:$L$112,2,0))</f>
        <v/>
      </c>
      <c r="N71" s="42"/>
      <c r="O71" s="672"/>
      <c r="P71" s="41"/>
    </row>
    <row r="72" spans="2:16">
      <c r="B72" s="289"/>
      <c r="D72" s="699"/>
      <c r="E72" s="700"/>
      <c r="F72" s="396"/>
      <c r="G72" s="309"/>
      <c r="H72" s="318" t="str">
        <f>IF(L72="","",IF(VLOOKUP(L72,マージン!$K$6:$O$112,5,0)="",1,VLOOKUP(L72,マージン!$K$6:$O$112,5,0)))</f>
        <v/>
      </c>
      <c r="I72" s="310"/>
      <c r="J72" s="303">
        <f t="shared" si="2"/>
        <v>0</v>
      </c>
      <c r="K72" s="298"/>
      <c r="L72" s="397"/>
      <c r="M72" s="398" t="str">
        <f>IF(L72="","",VLOOKUP(L72,マージン!$K$6:$L$112,2,0))</f>
        <v/>
      </c>
      <c r="N72" s="42"/>
      <c r="O72" s="672"/>
      <c r="P72" s="41"/>
    </row>
    <row r="73" spans="2:16">
      <c r="B73" s="289"/>
      <c r="D73" s="701"/>
      <c r="E73" s="702"/>
      <c r="F73" s="386"/>
      <c r="G73" s="347"/>
      <c r="H73" s="349" t="str">
        <f>IF(L73="","",IF(VLOOKUP(L73,マージン!$K$6:$O$112,5,0)="",1,VLOOKUP(L73,マージン!$K$6:$O$112,5,0)))</f>
        <v/>
      </c>
      <c r="I73" s="350"/>
      <c r="J73" s="308">
        <f t="shared" si="2"/>
        <v>0</v>
      </c>
      <c r="K73" s="298"/>
      <c r="L73" s="407"/>
      <c r="M73" s="408" t="str">
        <f>IF(L73="","",VLOOKUP(L73,マージン!$K$6:$L$112,2,0))</f>
        <v/>
      </c>
      <c r="N73" s="42"/>
      <c r="O73" s="673"/>
      <c r="P73" s="41"/>
    </row>
    <row r="74" spans="2:16">
      <c r="B74" s="289"/>
      <c r="D74" s="746" t="s">
        <v>209</v>
      </c>
      <c r="E74" s="743"/>
      <c r="F74" s="409" t="s">
        <v>208</v>
      </c>
      <c r="G74" s="391"/>
      <c r="H74" s="299">
        <f>IF(L74="","",IF(VLOOKUP(L74,マージン!$K$6:$O$112,5,0)="",1,VLOOKUP(L74,マージン!$K$6:$O$112,5,0)))</f>
        <v>0.50294382169018403</v>
      </c>
      <c r="I74" s="392"/>
      <c r="J74" s="296">
        <f t="shared" si="2"/>
        <v>0</v>
      </c>
      <c r="K74" s="298"/>
      <c r="L74" s="410">
        <v>669</v>
      </c>
      <c r="M74" s="411" t="str">
        <f>IF(L74="","",VLOOKUP(L74,マージン!$K$6:$L$112,2,0))</f>
        <v>その他の対事業所サービス</v>
      </c>
      <c r="O74" s="671" t="s">
        <v>282</v>
      </c>
      <c r="P74" s="41"/>
    </row>
    <row r="75" spans="2:16">
      <c r="B75" s="289"/>
      <c r="D75" s="736"/>
      <c r="E75" s="735"/>
      <c r="F75" s="396" t="s">
        <v>227</v>
      </c>
      <c r="G75" s="309"/>
      <c r="H75" s="318">
        <f>IF(L75="","",IF(VLOOKUP(L75,マージン!$K$6:$O$112,5,0)="",1,VLOOKUP(L75,マージン!$K$6:$O$112,5,0)))</f>
        <v>0.50294382169018403</v>
      </c>
      <c r="I75" s="310"/>
      <c r="J75" s="303">
        <f t="shared" si="2"/>
        <v>0</v>
      </c>
      <c r="K75" s="298"/>
      <c r="L75" s="397">
        <v>669</v>
      </c>
      <c r="M75" s="398" t="str">
        <f>IF(L75="","",VLOOKUP(L75,マージン!$K$6:$L$112,2,0))</f>
        <v>その他の対事業所サービス</v>
      </c>
      <c r="O75" s="672"/>
      <c r="P75" s="41"/>
    </row>
    <row r="76" spans="2:16">
      <c r="B76" s="289"/>
      <c r="D76" s="736"/>
      <c r="E76" s="735"/>
      <c r="F76" s="385"/>
      <c r="G76" s="304"/>
      <c r="H76" s="305" t="str">
        <f>IF(L76="","",IF(VLOOKUP(L76,マージン!$K$6:$O$112,5,0)="",1,VLOOKUP(L76,マージン!$K$6:$O$112,5,0)))</f>
        <v/>
      </c>
      <c r="I76" s="306"/>
      <c r="J76" s="303">
        <f t="shared" si="2"/>
        <v>0</v>
      </c>
      <c r="K76" s="298"/>
      <c r="L76" s="397"/>
      <c r="M76" s="398" t="str">
        <f>IF(L76="","",VLOOKUP(L76,マージン!$K$6:$L$112,2,0))</f>
        <v/>
      </c>
      <c r="O76" s="672"/>
      <c r="P76" s="41"/>
    </row>
    <row r="77" spans="2:16">
      <c r="B77" s="289"/>
      <c r="D77" s="731"/>
      <c r="E77" s="732"/>
      <c r="F77" s="386"/>
      <c r="G77" s="347"/>
      <c r="H77" s="349" t="str">
        <f>IF(L77="","",IF(VLOOKUP(L77,マージン!$K$6:$O$112,5,0)="",1,VLOOKUP(L77,マージン!$K$6:$O$112,5,0)))</f>
        <v/>
      </c>
      <c r="I77" s="350"/>
      <c r="J77" s="311">
        <f t="shared" si="2"/>
        <v>0</v>
      </c>
      <c r="K77" s="298"/>
      <c r="L77" s="364"/>
      <c r="M77" s="412" t="str">
        <f>IF(L77="","",VLOOKUP(L77,マージン!$K$6:$L$112,2,0))</f>
        <v/>
      </c>
      <c r="O77" s="673"/>
      <c r="P77" s="41"/>
    </row>
    <row r="78" spans="2:16">
      <c r="B78" s="289"/>
      <c r="D78" s="680" t="s">
        <v>191</v>
      </c>
      <c r="E78" s="682"/>
      <c r="F78" s="293" t="s">
        <v>190</v>
      </c>
      <c r="G78" s="293" t="s">
        <v>172</v>
      </c>
      <c r="H78" s="293" t="s">
        <v>160</v>
      </c>
      <c r="I78" s="323" t="s">
        <v>171</v>
      </c>
      <c r="J78" s="293" t="s">
        <v>232</v>
      </c>
      <c r="K78" s="287"/>
      <c r="L78" s="293" t="s">
        <v>170</v>
      </c>
      <c r="M78" s="293" t="s">
        <v>63</v>
      </c>
      <c r="N78" s="42"/>
      <c r="O78" s="359" t="s">
        <v>278</v>
      </c>
      <c r="P78" s="41"/>
    </row>
    <row r="79" spans="2:16">
      <c r="B79" s="289"/>
      <c r="D79" s="689" t="s">
        <v>214</v>
      </c>
      <c r="E79" s="739"/>
      <c r="F79" s="401" t="s">
        <v>215</v>
      </c>
      <c r="G79" s="336"/>
      <c r="H79" s="338">
        <v>1</v>
      </c>
      <c r="I79" s="339"/>
      <c r="J79" s="303">
        <f t="shared" ref="J79:J92" si="3">IF(L79="",0,IF(I79="",G79*H79,G79*I79))</f>
        <v>0</v>
      </c>
      <c r="K79" s="298"/>
      <c r="L79" s="397">
        <v>572</v>
      </c>
      <c r="M79" s="398" t="str">
        <f>IF(L79="","",VLOOKUP(L79,マージン!$K$6:$L$112,2,0))</f>
        <v>道路輸送（自家輸送を除く。）</v>
      </c>
      <c r="O79" s="671" t="s">
        <v>353</v>
      </c>
      <c r="P79" s="41"/>
    </row>
    <row r="80" spans="2:16">
      <c r="B80" s="289"/>
      <c r="D80" s="699"/>
      <c r="E80" s="700"/>
      <c r="F80" s="401" t="s">
        <v>216</v>
      </c>
      <c r="G80" s="336"/>
      <c r="H80" s="338">
        <f>IF(L80="","",IF(VLOOKUP(L80,マージン!$K$6:$O$112,5,0)="",1,VLOOKUP(L80,マージン!$K$6:$O$112,5,0)))</f>
        <v>0.5002053766313751</v>
      </c>
      <c r="I80" s="339"/>
      <c r="J80" s="303">
        <f t="shared" si="3"/>
        <v>0</v>
      </c>
      <c r="K80" s="298"/>
      <c r="L80" s="397">
        <v>661</v>
      </c>
      <c r="M80" s="398" t="str">
        <f>IF(L80="","",VLOOKUP(L80,マージン!$K$6:$L$112,2,0))</f>
        <v>物品賃貸サービス</v>
      </c>
      <c r="O80" s="672"/>
      <c r="P80" s="41"/>
    </row>
    <row r="81" spans="2:16">
      <c r="B81" s="289"/>
      <c r="D81" s="699"/>
      <c r="E81" s="700"/>
      <c r="F81" s="401" t="s">
        <v>210</v>
      </c>
      <c r="G81" s="336"/>
      <c r="H81" s="338">
        <f>IF(L81="","",IF(VLOOKUP(L81,マージン!$K$6:$O$112,5,0)="",1,VLOOKUP(L81,マージン!$K$6:$O$112,5,0)))</f>
        <v>0.5002053766313751</v>
      </c>
      <c r="I81" s="339"/>
      <c r="J81" s="303">
        <f t="shared" si="3"/>
        <v>0</v>
      </c>
      <c r="K81" s="298"/>
      <c r="L81" s="397">
        <v>661</v>
      </c>
      <c r="M81" s="398" t="str">
        <f>IF(L81="","",VLOOKUP(L81,マージン!$K$6:$L$112,2,0))</f>
        <v>物品賃貸サービス</v>
      </c>
      <c r="O81" s="672"/>
      <c r="P81" s="41"/>
    </row>
    <row r="82" spans="2:16">
      <c r="B82" s="289"/>
      <c r="D82" s="699"/>
      <c r="E82" s="700"/>
      <c r="F82" s="401" t="s">
        <v>211</v>
      </c>
      <c r="G82" s="336"/>
      <c r="H82" s="338">
        <f>IF(L82="","",IF(VLOOKUP(L82,マージン!$K$6:$O$112,5,0)="",1,VLOOKUP(L82,マージン!$K$6:$O$112,5,0)))</f>
        <v>0.60173495266141197</v>
      </c>
      <c r="I82" s="339"/>
      <c r="J82" s="303">
        <f t="shared" si="3"/>
        <v>0</v>
      </c>
      <c r="K82" s="298"/>
      <c r="L82" s="397">
        <v>578</v>
      </c>
      <c r="M82" s="398" t="str">
        <f>IF(L82="","",VLOOKUP(L82,マージン!$K$6:$L$112,2,0))</f>
        <v>運輸附帯サービス</v>
      </c>
      <c r="O82" s="672"/>
      <c r="P82" s="41"/>
    </row>
    <row r="83" spans="2:16">
      <c r="B83" s="289"/>
      <c r="D83" s="699"/>
      <c r="E83" s="700"/>
      <c r="F83" s="401" t="s">
        <v>212</v>
      </c>
      <c r="G83" s="336"/>
      <c r="H83" s="338">
        <f>IF(L83="","",IF(VLOOKUP(L83,マージン!$K$6:$O$112,5,0)="",1,VLOOKUP(L83,マージン!$K$6:$O$112,5,0)))</f>
        <v>0.60173495266141197</v>
      </c>
      <c r="I83" s="339"/>
      <c r="J83" s="303">
        <f t="shared" si="3"/>
        <v>0</v>
      </c>
      <c r="K83" s="298"/>
      <c r="L83" s="397">
        <v>578</v>
      </c>
      <c r="M83" s="398" t="str">
        <f>IF(L83="","",VLOOKUP(L83,マージン!$K$6:$L$112,2,0))</f>
        <v>運輸附帯サービス</v>
      </c>
      <c r="O83" s="672"/>
      <c r="P83" s="41"/>
    </row>
    <row r="84" spans="2:16">
      <c r="B84" s="289"/>
      <c r="D84" s="699"/>
      <c r="E84" s="700"/>
      <c r="F84" s="401" t="s">
        <v>213</v>
      </c>
      <c r="G84" s="336"/>
      <c r="H84" s="338">
        <f>IF(L84="","",IF(VLOOKUP(L84,マージン!$K$6:$O$112,5,0)="",1,VLOOKUP(L84,マージン!$K$6:$O$112,5,0)))</f>
        <v>0.67201797451177436</v>
      </c>
      <c r="I84" s="339"/>
      <c r="J84" s="303">
        <f t="shared" si="3"/>
        <v>0</v>
      </c>
      <c r="K84" s="298"/>
      <c r="L84" s="397">
        <v>674</v>
      </c>
      <c r="M84" s="398" t="str">
        <f>IF(L84="","",VLOOKUP(L84,マージン!$K$6:$L$112,2,0))</f>
        <v>娯楽サービス</v>
      </c>
      <c r="O84" s="672"/>
      <c r="P84" s="41"/>
    </row>
    <row r="85" spans="2:16">
      <c r="B85" s="289"/>
      <c r="D85" s="699"/>
      <c r="E85" s="700"/>
      <c r="F85" s="385" t="s">
        <v>167</v>
      </c>
      <c r="G85" s="304"/>
      <c r="H85" s="338">
        <f>IF(L85="","",IF(VLOOKUP(L85,マージン!$K$6:$O$112,5,0)="",1,VLOOKUP(L85,マージン!$K$6:$O$112,5,0)))</f>
        <v>0.7298125235255789</v>
      </c>
      <c r="I85" s="306"/>
      <c r="J85" s="303">
        <f t="shared" si="3"/>
        <v>0</v>
      </c>
      <c r="K85" s="298"/>
      <c r="L85" s="397">
        <v>551</v>
      </c>
      <c r="M85" s="398" t="str">
        <f>IF(L85="","",VLOOKUP(L85,マージン!$K$6:$L$112,2,0))</f>
        <v>不動産仲介及び賃貸</v>
      </c>
      <c r="O85" s="672"/>
      <c r="P85" s="41"/>
    </row>
    <row r="86" spans="2:16">
      <c r="B86" s="289"/>
      <c r="D86" s="699"/>
      <c r="E86" s="700"/>
      <c r="F86" s="396" t="s">
        <v>274</v>
      </c>
      <c r="G86" s="309"/>
      <c r="H86" s="338">
        <f>IF(L86="","",IF(VLOOKUP(L86,マージン!$K$6:$O$112,5,0)="",1,VLOOKUP(L86,マージン!$K$6:$O$112,5,0)))</f>
        <v>0.88445262290308313</v>
      </c>
      <c r="I86" s="310"/>
      <c r="J86" s="303">
        <f t="shared" si="3"/>
        <v>0</v>
      </c>
      <c r="K86" s="298"/>
      <c r="L86" s="397">
        <v>659</v>
      </c>
      <c r="M86" s="398" t="str">
        <f>IF(L86="","",VLOOKUP(L86,マージン!$K$6:$L$112,2,0))</f>
        <v>他に分類されない会員制団体</v>
      </c>
      <c r="O86" s="672"/>
      <c r="P86" s="41"/>
    </row>
    <row r="87" spans="2:16">
      <c r="B87" s="289"/>
      <c r="D87" s="699"/>
      <c r="E87" s="700"/>
      <c r="F87" s="385" t="s">
        <v>332</v>
      </c>
      <c r="G87" s="304"/>
      <c r="H87" s="305">
        <f>IF(L87="","",IF(VLOOKUP(L87,マージン!$K$6:$O$112,5,0)="",1,VLOOKUP(L87,マージン!$K$6:$O$112,5,0)))</f>
        <v>0.5002053766313751</v>
      </c>
      <c r="I87" s="306"/>
      <c r="J87" s="303">
        <f t="shared" si="3"/>
        <v>0</v>
      </c>
      <c r="K87" s="298"/>
      <c r="L87" s="397">
        <v>661</v>
      </c>
      <c r="M87" s="398" t="str">
        <f>IF(L87="","",VLOOKUP(L87,マージン!$K$6:$L$112,2,0))</f>
        <v>物品賃貸サービス</v>
      </c>
      <c r="O87" s="672"/>
      <c r="P87" s="41"/>
    </row>
    <row r="88" spans="2:16">
      <c r="B88" s="289"/>
      <c r="D88" s="699"/>
      <c r="E88" s="700"/>
      <c r="F88" s="386"/>
      <c r="G88" s="347"/>
      <c r="H88" s="349" t="str">
        <f>IF(L88="","",IF(VLOOKUP(L88,マージン!$K$6:$O$112,5,0)="",1,VLOOKUP(L88,マージン!$K$6:$O$112,5,0)))</f>
        <v/>
      </c>
      <c r="I88" s="350"/>
      <c r="J88" s="308">
        <f t="shared" si="3"/>
        <v>0</v>
      </c>
      <c r="K88" s="298"/>
      <c r="L88" s="407"/>
      <c r="M88" s="408" t="str">
        <f>IF(L88="","",VLOOKUP(L88,マージン!$K$6:$L$112,2,0))</f>
        <v/>
      </c>
      <c r="O88" s="673"/>
      <c r="P88" s="41"/>
    </row>
    <row r="89" spans="2:16">
      <c r="B89" s="289"/>
      <c r="D89" s="689" t="s">
        <v>221</v>
      </c>
      <c r="E89" s="739"/>
      <c r="F89" s="402" t="s">
        <v>219</v>
      </c>
      <c r="G89" s="297"/>
      <c r="H89" s="315">
        <f>IF(L89="","",IF(VLOOKUP(L89,マージン!$K$6:$O$112,5,0)="",1,VLOOKUP(L89,マージン!$K$6:$O$112,5,0)))</f>
        <v>0.50294382169018403</v>
      </c>
      <c r="I89" s="300"/>
      <c r="J89" s="296">
        <f t="shared" si="3"/>
        <v>0</v>
      </c>
      <c r="K89" s="298"/>
      <c r="L89" s="410">
        <v>669</v>
      </c>
      <c r="M89" s="411" t="str">
        <f>IF(L89="","",VLOOKUP(L89,マージン!$K$6:$L$112,2,0))</f>
        <v>その他の対事業所サービス</v>
      </c>
      <c r="O89" s="671" t="s">
        <v>283</v>
      </c>
      <c r="P89" s="41"/>
    </row>
    <row r="90" spans="2:16">
      <c r="B90" s="289"/>
      <c r="D90" s="699"/>
      <c r="E90" s="700"/>
      <c r="F90" s="385" t="s">
        <v>220</v>
      </c>
      <c r="G90" s="304"/>
      <c r="H90" s="305">
        <f>IF(L90="","",IF(VLOOKUP(L90,マージン!$K$6:$O$112,5,0)="",1,VLOOKUP(L90,マージン!$K$6:$O$112,5,0)))</f>
        <v>1</v>
      </c>
      <c r="I90" s="306"/>
      <c r="J90" s="303">
        <f t="shared" si="3"/>
        <v>0</v>
      </c>
      <c r="K90" s="298"/>
      <c r="L90" s="397">
        <v>419</v>
      </c>
      <c r="M90" s="398" t="str">
        <f>IF(L90="","",VLOOKUP(L90,マージン!$K$6:$L$112,2,0))</f>
        <v>その他の土木建設</v>
      </c>
      <c r="O90" s="672"/>
      <c r="P90" s="41"/>
    </row>
    <row r="91" spans="2:16">
      <c r="B91" s="289"/>
      <c r="D91" s="699"/>
      <c r="E91" s="700"/>
      <c r="F91" s="396" t="s">
        <v>275</v>
      </c>
      <c r="G91" s="309"/>
      <c r="H91" s="318">
        <f>IF(L91="","",IF(VLOOKUP(L91,マージン!$K$6:$O$112,5,0)="",1,VLOOKUP(L91,マージン!$K$6:$O$112,5,0)))</f>
        <v>1</v>
      </c>
      <c r="I91" s="310"/>
      <c r="J91" s="303">
        <f t="shared" si="3"/>
        <v>0</v>
      </c>
      <c r="K91" s="298"/>
      <c r="L91" s="397">
        <v>413</v>
      </c>
      <c r="M91" s="398" t="str">
        <f>IF(L91="","",VLOOKUP(L91,マージン!$K$6:$L$112,2,0))</f>
        <v>公共事業</v>
      </c>
      <c r="O91" s="672"/>
      <c r="P91" s="41"/>
    </row>
    <row r="92" spans="2:16">
      <c r="B92" s="289"/>
      <c r="D92" s="701"/>
      <c r="E92" s="702"/>
      <c r="F92" s="386"/>
      <c r="G92" s="347"/>
      <c r="H92" s="349" t="str">
        <f>IF(L92="","",IF(VLOOKUP(L92,マージン!$K$6:$O$112,5,0)="",1,VLOOKUP(L92,マージン!$K$6:$O$112,5,0)))</f>
        <v/>
      </c>
      <c r="I92" s="350"/>
      <c r="J92" s="311">
        <f t="shared" si="3"/>
        <v>0</v>
      </c>
      <c r="K92" s="298"/>
      <c r="L92" s="364"/>
      <c r="M92" s="412" t="str">
        <f>IF(L92="","",VLOOKUP(L92,マージン!$K$6:$L$112,2,0))</f>
        <v/>
      </c>
      <c r="O92" s="673"/>
      <c r="P92" s="41"/>
    </row>
    <row r="93" spans="2:16">
      <c r="B93" s="289"/>
      <c r="D93" s="742" t="s">
        <v>276</v>
      </c>
      <c r="E93" s="743"/>
      <c r="F93" s="409" t="s">
        <v>277</v>
      </c>
      <c r="G93" s="391"/>
      <c r="H93" s="315">
        <f>IF(L93="","",IF(VLOOKUP(L93,マージン!$K$6:$O$112,5,0)="",1,VLOOKUP(L93,マージン!$K$6:$O$112,5,0)))</f>
        <v>5.748752472684892E-2</v>
      </c>
      <c r="I93" s="300"/>
      <c r="J93" s="335">
        <f>IF(L93="",0,IF(I93="",G93*H93,G93*I93))</f>
        <v>0</v>
      </c>
      <c r="K93" s="298"/>
      <c r="L93" s="361">
        <v>342</v>
      </c>
      <c r="M93" s="400" t="str">
        <f>IF(L93="","",VLOOKUP(L93,マージン!$K$6:$L$112,2,0))</f>
        <v>電子計算機・同附属装置</v>
      </c>
      <c r="O93" s="671"/>
      <c r="P93" s="41"/>
    </row>
    <row r="94" spans="2:16">
      <c r="B94" s="289"/>
      <c r="D94" s="736"/>
      <c r="E94" s="735"/>
      <c r="F94" s="385"/>
      <c r="G94" s="304"/>
      <c r="H94" s="305" t="str">
        <f>IF(L94="","",IF(VLOOKUP(L94,マージン!$K$6:$O$112,5,0)="",1,VLOOKUP(L94,マージン!$K$6:$O$112,5,0)))</f>
        <v/>
      </c>
      <c r="I94" s="306"/>
      <c r="J94" s="303">
        <f>IF(L94="",0,IF(I94="",G94*H94,G94*I94))</f>
        <v>0</v>
      </c>
      <c r="K94" s="298"/>
      <c r="L94" s="397"/>
      <c r="M94" s="398" t="str">
        <f>IF(L94="","",VLOOKUP(L94,マージン!$K$6:$L$112,2,0))</f>
        <v/>
      </c>
      <c r="O94" s="672"/>
      <c r="P94" s="41"/>
    </row>
    <row r="95" spans="2:16">
      <c r="B95" s="289"/>
      <c r="D95" s="736"/>
      <c r="E95" s="735"/>
      <c r="F95" s="385"/>
      <c r="G95" s="304"/>
      <c r="H95" s="305" t="str">
        <f>IF(L95="","",IF(VLOOKUP(L95,マージン!$K$6:$O$112,5,0)="",1,VLOOKUP(L95,マージン!$K$6:$O$112,5,0)))</f>
        <v/>
      </c>
      <c r="I95" s="306"/>
      <c r="J95" s="303">
        <f>IF(L95="",0,IF(I95="",G95*H95,G95*I95))</f>
        <v>0</v>
      </c>
      <c r="K95" s="298"/>
      <c r="L95" s="397"/>
      <c r="M95" s="398" t="str">
        <f>IF(L95="","",VLOOKUP(L95,マージン!$K$6:$L$112,2,0))</f>
        <v/>
      </c>
      <c r="O95" s="672"/>
      <c r="P95" s="41"/>
    </row>
    <row r="96" spans="2:16">
      <c r="B96" s="289"/>
      <c r="D96" s="736"/>
      <c r="E96" s="735"/>
      <c r="F96" s="385"/>
      <c r="G96" s="304"/>
      <c r="H96" s="305" t="str">
        <f>IF(L96="","",IF(VLOOKUP(L96,マージン!$K$6:$O$112,5,0)="",1,VLOOKUP(L96,マージン!$K$6:$O$112,5,0)))</f>
        <v/>
      </c>
      <c r="I96" s="306"/>
      <c r="J96" s="303">
        <f>IF(L96="",0,IF(I96="",G96*H96,G96*I96))</f>
        <v>0</v>
      </c>
      <c r="K96" s="298"/>
      <c r="L96" s="397"/>
      <c r="M96" s="398" t="str">
        <f>IF(L96="","",VLOOKUP(L96,マージン!$K$6:$L$112,2,0))</f>
        <v/>
      </c>
      <c r="O96" s="672"/>
      <c r="P96" s="41"/>
    </row>
    <row r="97" spans="2:16">
      <c r="B97" s="289"/>
      <c r="D97" s="731"/>
      <c r="E97" s="732"/>
      <c r="F97" s="401"/>
      <c r="G97" s="336"/>
      <c r="H97" s="349" t="str">
        <f>IF(L97="","",IF(VLOOKUP(L97,マージン!$K$6:$O$112,5,0)="",1,VLOOKUP(L97,マージン!$K$6:$O$112,5,0)))</f>
        <v/>
      </c>
      <c r="I97" s="350"/>
      <c r="J97" s="303">
        <f>IF(L97="",0,IF(I97="",G97*H97,G97*I97))</f>
        <v>0</v>
      </c>
      <c r="K97" s="298"/>
      <c r="L97" s="364"/>
      <c r="M97" s="412" t="str">
        <f>IF(L97="","",VLOOKUP(L97,マージン!$K$6:$L$112,2,0))</f>
        <v/>
      </c>
      <c r="O97" s="673"/>
      <c r="P97" s="41"/>
    </row>
    <row r="98" spans="2:16">
      <c r="D98" s="724" t="s">
        <v>119</v>
      </c>
      <c r="E98" s="725"/>
      <c r="F98" s="726"/>
      <c r="G98" s="365">
        <f>SUM(G27:G97)</f>
        <v>0</v>
      </c>
      <c r="H98" s="276"/>
      <c r="I98" s="387"/>
      <c r="J98" s="365">
        <f>SUM(J27:J97)</f>
        <v>0</v>
      </c>
      <c r="L98" s="86"/>
      <c r="M98" s="276"/>
      <c r="O98" s="86"/>
    </row>
    <row r="99" spans="2:16">
      <c r="D99" s="273"/>
      <c r="E99" s="273"/>
      <c r="F99" s="273"/>
      <c r="G99" s="266"/>
      <c r="H99" s="265"/>
      <c r="I99" s="265"/>
      <c r="J99" s="265"/>
      <c r="K99" s="110"/>
      <c r="L99" s="265"/>
      <c r="M99" s="265"/>
    </row>
    <row r="100" spans="2:16">
      <c r="D100" s="265"/>
      <c r="E100" s="265"/>
      <c r="F100" s="265"/>
      <c r="G100" s="265"/>
      <c r="H100" s="265"/>
      <c r="I100" s="266"/>
      <c r="J100" s="41"/>
      <c r="L100" s="41"/>
    </row>
    <row r="101" spans="2:16">
      <c r="D101" s="265"/>
      <c r="E101" s="265"/>
      <c r="F101" s="265"/>
      <c r="G101" s="265"/>
      <c r="H101" s="265"/>
      <c r="I101" s="266"/>
      <c r="J101" s="41"/>
      <c r="L101" s="41"/>
    </row>
    <row r="102" spans="2:16">
      <c r="D102" s="265"/>
      <c r="E102" s="265"/>
      <c r="F102" s="265"/>
      <c r="G102" s="265"/>
      <c r="H102" s="265"/>
      <c r="I102" s="266"/>
      <c r="J102" s="41"/>
      <c r="L102" s="41"/>
    </row>
    <row r="103" spans="2:16">
      <c r="D103" s="265"/>
      <c r="E103" s="265"/>
      <c r="F103" s="265"/>
      <c r="G103" s="265"/>
      <c r="H103" s="265"/>
      <c r="I103" s="266"/>
      <c r="J103" s="41"/>
      <c r="L103" s="41"/>
      <c r="N103" s="266"/>
    </row>
    <row r="104" spans="2:16">
      <c r="D104" s="265"/>
      <c r="E104" s="265"/>
      <c r="F104" s="265"/>
      <c r="G104" s="265"/>
      <c r="H104" s="265"/>
      <c r="I104" s="266"/>
      <c r="J104" s="41"/>
      <c r="L104" s="41"/>
      <c r="N104" s="266"/>
    </row>
    <row r="105" spans="2:16">
      <c r="D105" s="265"/>
      <c r="E105" s="265"/>
      <c r="F105" s="265"/>
      <c r="G105" s="265"/>
      <c r="H105" s="265"/>
      <c r="I105" s="266"/>
      <c r="J105" s="41"/>
      <c r="L105" s="41"/>
      <c r="N105" s="266"/>
    </row>
    <row r="106" spans="2:16">
      <c r="D106" s="265"/>
      <c r="E106" s="265"/>
      <c r="F106" s="265"/>
      <c r="G106" s="265"/>
      <c r="H106" s="265"/>
      <c r="I106" s="266"/>
      <c r="J106" s="41"/>
      <c r="L106" s="41"/>
      <c r="N106" s="266"/>
    </row>
    <row r="107" spans="2:16">
      <c r="D107" s="265"/>
      <c r="E107" s="265"/>
      <c r="F107" s="265"/>
      <c r="G107" s="265"/>
      <c r="H107" s="265"/>
      <c r="I107" s="266"/>
      <c r="J107" s="41"/>
      <c r="L107" s="41"/>
      <c r="N107" s="266"/>
    </row>
    <row r="108" spans="2:16">
      <c r="D108" s="265"/>
      <c r="E108" s="265"/>
      <c r="F108" s="265"/>
      <c r="G108" s="265"/>
      <c r="H108" s="265"/>
      <c r="I108" s="266"/>
      <c r="J108" s="41"/>
      <c r="L108" s="41"/>
      <c r="N108" s="266"/>
    </row>
    <row r="109" spans="2:16">
      <c r="D109" s="265"/>
      <c r="E109" s="265"/>
      <c r="F109" s="265"/>
      <c r="G109" s="265"/>
      <c r="H109" s="265"/>
      <c r="I109" s="266"/>
      <c r="J109" s="41"/>
      <c r="L109" s="41"/>
      <c r="N109" s="266"/>
    </row>
    <row r="110" spans="2:16">
      <c r="D110" s="265"/>
      <c r="E110" s="265"/>
      <c r="F110" s="265"/>
      <c r="G110" s="265"/>
      <c r="H110" s="265"/>
      <c r="I110" s="266"/>
      <c r="J110" s="41"/>
      <c r="L110" s="41"/>
      <c r="N110" s="266"/>
    </row>
    <row r="111" spans="2:16">
      <c r="D111" s="265"/>
      <c r="E111" s="265"/>
      <c r="F111" s="265"/>
      <c r="G111" s="265"/>
      <c r="H111" s="265"/>
      <c r="I111" s="266"/>
      <c r="J111" s="41"/>
      <c r="L111" s="41"/>
      <c r="N111" s="266"/>
    </row>
    <row r="112" spans="2:16">
      <c r="D112" s="265"/>
      <c r="E112" s="265"/>
      <c r="F112" s="265"/>
      <c r="G112" s="265"/>
      <c r="H112" s="265"/>
      <c r="I112" s="266"/>
      <c r="J112" s="41"/>
      <c r="L112" s="41"/>
      <c r="N112" s="266"/>
    </row>
    <row r="113" spans="3:14">
      <c r="D113" s="265"/>
      <c r="E113" s="265"/>
      <c r="F113" s="265"/>
      <c r="G113" s="265"/>
      <c r="H113" s="265"/>
      <c r="I113" s="266"/>
      <c r="J113" s="41"/>
      <c r="L113" s="41"/>
      <c r="N113" s="266"/>
    </row>
    <row r="114" spans="3:14">
      <c r="D114" s="265"/>
      <c r="E114" s="265"/>
      <c r="F114" s="265"/>
      <c r="G114" s="265"/>
      <c r="H114" s="265"/>
      <c r="I114" s="266"/>
      <c r="J114" s="41"/>
      <c r="L114" s="41"/>
      <c r="N114" s="266"/>
    </row>
    <row r="115" spans="3:14">
      <c r="D115" s="265"/>
      <c r="E115" s="265"/>
      <c r="F115" s="265"/>
      <c r="G115" s="265"/>
      <c r="H115" s="265"/>
      <c r="I115" s="266"/>
      <c r="J115" s="41"/>
      <c r="L115" s="41"/>
      <c r="N115" s="266"/>
    </row>
    <row r="116" spans="3:14">
      <c r="D116" s="265"/>
      <c r="E116" s="265"/>
      <c r="F116" s="265"/>
      <c r="G116" s="265"/>
      <c r="H116" s="265"/>
      <c r="I116" s="266"/>
      <c r="J116" s="41"/>
      <c r="L116" s="41"/>
      <c r="N116" s="266"/>
    </row>
    <row r="117" spans="3:14">
      <c r="C117" s="42"/>
      <c r="D117" s="265"/>
      <c r="E117" s="265"/>
      <c r="F117" s="265"/>
      <c r="G117" s="265"/>
      <c r="H117" s="265"/>
      <c r="I117" s="266"/>
      <c r="J117" s="41"/>
      <c r="L117" s="41"/>
      <c r="N117" s="266"/>
    </row>
    <row r="118" spans="3:14">
      <c r="D118" s="83"/>
      <c r="E118" s="83"/>
      <c r="F118" s="83"/>
      <c r="G118" s="83"/>
      <c r="H118" s="265"/>
      <c r="I118" s="265"/>
      <c r="N118" s="265"/>
    </row>
    <row r="119" spans="3:14">
      <c r="C119" s="42"/>
      <c r="D119" s="265"/>
      <c r="E119" s="265"/>
      <c r="F119" s="265"/>
      <c r="G119" s="265"/>
      <c r="H119" s="265"/>
      <c r="I119" s="265"/>
      <c r="N119" s="265"/>
    </row>
    <row r="120" spans="3:14">
      <c r="D120" s="265"/>
      <c r="E120" s="265"/>
      <c r="F120" s="265"/>
      <c r="G120" s="265"/>
      <c r="H120" s="265"/>
      <c r="I120" s="265"/>
      <c r="N120" s="265"/>
    </row>
    <row r="121" spans="3:14">
      <c r="D121" s="265"/>
      <c r="E121" s="265"/>
      <c r="F121" s="265"/>
      <c r="G121" s="265"/>
      <c r="H121" s="265"/>
      <c r="I121" s="265"/>
      <c r="N121" s="265"/>
    </row>
    <row r="122" spans="3:14">
      <c r="H122" s="265"/>
      <c r="I122" s="265"/>
      <c r="N122" s="265"/>
    </row>
    <row r="123" spans="3:14">
      <c r="H123" s="265"/>
    </row>
  </sheetData>
  <sheetProtection sheet="1" objects="1" scenarios="1"/>
  <mergeCells count="29">
    <mergeCell ref="J24:J25"/>
    <mergeCell ref="D38:E38"/>
    <mergeCell ref="D26:E26"/>
    <mergeCell ref="D74:E77"/>
    <mergeCell ref="D59:E59"/>
    <mergeCell ref="D24:G25"/>
    <mergeCell ref="H24:I25"/>
    <mergeCell ref="D98:F98"/>
    <mergeCell ref="D39:E58"/>
    <mergeCell ref="D60:E73"/>
    <mergeCell ref="D78:E78"/>
    <mergeCell ref="O93:O97"/>
    <mergeCell ref="D93:E97"/>
    <mergeCell ref="G12:O13"/>
    <mergeCell ref="D79:E88"/>
    <mergeCell ref="D89:E92"/>
    <mergeCell ref="O27:O29"/>
    <mergeCell ref="O30:O32"/>
    <mergeCell ref="O33:O37"/>
    <mergeCell ref="O39:O58"/>
    <mergeCell ref="O60:O73"/>
    <mergeCell ref="D30:E32"/>
    <mergeCell ref="D33:E37"/>
    <mergeCell ref="D27:E29"/>
    <mergeCell ref="O24:O26"/>
    <mergeCell ref="O74:O77"/>
    <mergeCell ref="O79:O88"/>
    <mergeCell ref="O89:O92"/>
    <mergeCell ref="L24:M25"/>
  </mergeCells>
  <phoneticPr fontId="2"/>
  <conditionalFormatting sqref="J27:J37 J39:J58 J60:J77 J79:J97">
    <cfRule type="expression" dxfId="18" priority="34">
      <formula>J27&gt;0</formula>
    </cfRule>
  </conditionalFormatting>
  <conditionalFormatting sqref="L27:L37">
    <cfRule type="expression" dxfId="17" priority="32">
      <formula>J27&gt;0</formula>
    </cfRule>
  </conditionalFormatting>
  <conditionalFormatting sqref="L28:L37">
    <cfRule type="expression" dxfId="16" priority="42">
      <formula>J28&gt;0</formula>
    </cfRule>
  </conditionalFormatting>
  <conditionalFormatting sqref="L39:L58">
    <cfRule type="expression" dxfId="15" priority="27">
      <formula>J39&gt;0</formula>
    </cfRule>
    <cfRule type="expression" dxfId="14" priority="30">
      <formula>J39&gt;0</formula>
    </cfRule>
  </conditionalFormatting>
  <conditionalFormatting sqref="L60:L77">
    <cfRule type="expression" dxfId="13" priority="17">
      <formula>J60&gt;0</formula>
    </cfRule>
    <cfRule type="expression" dxfId="12" priority="20">
      <formula>J60&gt;0</formula>
    </cfRule>
  </conditionalFormatting>
  <conditionalFormatting sqref="L79:L97">
    <cfRule type="expression" dxfId="11" priority="2">
      <formula>J79&gt;0</formula>
    </cfRule>
    <cfRule type="expression" dxfId="10" priority="5">
      <formula>J79&gt;0</formula>
    </cfRule>
  </conditionalFormatting>
  <conditionalFormatting sqref="M27:M37">
    <cfRule type="expression" dxfId="9" priority="31">
      <formula>J27&gt;0</formula>
    </cfRule>
  </conditionalFormatting>
  <conditionalFormatting sqref="M28:M37">
    <cfRule type="expression" dxfId="8" priority="41">
      <formula>J28&gt;0</formula>
    </cfRule>
  </conditionalFormatting>
  <conditionalFormatting sqref="M39:M58">
    <cfRule type="expression" dxfId="7" priority="26">
      <formula>J39&gt;0</formula>
    </cfRule>
    <cfRule type="expression" dxfId="6" priority="29">
      <formula>J39&gt;0</formula>
    </cfRule>
  </conditionalFormatting>
  <conditionalFormatting sqref="M60:M77">
    <cfRule type="expression" dxfId="5" priority="16">
      <formula>J60&gt;0</formula>
    </cfRule>
    <cfRule type="expression" dxfId="4" priority="19">
      <formula>J60&gt;0</formula>
    </cfRule>
  </conditionalFormatting>
  <conditionalFormatting sqref="M79:M97">
    <cfRule type="expression" dxfId="3" priority="1">
      <formula>J79&gt;0</formula>
    </cfRule>
    <cfRule type="expression" dxfId="2" priority="4">
      <formula>J79&gt;0</formula>
    </cfRule>
  </conditionalFormatting>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B1:I188"/>
  <sheetViews>
    <sheetView showRowColHeaders="0" zoomScale="80" zoomScaleNormal="80" workbookViewId="0">
      <pane xSplit="2" ySplit="4" topLeftCell="C5" activePane="bottomRight" state="frozen"/>
      <selection pane="topRight" activeCell="C1" sqref="C1"/>
      <selection pane="bottomLeft" activeCell="A5" sqref="A5"/>
      <selection pane="bottomRight" activeCell="C5" sqref="C5:C10"/>
    </sheetView>
  </sheetViews>
  <sheetFormatPr defaultColWidth="9" defaultRowHeight="16.5"/>
  <cols>
    <col min="1" max="1" width="1.6328125" style="25" customWidth="1"/>
    <col min="2" max="2" width="4.453125" style="25" customWidth="1"/>
    <col min="3" max="3" width="10.7265625" style="25" customWidth="1"/>
    <col min="4" max="4" width="24.453125" style="110" customWidth="1"/>
    <col min="5" max="5" width="18.6328125" style="413" customWidth="1"/>
    <col min="6" max="6" width="104" style="25" customWidth="1"/>
    <col min="7" max="7" width="10.6328125" style="25" customWidth="1"/>
    <col min="8" max="8" width="59.26953125" style="25" customWidth="1"/>
    <col min="9" max="9" width="10.6328125" style="25" customWidth="1"/>
    <col min="10" max="10" width="1.6328125" style="25" customWidth="1"/>
    <col min="11" max="16384" width="9" style="25"/>
  </cols>
  <sheetData>
    <row r="1" spans="2:9" ht="37.5" customHeight="1"/>
    <row r="2" spans="2:9">
      <c r="B2" s="28"/>
      <c r="C2" s="28"/>
      <c r="D2" s="31"/>
      <c r="E2" s="414"/>
      <c r="F2" s="445"/>
      <c r="G2" s="28"/>
      <c r="H2" s="28"/>
      <c r="I2" s="28"/>
    </row>
    <row r="3" spans="2:9" ht="13.5" customHeight="1">
      <c r="B3" s="753" t="s">
        <v>1175</v>
      </c>
      <c r="C3" s="762" t="s">
        <v>771</v>
      </c>
      <c r="D3" s="763"/>
      <c r="E3" s="755" t="s">
        <v>772</v>
      </c>
      <c r="F3" s="757" t="s">
        <v>128</v>
      </c>
      <c r="G3" s="446"/>
      <c r="H3" s="287"/>
      <c r="I3" s="287"/>
    </row>
    <row r="4" spans="2:9" ht="18">
      <c r="B4" s="754"/>
      <c r="C4" s="580" t="s">
        <v>613</v>
      </c>
      <c r="D4" s="580" t="s">
        <v>966</v>
      </c>
      <c r="E4" s="756"/>
      <c r="F4" s="758"/>
      <c r="G4" s="446"/>
      <c r="H4" s="287"/>
      <c r="I4" s="287"/>
    </row>
    <row r="5" spans="2:9" ht="16.5" customHeight="1">
      <c r="B5" s="759" t="s">
        <v>548</v>
      </c>
      <c r="C5" s="760">
        <v>11</v>
      </c>
      <c r="D5" s="761" t="s">
        <v>357</v>
      </c>
      <c r="E5" s="415" t="s">
        <v>813</v>
      </c>
      <c r="F5" s="582" t="s">
        <v>1002</v>
      </c>
      <c r="G5" s="446"/>
      <c r="H5" s="287"/>
      <c r="I5" s="287"/>
    </row>
    <row r="6" spans="2:9">
      <c r="B6" s="749"/>
      <c r="C6" s="750"/>
      <c r="D6" s="751"/>
      <c r="E6" s="416" t="s">
        <v>814</v>
      </c>
      <c r="F6" s="583" t="s">
        <v>1003</v>
      </c>
      <c r="G6" s="446"/>
      <c r="H6" s="287"/>
      <c r="I6" s="287"/>
    </row>
    <row r="7" spans="2:9" ht="30">
      <c r="B7" s="749"/>
      <c r="C7" s="750"/>
      <c r="D7" s="751"/>
      <c r="E7" s="416" t="s">
        <v>815</v>
      </c>
      <c r="F7" s="583" t="s">
        <v>1004</v>
      </c>
      <c r="G7" s="446"/>
      <c r="H7" s="287"/>
      <c r="I7" s="287"/>
    </row>
    <row r="8" spans="2:9">
      <c r="B8" s="749"/>
      <c r="C8" s="750"/>
      <c r="D8" s="751"/>
      <c r="E8" s="416" t="s">
        <v>816</v>
      </c>
      <c r="F8" s="583" t="s">
        <v>1005</v>
      </c>
      <c r="G8" s="446"/>
      <c r="H8" s="287"/>
      <c r="I8" s="287"/>
    </row>
    <row r="9" spans="2:9">
      <c r="B9" s="749"/>
      <c r="C9" s="750"/>
      <c r="D9" s="751"/>
      <c r="E9" s="416" t="s">
        <v>817</v>
      </c>
      <c r="F9" s="583" t="s">
        <v>1006</v>
      </c>
      <c r="G9" s="446"/>
      <c r="H9" s="287"/>
      <c r="I9" s="287"/>
    </row>
    <row r="10" spans="2:9">
      <c r="B10" s="749"/>
      <c r="C10" s="750"/>
      <c r="D10" s="751"/>
      <c r="E10" s="417" t="s">
        <v>818</v>
      </c>
      <c r="F10" s="584" t="s">
        <v>1007</v>
      </c>
      <c r="G10" s="446"/>
      <c r="H10" s="287"/>
      <c r="I10" s="287"/>
    </row>
    <row r="11" spans="2:9" ht="18">
      <c r="B11" s="749"/>
      <c r="C11" s="579">
        <v>12</v>
      </c>
      <c r="D11" s="581" t="s">
        <v>30</v>
      </c>
      <c r="E11" s="418" t="s">
        <v>819</v>
      </c>
      <c r="F11" s="585" t="s">
        <v>1008</v>
      </c>
      <c r="G11" s="447"/>
      <c r="H11" s="298"/>
      <c r="I11" s="448"/>
    </row>
    <row r="12" spans="2:9" ht="18">
      <c r="B12" s="749"/>
      <c r="C12" s="579">
        <v>13</v>
      </c>
      <c r="D12" s="581" t="s">
        <v>0</v>
      </c>
      <c r="E12" s="419" t="s">
        <v>820</v>
      </c>
      <c r="F12" s="586" t="s">
        <v>1009</v>
      </c>
      <c r="G12" s="447"/>
      <c r="H12" s="298"/>
      <c r="I12" s="448"/>
    </row>
    <row r="13" spans="2:9">
      <c r="B13" s="749"/>
      <c r="C13" s="750">
        <v>15</v>
      </c>
      <c r="D13" s="751" t="s">
        <v>1</v>
      </c>
      <c r="E13" s="420" t="s">
        <v>821</v>
      </c>
      <c r="F13" s="587" t="s">
        <v>1010</v>
      </c>
      <c r="G13" s="447"/>
      <c r="H13" s="298"/>
      <c r="I13" s="448"/>
    </row>
    <row r="14" spans="2:9">
      <c r="B14" s="749"/>
      <c r="C14" s="750"/>
      <c r="D14" s="751"/>
      <c r="E14" s="416" t="s">
        <v>822</v>
      </c>
      <c r="F14" s="588" t="s">
        <v>1011</v>
      </c>
      <c r="G14" s="447"/>
      <c r="H14" s="298"/>
      <c r="I14" s="448"/>
    </row>
    <row r="15" spans="2:9">
      <c r="B15" s="749"/>
      <c r="C15" s="750"/>
      <c r="D15" s="751"/>
      <c r="E15" s="421" t="s">
        <v>823</v>
      </c>
      <c r="F15" s="589" t="s">
        <v>1012</v>
      </c>
      <c r="G15" s="447"/>
      <c r="H15" s="298"/>
      <c r="I15" s="448"/>
    </row>
    <row r="16" spans="2:9">
      <c r="B16" s="749"/>
      <c r="C16" s="750">
        <v>17</v>
      </c>
      <c r="D16" s="751" t="s">
        <v>2</v>
      </c>
      <c r="E16" s="422" t="s">
        <v>824</v>
      </c>
      <c r="F16" s="590" t="s">
        <v>1013</v>
      </c>
      <c r="G16" s="447"/>
      <c r="H16" s="298"/>
      <c r="I16" s="448"/>
    </row>
    <row r="17" spans="2:9">
      <c r="B17" s="749"/>
      <c r="C17" s="750"/>
      <c r="D17" s="751"/>
      <c r="E17" s="417" t="s">
        <v>825</v>
      </c>
      <c r="F17" s="584" t="s">
        <v>1014</v>
      </c>
      <c r="G17" s="447"/>
      <c r="H17" s="298"/>
      <c r="I17" s="448"/>
    </row>
    <row r="18" spans="2:9" ht="18" customHeight="1">
      <c r="B18" s="749" t="s">
        <v>337</v>
      </c>
      <c r="C18" s="579">
        <v>61</v>
      </c>
      <c r="D18" s="581" t="s">
        <v>549</v>
      </c>
      <c r="E18" s="423" t="s">
        <v>33</v>
      </c>
      <c r="F18" s="585" t="s">
        <v>1015</v>
      </c>
      <c r="G18" s="447"/>
      <c r="H18" s="287"/>
      <c r="I18" s="287"/>
    </row>
    <row r="19" spans="2:9">
      <c r="B19" s="749"/>
      <c r="C19" s="750">
        <v>62</v>
      </c>
      <c r="D19" s="751" t="s">
        <v>967</v>
      </c>
      <c r="E19" s="422" t="s">
        <v>826</v>
      </c>
      <c r="F19" s="591" t="s">
        <v>1016</v>
      </c>
      <c r="G19" s="447"/>
      <c r="H19" s="287"/>
      <c r="I19" s="287"/>
    </row>
    <row r="20" spans="2:9">
      <c r="B20" s="749"/>
      <c r="C20" s="750"/>
      <c r="D20" s="751"/>
      <c r="E20" s="417" t="s">
        <v>827</v>
      </c>
      <c r="F20" s="584" t="s">
        <v>1017</v>
      </c>
      <c r="G20" s="446"/>
      <c r="H20" s="287"/>
      <c r="I20" s="287"/>
    </row>
    <row r="21" spans="2:9" ht="30" customHeight="1">
      <c r="B21" s="749" t="s">
        <v>358</v>
      </c>
      <c r="C21" s="750">
        <v>111</v>
      </c>
      <c r="D21" s="751" t="s">
        <v>550</v>
      </c>
      <c r="E21" s="424" t="s">
        <v>828</v>
      </c>
      <c r="F21" s="582" t="s">
        <v>1018</v>
      </c>
      <c r="G21" s="446"/>
      <c r="H21" s="287"/>
      <c r="I21" s="287"/>
    </row>
    <row r="22" spans="2:9">
      <c r="B22" s="749"/>
      <c r="C22" s="750"/>
      <c r="D22" s="751"/>
      <c r="E22" s="416" t="s">
        <v>829</v>
      </c>
      <c r="F22" s="583" t="s">
        <v>1019</v>
      </c>
      <c r="G22" s="446"/>
      <c r="H22" s="287"/>
      <c r="I22" s="287"/>
    </row>
    <row r="23" spans="2:9">
      <c r="B23" s="749"/>
      <c r="C23" s="750"/>
      <c r="D23" s="751"/>
      <c r="E23" s="416" t="s">
        <v>830</v>
      </c>
      <c r="F23" s="583" t="s">
        <v>1020</v>
      </c>
      <c r="G23" s="446"/>
      <c r="H23" s="287"/>
      <c r="I23" s="287"/>
    </row>
    <row r="24" spans="2:9">
      <c r="B24" s="749"/>
      <c r="C24" s="750"/>
      <c r="D24" s="751"/>
      <c r="E24" s="416" t="s">
        <v>831</v>
      </c>
      <c r="F24" s="583" t="s">
        <v>1021</v>
      </c>
      <c r="G24" s="446"/>
      <c r="H24" s="287"/>
      <c r="I24" s="287"/>
    </row>
    <row r="25" spans="2:9" ht="30">
      <c r="B25" s="749"/>
      <c r="C25" s="750"/>
      <c r="D25" s="751"/>
      <c r="E25" s="416" t="s">
        <v>832</v>
      </c>
      <c r="F25" s="583" t="s">
        <v>1022</v>
      </c>
      <c r="G25" s="446"/>
      <c r="H25" s="287"/>
      <c r="I25" s="287"/>
    </row>
    <row r="26" spans="2:9" ht="33">
      <c r="B26" s="749"/>
      <c r="C26" s="750"/>
      <c r="D26" s="751"/>
      <c r="E26" s="425" t="s">
        <v>833</v>
      </c>
      <c r="F26" s="583" t="s">
        <v>1023</v>
      </c>
      <c r="G26" s="446"/>
      <c r="H26" s="287"/>
      <c r="I26" s="287"/>
    </row>
    <row r="27" spans="2:9" ht="30">
      <c r="B27" s="749"/>
      <c r="C27" s="750"/>
      <c r="D27" s="751"/>
      <c r="E27" s="421" t="s">
        <v>834</v>
      </c>
      <c r="F27" s="592" t="s">
        <v>1024</v>
      </c>
      <c r="G27" s="446"/>
      <c r="H27" s="287"/>
      <c r="I27" s="287"/>
    </row>
    <row r="28" spans="2:9">
      <c r="B28" s="749"/>
      <c r="C28" s="750">
        <v>112</v>
      </c>
      <c r="D28" s="751" t="s">
        <v>3</v>
      </c>
      <c r="E28" s="422" t="s">
        <v>835</v>
      </c>
      <c r="F28" s="591" t="s">
        <v>1025</v>
      </c>
      <c r="G28" s="447"/>
      <c r="H28" s="287"/>
      <c r="I28" s="287"/>
    </row>
    <row r="29" spans="2:9">
      <c r="B29" s="749"/>
      <c r="C29" s="750"/>
      <c r="D29" s="751"/>
      <c r="E29" s="417" t="s">
        <v>836</v>
      </c>
      <c r="F29" s="584" t="s">
        <v>1026</v>
      </c>
      <c r="G29" s="447"/>
      <c r="H29" s="287"/>
      <c r="I29" s="287"/>
    </row>
    <row r="30" spans="2:9" ht="18">
      <c r="B30" s="749"/>
      <c r="C30" s="579">
        <v>113</v>
      </c>
      <c r="D30" s="423" t="s">
        <v>675</v>
      </c>
      <c r="E30" s="423" t="s">
        <v>675</v>
      </c>
      <c r="F30" s="585" t="s">
        <v>1027</v>
      </c>
      <c r="G30" s="447"/>
      <c r="H30" s="287"/>
      <c r="I30" s="287"/>
    </row>
    <row r="31" spans="2:9" ht="18">
      <c r="B31" s="749"/>
      <c r="C31" s="579">
        <v>114</v>
      </c>
      <c r="D31" s="581" t="s">
        <v>4</v>
      </c>
      <c r="E31" s="419" t="s">
        <v>4</v>
      </c>
      <c r="F31" s="586" t="s">
        <v>4</v>
      </c>
      <c r="G31" s="447"/>
      <c r="H31" s="287"/>
      <c r="I31" s="287"/>
    </row>
    <row r="32" spans="2:9" ht="30" customHeight="1">
      <c r="B32" s="749" t="s">
        <v>338</v>
      </c>
      <c r="C32" s="750">
        <v>151</v>
      </c>
      <c r="D32" s="751" t="s">
        <v>5</v>
      </c>
      <c r="E32" s="420" t="s">
        <v>837</v>
      </c>
      <c r="F32" s="582" t="s">
        <v>1028</v>
      </c>
      <c r="G32" s="447"/>
      <c r="H32" s="287"/>
      <c r="I32" s="287"/>
    </row>
    <row r="33" spans="2:9">
      <c r="B33" s="749"/>
      <c r="C33" s="750"/>
      <c r="D33" s="751"/>
      <c r="E33" s="416" t="s">
        <v>838</v>
      </c>
      <c r="F33" s="583" t="s">
        <v>1029</v>
      </c>
      <c r="G33" s="447"/>
      <c r="H33" s="287"/>
      <c r="I33" s="287"/>
    </row>
    <row r="34" spans="2:9">
      <c r="B34" s="749"/>
      <c r="C34" s="750"/>
      <c r="D34" s="751"/>
      <c r="E34" s="416" t="s">
        <v>839</v>
      </c>
      <c r="F34" s="583" t="s">
        <v>839</v>
      </c>
      <c r="G34" s="447"/>
      <c r="H34" s="287"/>
      <c r="I34" s="287"/>
    </row>
    <row r="35" spans="2:9">
      <c r="B35" s="749"/>
      <c r="C35" s="750"/>
      <c r="D35" s="751"/>
      <c r="E35" s="416" t="s">
        <v>840</v>
      </c>
      <c r="F35" s="583" t="s">
        <v>840</v>
      </c>
      <c r="G35" s="447"/>
      <c r="H35" s="287"/>
      <c r="I35" s="287"/>
    </row>
    <row r="36" spans="2:9" ht="33">
      <c r="B36" s="749"/>
      <c r="C36" s="750"/>
      <c r="D36" s="751"/>
      <c r="E36" s="426" t="s">
        <v>841</v>
      </c>
      <c r="F36" s="592" t="s">
        <v>1030</v>
      </c>
      <c r="G36" s="447"/>
      <c r="H36" s="287"/>
      <c r="I36" s="287"/>
    </row>
    <row r="37" spans="2:9" ht="30">
      <c r="B37" s="749"/>
      <c r="C37" s="750">
        <v>152</v>
      </c>
      <c r="D37" s="751" t="s">
        <v>359</v>
      </c>
      <c r="E37" s="422" t="s">
        <v>842</v>
      </c>
      <c r="F37" s="590" t="s">
        <v>1031</v>
      </c>
      <c r="G37" s="447"/>
      <c r="H37" s="287"/>
      <c r="I37" s="287"/>
    </row>
    <row r="38" spans="2:9" ht="33">
      <c r="B38" s="749"/>
      <c r="C38" s="750"/>
      <c r="D38" s="751"/>
      <c r="E38" s="425" t="s">
        <v>843</v>
      </c>
      <c r="F38" s="583" t="s">
        <v>1032</v>
      </c>
      <c r="G38" s="447"/>
      <c r="H38" s="287"/>
      <c r="I38" s="287"/>
    </row>
    <row r="39" spans="2:9" ht="45">
      <c r="B39" s="749"/>
      <c r="C39" s="750"/>
      <c r="D39" s="751"/>
      <c r="E39" s="417" t="s">
        <v>844</v>
      </c>
      <c r="F39" s="584" t="s">
        <v>1033</v>
      </c>
      <c r="G39" s="447"/>
      <c r="H39" s="287"/>
      <c r="I39" s="287"/>
    </row>
    <row r="40" spans="2:9" ht="16.5" customHeight="1">
      <c r="B40" s="749" t="s">
        <v>339</v>
      </c>
      <c r="C40" s="750">
        <v>161</v>
      </c>
      <c r="D40" s="751" t="s">
        <v>360</v>
      </c>
      <c r="E40" s="420" t="s">
        <v>845</v>
      </c>
      <c r="F40" s="587" t="s">
        <v>1034</v>
      </c>
      <c r="G40" s="447"/>
      <c r="H40" s="287"/>
      <c r="I40" s="287"/>
    </row>
    <row r="41" spans="2:9">
      <c r="B41" s="749"/>
      <c r="C41" s="750"/>
      <c r="D41" s="751"/>
      <c r="E41" s="421" t="s">
        <v>846</v>
      </c>
      <c r="F41" s="589" t="s">
        <v>1035</v>
      </c>
      <c r="G41" s="447"/>
      <c r="H41" s="287"/>
      <c r="I41" s="287"/>
    </row>
    <row r="42" spans="2:9" ht="18">
      <c r="B42" s="749"/>
      <c r="C42" s="579">
        <v>162</v>
      </c>
      <c r="D42" s="581" t="s">
        <v>6</v>
      </c>
      <c r="E42" s="427" t="s">
        <v>6</v>
      </c>
      <c r="F42" s="586" t="s">
        <v>1036</v>
      </c>
      <c r="G42" s="447"/>
      <c r="H42" s="287"/>
      <c r="I42" s="287"/>
    </row>
    <row r="43" spans="2:9">
      <c r="B43" s="749"/>
      <c r="C43" s="750">
        <v>163</v>
      </c>
      <c r="D43" s="751" t="s">
        <v>34</v>
      </c>
      <c r="E43" s="420" t="s">
        <v>847</v>
      </c>
      <c r="F43" s="582" t="s">
        <v>1037</v>
      </c>
      <c r="G43" s="143"/>
      <c r="H43" s="110"/>
      <c r="I43" s="110"/>
    </row>
    <row r="44" spans="2:9">
      <c r="B44" s="749"/>
      <c r="C44" s="750"/>
      <c r="D44" s="751"/>
      <c r="E44" s="416" t="s">
        <v>848</v>
      </c>
      <c r="F44" s="583" t="s">
        <v>1038</v>
      </c>
      <c r="G44" s="143"/>
      <c r="H44" s="110"/>
      <c r="I44" s="110"/>
    </row>
    <row r="45" spans="2:9">
      <c r="B45" s="749"/>
      <c r="C45" s="750"/>
      <c r="D45" s="751"/>
      <c r="E45" s="421" t="s">
        <v>849</v>
      </c>
      <c r="F45" s="592" t="s">
        <v>1039</v>
      </c>
      <c r="G45" s="143"/>
      <c r="H45" s="110"/>
      <c r="I45" s="110"/>
    </row>
    <row r="46" spans="2:9">
      <c r="B46" s="749"/>
      <c r="C46" s="750">
        <v>164</v>
      </c>
      <c r="D46" s="751" t="s">
        <v>7</v>
      </c>
      <c r="E46" s="422" t="s">
        <v>850</v>
      </c>
      <c r="F46" s="590" t="s">
        <v>1040</v>
      </c>
      <c r="G46" s="447"/>
      <c r="H46" s="298"/>
      <c r="I46" s="448"/>
    </row>
    <row r="47" spans="2:9" ht="30">
      <c r="B47" s="749"/>
      <c r="C47" s="750"/>
      <c r="D47" s="751"/>
      <c r="E47" s="417" t="s">
        <v>851</v>
      </c>
      <c r="F47" s="584" t="s">
        <v>1041</v>
      </c>
      <c r="G47" s="447"/>
      <c r="H47" s="298"/>
      <c r="I47" s="448"/>
    </row>
    <row r="48" spans="2:9" ht="20">
      <c r="B48" s="651" t="s">
        <v>551</v>
      </c>
      <c r="C48" s="579">
        <v>191</v>
      </c>
      <c r="D48" s="581" t="s">
        <v>35</v>
      </c>
      <c r="E48" s="423" t="s">
        <v>35</v>
      </c>
      <c r="F48" s="593" t="s">
        <v>1042</v>
      </c>
      <c r="G48" s="447"/>
      <c r="H48" s="298"/>
      <c r="I48" s="448"/>
    </row>
    <row r="49" spans="2:9" ht="18" customHeight="1">
      <c r="B49" s="764" t="s">
        <v>340</v>
      </c>
      <c r="C49" s="579">
        <v>201</v>
      </c>
      <c r="D49" s="581" t="s">
        <v>8</v>
      </c>
      <c r="E49" s="427" t="s">
        <v>8</v>
      </c>
      <c r="F49" s="586" t="s">
        <v>1043</v>
      </c>
      <c r="G49" s="447"/>
      <c r="H49" s="298"/>
      <c r="I49" s="448"/>
    </row>
    <row r="50" spans="2:9">
      <c r="B50" s="764"/>
      <c r="C50" s="750">
        <v>202</v>
      </c>
      <c r="D50" s="751" t="s">
        <v>36</v>
      </c>
      <c r="E50" s="420" t="s">
        <v>852</v>
      </c>
      <c r="F50" s="582" t="s">
        <v>1044</v>
      </c>
      <c r="G50" s="447"/>
      <c r="H50" s="298"/>
      <c r="I50" s="448"/>
    </row>
    <row r="51" spans="2:9" ht="33">
      <c r="B51" s="764"/>
      <c r="C51" s="750"/>
      <c r="D51" s="751"/>
      <c r="E51" s="426" t="s">
        <v>853</v>
      </c>
      <c r="F51" s="592" t="s">
        <v>1045</v>
      </c>
      <c r="G51" s="447"/>
      <c r="H51" s="298"/>
      <c r="I51" s="448"/>
    </row>
    <row r="52" spans="2:9" ht="18">
      <c r="B52" s="764"/>
      <c r="C52" s="579">
        <v>203</v>
      </c>
      <c r="D52" s="581" t="s">
        <v>552</v>
      </c>
      <c r="E52" s="427" t="s">
        <v>854</v>
      </c>
      <c r="F52" s="586" t="s">
        <v>1046</v>
      </c>
      <c r="G52" s="447"/>
      <c r="H52" s="298"/>
      <c r="I52" s="448"/>
    </row>
    <row r="53" spans="2:9" ht="49.5">
      <c r="B53" s="764"/>
      <c r="C53" s="750">
        <v>204</v>
      </c>
      <c r="D53" s="751" t="s">
        <v>1183</v>
      </c>
      <c r="E53" s="428" t="s">
        <v>855</v>
      </c>
      <c r="F53" s="582" t="s">
        <v>1047</v>
      </c>
      <c r="G53" s="447"/>
      <c r="H53" s="298"/>
      <c r="I53" s="448"/>
    </row>
    <row r="54" spans="2:9">
      <c r="B54" s="764"/>
      <c r="C54" s="750"/>
      <c r="D54" s="751"/>
      <c r="E54" s="416" t="s">
        <v>856</v>
      </c>
      <c r="F54" s="583" t="s">
        <v>856</v>
      </c>
      <c r="G54" s="447"/>
      <c r="H54" s="298"/>
      <c r="I54" s="448"/>
    </row>
    <row r="55" spans="2:9" ht="33">
      <c r="B55" s="764"/>
      <c r="C55" s="750"/>
      <c r="D55" s="751"/>
      <c r="E55" s="426" t="s">
        <v>857</v>
      </c>
      <c r="F55" s="592" t="s">
        <v>1048</v>
      </c>
      <c r="G55" s="447"/>
      <c r="H55" s="298"/>
      <c r="I55" s="448"/>
    </row>
    <row r="56" spans="2:9" ht="18">
      <c r="B56" s="764"/>
      <c r="C56" s="579">
        <v>205</v>
      </c>
      <c r="D56" s="581" t="s">
        <v>9</v>
      </c>
      <c r="E56" s="427" t="s">
        <v>9</v>
      </c>
      <c r="F56" s="586" t="s">
        <v>1049</v>
      </c>
      <c r="G56" s="447"/>
      <c r="H56" s="298"/>
      <c r="I56" s="448"/>
    </row>
    <row r="57" spans="2:9" ht="18">
      <c r="B57" s="764"/>
      <c r="C57" s="579">
        <v>206</v>
      </c>
      <c r="D57" s="581" t="s">
        <v>10</v>
      </c>
      <c r="E57" s="423" t="s">
        <v>10</v>
      </c>
      <c r="F57" s="585" t="s">
        <v>1050</v>
      </c>
      <c r="G57" s="447"/>
      <c r="H57" s="298"/>
      <c r="I57" s="448"/>
    </row>
    <row r="58" spans="2:9" ht="18">
      <c r="B58" s="764"/>
      <c r="C58" s="579">
        <v>207</v>
      </c>
      <c r="D58" s="581" t="s">
        <v>11</v>
      </c>
      <c r="E58" s="423" t="s">
        <v>11</v>
      </c>
      <c r="F58" s="585" t="s">
        <v>1051</v>
      </c>
      <c r="G58" s="447"/>
      <c r="H58" s="298"/>
      <c r="I58" s="448"/>
    </row>
    <row r="59" spans="2:9" ht="33">
      <c r="B59" s="764"/>
      <c r="C59" s="750">
        <v>208</v>
      </c>
      <c r="D59" s="751" t="s">
        <v>1184</v>
      </c>
      <c r="E59" s="429" t="s">
        <v>858</v>
      </c>
      <c r="F59" s="590" t="s">
        <v>1052</v>
      </c>
      <c r="G59" s="449"/>
      <c r="H59" s="287"/>
      <c r="I59" s="287"/>
    </row>
    <row r="60" spans="2:9">
      <c r="B60" s="764"/>
      <c r="C60" s="750"/>
      <c r="D60" s="751"/>
      <c r="E60" s="425" t="s">
        <v>859</v>
      </c>
      <c r="F60" s="583" t="s">
        <v>1053</v>
      </c>
      <c r="G60" s="449"/>
      <c r="H60" s="287"/>
      <c r="I60" s="287"/>
    </row>
    <row r="61" spans="2:9">
      <c r="B61" s="764"/>
      <c r="C61" s="750"/>
      <c r="D61" s="751"/>
      <c r="E61" s="416" t="s">
        <v>860</v>
      </c>
      <c r="F61" s="583" t="s">
        <v>1054</v>
      </c>
      <c r="G61" s="449"/>
      <c r="H61" s="287"/>
      <c r="I61" s="287"/>
    </row>
    <row r="62" spans="2:9">
      <c r="B62" s="764"/>
      <c r="C62" s="750"/>
      <c r="D62" s="751"/>
      <c r="E62" s="416" t="s">
        <v>861</v>
      </c>
      <c r="F62" s="583" t="s">
        <v>1055</v>
      </c>
      <c r="G62" s="449"/>
      <c r="H62" s="287"/>
      <c r="I62" s="287"/>
    </row>
    <row r="63" spans="2:9">
      <c r="B63" s="764"/>
      <c r="C63" s="750"/>
      <c r="D63" s="751"/>
      <c r="E63" s="417" t="s">
        <v>862</v>
      </c>
      <c r="F63" s="584" t="s">
        <v>1056</v>
      </c>
      <c r="G63" s="449"/>
      <c r="H63" s="287"/>
      <c r="I63" s="287"/>
    </row>
    <row r="64" spans="2:9" ht="30">
      <c r="B64" s="752" t="s">
        <v>1176</v>
      </c>
      <c r="C64" s="579">
        <v>211</v>
      </c>
      <c r="D64" s="581" t="s">
        <v>12</v>
      </c>
      <c r="E64" s="423" t="s">
        <v>12</v>
      </c>
      <c r="F64" s="593" t="s">
        <v>1057</v>
      </c>
      <c r="G64" s="447"/>
      <c r="H64" s="287"/>
      <c r="I64" s="287"/>
    </row>
    <row r="65" spans="2:9" ht="18">
      <c r="B65" s="752"/>
      <c r="C65" s="579">
        <v>212</v>
      </c>
      <c r="D65" s="581" t="s">
        <v>13</v>
      </c>
      <c r="E65" s="423" t="s">
        <v>13</v>
      </c>
      <c r="F65" s="585" t="s">
        <v>1058</v>
      </c>
      <c r="G65" s="447"/>
      <c r="H65" s="287"/>
      <c r="I65" s="287"/>
    </row>
    <row r="66" spans="2:9" ht="90">
      <c r="B66" s="752" t="s">
        <v>624</v>
      </c>
      <c r="C66" s="579">
        <v>221</v>
      </c>
      <c r="D66" s="581" t="s">
        <v>14</v>
      </c>
      <c r="E66" s="423" t="s">
        <v>14</v>
      </c>
      <c r="F66" s="593" t="s">
        <v>1059</v>
      </c>
      <c r="G66" s="447"/>
      <c r="H66" s="287"/>
      <c r="I66" s="287"/>
    </row>
    <row r="67" spans="2:9">
      <c r="B67" s="752"/>
      <c r="C67" s="750">
        <v>222</v>
      </c>
      <c r="D67" s="751" t="s">
        <v>15</v>
      </c>
      <c r="E67" s="430" t="s">
        <v>863</v>
      </c>
      <c r="F67" s="590" t="s">
        <v>1060</v>
      </c>
      <c r="G67" s="449"/>
      <c r="H67" s="287"/>
      <c r="I67" s="287"/>
    </row>
    <row r="68" spans="2:9" ht="45">
      <c r="B68" s="752"/>
      <c r="C68" s="750"/>
      <c r="D68" s="751"/>
      <c r="E68" s="417" t="s">
        <v>864</v>
      </c>
      <c r="F68" s="584" t="s">
        <v>1061</v>
      </c>
      <c r="G68" s="449"/>
      <c r="H68" s="287"/>
      <c r="I68" s="287"/>
    </row>
    <row r="69" spans="2:9" ht="16.5" customHeight="1">
      <c r="B69" s="752" t="s">
        <v>62</v>
      </c>
      <c r="C69" s="750">
        <v>231</v>
      </c>
      <c r="D69" s="751" t="s">
        <v>553</v>
      </c>
      <c r="E69" s="420" t="s">
        <v>865</v>
      </c>
      <c r="F69" s="582" t="s">
        <v>1062</v>
      </c>
      <c r="G69" s="449"/>
      <c r="H69" s="287"/>
      <c r="I69" s="287"/>
    </row>
    <row r="70" spans="2:9" ht="49.5">
      <c r="B70" s="752"/>
      <c r="C70" s="750"/>
      <c r="D70" s="751"/>
      <c r="E70" s="426" t="s">
        <v>866</v>
      </c>
      <c r="F70" s="592" t="s">
        <v>1063</v>
      </c>
      <c r="G70" s="449"/>
      <c r="H70" s="287"/>
      <c r="I70" s="287"/>
    </row>
    <row r="71" spans="2:9" ht="45">
      <c r="B71" s="752" t="s">
        <v>341</v>
      </c>
      <c r="C71" s="579">
        <v>251</v>
      </c>
      <c r="D71" s="581" t="s">
        <v>16</v>
      </c>
      <c r="E71" s="422" t="s">
        <v>867</v>
      </c>
      <c r="F71" s="590" t="s">
        <v>1064</v>
      </c>
      <c r="G71" s="449"/>
      <c r="H71" s="287"/>
      <c r="I71" s="287"/>
    </row>
    <row r="72" spans="2:9" ht="45">
      <c r="B72" s="752"/>
      <c r="C72" s="579">
        <v>252</v>
      </c>
      <c r="D72" s="581" t="s">
        <v>17</v>
      </c>
      <c r="E72" s="428" t="s">
        <v>868</v>
      </c>
      <c r="F72" s="582" t="s">
        <v>1065</v>
      </c>
      <c r="G72" s="449"/>
      <c r="H72" s="287"/>
      <c r="I72" s="287"/>
    </row>
    <row r="73" spans="2:9" ht="30">
      <c r="B73" s="752"/>
      <c r="C73" s="579">
        <v>253</v>
      </c>
      <c r="D73" s="581" t="s">
        <v>18</v>
      </c>
      <c r="E73" s="423" t="s">
        <v>18</v>
      </c>
      <c r="F73" s="593" t="s">
        <v>1066</v>
      </c>
      <c r="G73" s="450"/>
      <c r="H73" s="287"/>
      <c r="I73" s="287"/>
    </row>
    <row r="74" spans="2:9">
      <c r="B74" s="752"/>
      <c r="C74" s="750">
        <v>259</v>
      </c>
      <c r="D74" s="751" t="s">
        <v>37</v>
      </c>
      <c r="E74" s="431" t="s">
        <v>869</v>
      </c>
      <c r="F74" s="590" t="s">
        <v>1067</v>
      </c>
      <c r="G74" s="143"/>
      <c r="H74" s="110"/>
      <c r="I74" s="110"/>
    </row>
    <row r="75" spans="2:9" ht="33">
      <c r="B75" s="752"/>
      <c r="C75" s="750"/>
      <c r="D75" s="751"/>
      <c r="E75" s="432" t="s">
        <v>870</v>
      </c>
      <c r="F75" s="584" t="s">
        <v>1068</v>
      </c>
      <c r="G75" s="143"/>
      <c r="H75" s="110"/>
      <c r="I75" s="110"/>
    </row>
    <row r="76" spans="2:9" ht="16.5" customHeight="1">
      <c r="B76" s="764" t="s">
        <v>342</v>
      </c>
      <c r="C76" s="750">
        <v>261</v>
      </c>
      <c r="D76" s="751" t="s">
        <v>19</v>
      </c>
      <c r="E76" s="420" t="s">
        <v>871</v>
      </c>
      <c r="F76" s="582" t="s">
        <v>1069</v>
      </c>
      <c r="G76" s="449"/>
      <c r="H76" s="287"/>
      <c r="I76" s="287"/>
    </row>
    <row r="77" spans="2:9">
      <c r="B77" s="764"/>
      <c r="C77" s="750"/>
      <c r="D77" s="751"/>
      <c r="E77" s="421" t="s">
        <v>872</v>
      </c>
      <c r="F77" s="592" t="s">
        <v>872</v>
      </c>
      <c r="G77" s="449"/>
      <c r="H77" s="287"/>
      <c r="I77" s="287"/>
    </row>
    <row r="78" spans="2:9">
      <c r="B78" s="764"/>
      <c r="C78" s="750">
        <v>262</v>
      </c>
      <c r="D78" s="751" t="s">
        <v>20</v>
      </c>
      <c r="E78" s="420" t="s">
        <v>873</v>
      </c>
      <c r="F78" s="582" t="s">
        <v>1070</v>
      </c>
      <c r="G78" s="449"/>
      <c r="H78" s="287"/>
      <c r="I78" s="287"/>
    </row>
    <row r="79" spans="2:9">
      <c r="B79" s="764"/>
      <c r="C79" s="750"/>
      <c r="D79" s="751"/>
      <c r="E79" s="416" t="s">
        <v>874</v>
      </c>
      <c r="F79" s="583" t="s">
        <v>1071</v>
      </c>
      <c r="G79" s="449"/>
      <c r="H79" s="287"/>
      <c r="I79" s="287"/>
    </row>
    <row r="80" spans="2:9">
      <c r="B80" s="764"/>
      <c r="C80" s="750"/>
      <c r="D80" s="751"/>
      <c r="E80" s="421" t="s">
        <v>875</v>
      </c>
      <c r="F80" s="592" t="s">
        <v>1072</v>
      </c>
      <c r="G80" s="449"/>
      <c r="H80" s="287"/>
      <c r="I80" s="287"/>
    </row>
    <row r="81" spans="2:9" ht="30">
      <c r="B81" s="764"/>
      <c r="C81" s="579">
        <v>263</v>
      </c>
      <c r="D81" s="581" t="s">
        <v>682</v>
      </c>
      <c r="E81" s="427" t="s">
        <v>682</v>
      </c>
      <c r="F81" s="594" t="s">
        <v>1073</v>
      </c>
      <c r="G81" s="449"/>
      <c r="H81" s="287"/>
      <c r="I81" s="287"/>
    </row>
    <row r="82" spans="2:9" ht="18">
      <c r="B82" s="764"/>
      <c r="C82" s="579">
        <v>269</v>
      </c>
      <c r="D82" s="581" t="s">
        <v>38</v>
      </c>
      <c r="E82" s="423" t="s">
        <v>38</v>
      </c>
      <c r="F82" s="585" t="s">
        <v>1074</v>
      </c>
      <c r="G82" s="449"/>
      <c r="H82" s="287"/>
      <c r="I82" s="287"/>
    </row>
    <row r="83" spans="2:9" ht="30" customHeight="1">
      <c r="B83" s="764" t="s">
        <v>343</v>
      </c>
      <c r="C83" s="750">
        <v>271</v>
      </c>
      <c r="D83" s="751" t="s">
        <v>21</v>
      </c>
      <c r="E83" s="430" t="s">
        <v>21</v>
      </c>
      <c r="F83" s="590" t="s">
        <v>1075</v>
      </c>
      <c r="G83" s="449"/>
      <c r="H83" s="287"/>
      <c r="I83" s="287"/>
    </row>
    <row r="84" spans="2:9">
      <c r="B84" s="764"/>
      <c r="C84" s="750"/>
      <c r="D84" s="751"/>
      <c r="E84" s="421" t="s">
        <v>876</v>
      </c>
      <c r="F84" s="592" t="s">
        <v>876</v>
      </c>
      <c r="G84" s="449"/>
      <c r="H84" s="287"/>
      <c r="I84" s="287"/>
    </row>
    <row r="85" spans="2:9">
      <c r="B85" s="764"/>
      <c r="C85" s="750">
        <v>272</v>
      </c>
      <c r="D85" s="751" t="s">
        <v>22</v>
      </c>
      <c r="E85" s="422" t="s">
        <v>877</v>
      </c>
      <c r="F85" s="590" t="s">
        <v>1076</v>
      </c>
      <c r="G85" s="449"/>
      <c r="H85" s="287"/>
      <c r="I85" s="287"/>
    </row>
    <row r="86" spans="2:9">
      <c r="B86" s="764"/>
      <c r="C86" s="750"/>
      <c r="D86" s="751"/>
      <c r="E86" s="417" t="s">
        <v>878</v>
      </c>
      <c r="F86" s="584" t="s">
        <v>1077</v>
      </c>
      <c r="G86" s="449"/>
      <c r="H86" s="287"/>
      <c r="I86" s="287"/>
    </row>
    <row r="87" spans="2:9" ht="16.5" customHeight="1">
      <c r="B87" s="764" t="s">
        <v>344</v>
      </c>
      <c r="C87" s="750">
        <v>281</v>
      </c>
      <c r="D87" s="751" t="s">
        <v>554</v>
      </c>
      <c r="E87" s="420" t="s">
        <v>879</v>
      </c>
      <c r="F87" s="582" t="s">
        <v>1078</v>
      </c>
      <c r="G87" s="41"/>
    </row>
    <row r="88" spans="2:9" ht="30">
      <c r="B88" s="764"/>
      <c r="C88" s="750"/>
      <c r="D88" s="751"/>
      <c r="E88" s="421" t="s">
        <v>880</v>
      </c>
      <c r="F88" s="592" t="s">
        <v>1079</v>
      </c>
      <c r="G88" s="41"/>
    </row>
    <row r="89" spans="2:9" ht="33">
      <c r="B89" s="764"/>
      <c r="C89" s="750">
        <v>289</v>
      </c>
      <c r="D89" s="751" t="s">
        <v>23</v>
      </c>
      <c r="E89" s="429" t="s">
        <v>881</v>
      </c>
      <c r="F89" s="590" t="s">
        <v>1080</v>
      </c>
      <c r="G89" s="41"/>
      <c r="H89" s="110"/>
      <c r="I89" s="451"/>
    </row>
    <row r="90" spans="2:9" ht="75">
      <c r="B90" s="764"/>
      <c r="C90" s="750"/>
      <c r="D90" s="751"/>
      <c r="E90" s="417" t="s">
        <v>882</v>
      </c>
      <c r="F90" s="584" t="s">
        <v>1081</v>
      </c>
      <c r="G90" s="41"/>
      <c r="H90" s="110"/>
      <c r="I90" s="451"/>
    </row>
    <row r="91" spans="2:9" ht="16.5" customHeight="1">
      <c r="B91" s="764" t="s">
        <v>361</v>
      </c>
      <c r="C91" s="750">
        <v>291</v>
      </c>
      <c r="D91" s="751" t="s">
        <v>362</v>
      </c>
      <c r="E91" s="420" t="s">
        <v>883</v>
      </c>
      <c r="F91" s="582" t="s">
        <v>1082</v>
      </c>
      <c r="G91" s="41"/>
    </row>
    <row r="92" spans="2:9" s="86" customFormat="1">
      <c r="B92" s="764"/>
      <c r="C92" s="750"/>
      <c r="D92" s="751"/>
      <c r="E92" s="416" t="s">
        <v>884</v>
      </c>
      <c r="F92" s="583" t="s">
        <v>1083</v>
      </c>
      <c r="G92" s="189"/>
    </row>
    <row r="93" spans="2:9" s="86" customFormat="1">
      <c r="B93" s="764"/>
      <c r="C93" s="750"/>
      <c r="D93" s="751"/>
      <c r="E93" s="416" t="s">
        <v>885</v>
      </c>
      <c r="F93" s="583" t="s">
        <v>1084</v>
      </c>
      <c r="G93" s="189"/>
    </row>
    <row r="94" spans="2:9" s="86" customFormat="1">
      <c r="B94" s="764"/>
      <c r="C94" s="750"/>
      <c r="D94" s="751"/>
      <c r="E94" s="416" t="s">
        <v>886</v>
      </c>
      <c r="F94" s="583" t="s">
        <v>1085</v>
      </c>
      <c r="G94" s="189"/>
    </row>
    <row r="95" spans="2:9" s="86" customFormat="1" ht="30">
      <c r="B95" s="764"/>
      <c r="C95" s="750"/>
      <c r="D95" s="751"/>
      <c r="E95" s="421" t="s">
        <v>887</v>
      </c>
      <c r="F95" s="592" t="s">
        <v>1086</v>
      </c>
      <c r="G95" s="189"/>
    </row>
    <row r="96" spans="2:9" s="86" customFormat="1" ht="16.5" customHeight="1">
      <c r="B96" s="764" t="s">
        <v>363</v>
      </c>
      <c r="C96" s="750">
        <v>301</v>
      </c>
      <c r="D96" s="751" t="s">
        <v>364</v>
      </c>
      <c r="E96" s="422" t="s">
        <v>888</v>
      </c>
      <c r="F96" s="590" t="s">
        <v>1087</v>
      </c>
      <c r="G96" s="189"/>
    </row>
    <row r="97" spans="2:7" s="86" customFormat="1" ht="30">
      <c r="B97" s="764"/>
      <c r="C97" s="750"/>
      <c r="D97" s="751"/>
      <c r="E97" s="416" t="s">
        <v>889</v>
      </c>
      <c r="F97" s="583" t="s">
        <v>1088</v>
      </c>
      <c r="G97" s="189"/>
    </row>
    <row r="98" spans="2:7" s="86" customFormat="1">
      <c r="B98" s="764"/>
      <c r="C98" s="750"/>
      <c r="D98" s="751"/>
      <c r="E98" s="416" t="s">
        <v>890</v>
      </c>
      <c r="F98" s="583" t="s">
        <v>1089</v>
      </c>
      <c r="G98" s="189"/>
    </row>
    <row r="99" spans="2:7" s="86" customFormat="1" ht="30">
      <c r="B99" s="764"/>
      <c r="C99" s="750"/>
      <c r="D99" s="751"/>
      <c r="E99" s="416" t="s">
        <v>891</v>
      </c>
      <c r="F99" s="583" t="s">
        <v>1090</v>
      </c>
      <c r="G99" s="189"/>
    </row>
    <row r="100" spans="2:7" s="86" customFormat="1" ht="30">
      <c r="B100" s="764"/>
      <c r="C100" s="750"/>
      <c r="D100" s="751"/>
      <c r="E100" s="416" t="s">
        <v>892</v>
      </c>
      <c r="F100" s="583" t="s">
        <v>1091</v>
      </c>
      <c r="G100" s="189"/>
    </row>
    <row r="101" spans="2:7" s="86" customFormat="1" ht="30">
      <c r="B101" s="764"/>
      <c r="C101" s="750"/>
      <c r="D101" s="751"/>
      <c r="E101" s="416" t="s">
        <v>893</v>
      </c>
      <c r="F101" s="583" t="s">
        <v>1092</v>
      </c>
      <c r="G101" s="189"/>
    </row>
    <row r="102" spans="2:7" s="86" customFormat="1">
      <c r="B102" s="764"/>
      <c r="C102" s="750"/>
      <c r="D102" s="751"/>
      <c r="E102" s="416" t="s">
        <v>894</v>
      </c>
      <c r="F102" s="583" t="s">
        <v>1093</v>
      </c>
      <c r="G102" s="189"/>
    </row>
    <row r="103" spans="2:7" s="86" customFormat="1" ht="30">
      <c r="B103" s="764"/>
      <c r="C103" s="750"/>
      <c r="D103" s="751"/>
      <c r="E103" s="417" t="s">
        <v>895</v>
      </c>
      <c r="F103" s="584" t="s">
        <v>1094</v>
      </c>
      <c r="G103" s="189"/>
    </row>
    <row r="104" spans="2:7" ht="30" customHeight="1">
      <c r="B104" s="764" t="s">
        <v>365</v>
      </c>
      <c r="C104" s="750">
        <v>311</v>
      </c>
      <c r="D104" s="751" t="s">
        <v>365</v>
      </c>
      <c r="E104" s="433" t="s">
        <v>896</v>
      </c>
      <c r="F104" s="582" t="s">
        <v>1095</v>
      </c>
      <c r="G104" s="41"/>
    </row>
    <row r="105" spans="2:7" ht="60">
      <c r="B105" s="764"/>
      <c r="C105" s="750"/>
      <c r="D105" s="751"/>
      <c r="E105" s="434" t="s">
        <v>897</v>
      </c>
      <c r="F105" s="583" t="s">
        <v>1096</v>
      </c>
      <c r="G105" s="41"/>
    </row>
    <row r="106" spans="2:7" ht="30">
      <c r="B106" s="764"/>
      <c r="C106" s="750"/>
      <c r="D106" s="751"/>
      <c r="E106" s="434" t="s">
        <v>898</v>
      </c>
      <c r="F106" s="583" t="s">
        <v>1097</v>
      </c>
      <c r="G106" s="41"/>
    </row>
    <row r="107" spans="2:7" ht="30">
      <c r="B107" s="764"/>
      <c r="C107" s="750"/>
      <c r="D107" s="751"/>
      <c r="E107" s="434" t="s">
        <v>899</v>
      </c>
      <c r="F107" s="583" t="s">
        <v>1098</v>
      </c>
      <c r="G107" s="41"/>
    </row>
    <row r="108" spans="2:7" ht="30">
      <c r="B108" s="764"/>
      <c r="C108" s="750"/>
      <c r="D108" s="751"/>
      <c r="E108" s="434" t="s">
        <v>900</v>
      </c>
      <c r="F108" s="583" t="s">
        <v>1099</v>
      </c>
      <c r="G108" s="41"/>
    </row>
    <row r="109" spans="2:7">
      <c r="B109" s="764"/>
      <c r="C109" s="750"/>
      <c r="D109" s="751"/>
      <c r="E109" s="435" t="s">
        <v>901</v>
      </c>
      <c r="F109" s="592" t="s">
        <v>1100</v>
      </c>
      <c r="G109" s="41"/>
    </row>
    <row r="110" spans="2:7" ht="30" customHeight="1">
      <c r="B110" s="764" t="s">
        <v>346</v>
      </c>
      <c r="C110" s="579">
        <v>321</v>
      </c>
      <c r="D110" s="581" t="s">
        <v>366</v>
      </c>
      <c r="E110" s="419" t="s">
        <v>902</v>
      </c>
      <c r="F110" s="594" t="s">
        <v>1101</v>
      </c>
      <c r="G110" s="41"/>
    </row>
    <row r="111" spans="2:7" ht="45">
      <c r="B111" s="764"/>
      <c r="C111" s="579">
        <v>329</v>
      </c>
      <c r="D111" s="581" t="s">
        <v>367</v>
      </c>
      <c r="E111" s="423" t="s">
        <v>903</v>
      </c>
      <c r="F111" s="593" t="s">
        <v>1102</v>
      </c>
      <c r="G111" s="41"/>
    </row>
    <row r="112" spans="2:7" ht="45">
      <c r="B112" s="764" t="s">
        <v>345</v>
      </c>
      <c r="C112" s="579">
        <v>331</v>
      </c>
      <c r="D112" s="581" t="s">
        <v>368</v>
      </c>
      <c r="E112" s="418" t="s">
        <v>904</v>
      </c>
      <c r="F112" s="593" t="s">
        <v>1103</v>
      </c>
      <c r="G112" s="41"/>
    </row>
    <row r="113" spans="2:7" ht="60">
      <c r="B113" s="764"/>
      <c r="C113" s="579">
        <v>332</v>
      </c>
      <c r="D113" s="581" t="s">
        <v>369</v>
      </c>
      <c r="E113" s="423" t="s">
        <v>905</v>
      </c>
      <c r="F113" s="593" t="s">
        <v>1104</v>
      </c>
      <c r="G113" s="41"/>
    </row>
    <row r="114" spans="2:7" ht="30">
      <c r="B114" s="764"/>
      <c r="C114" s="750">
        <v>333</v>
      </c>
      <c r="D114" s="751" t="s">
        <v>370</v>
      </c>
      <c r="E114" s="431" t="s">
        <v>906</v>
      </c>
      <c r="F114" s="590" t="s">
        <v>1105</v>
      </c>
      <c r="G114" s="41"/>
    </row>
    <row r="115" spans="2:7" ht="30">
      <c r="B115" s="764"/>
      <c r="C115" s="750"/>
      <c r="D115" s="751"/>
      <c r="E115" s="417" t="s">
        <v>907</v>
      </c>
      <c r="F115" s="584" t="s">
        <v>1106</v>
      </c>
      <c r="G115" s="41"/>
    </row>
    <row r="116" spans="2:7" ht="60">
      <c r="B116" s="764"/>
      <c r="C116" s="579">
        <v>339</v>
      </c>
      <c r="D116" s="581" t="s">
        <v>371</v>
      </c>
      <c r="E116" s="418" t="s">
        <v>908</v>
      </c>
      <c r="F116" s="593" t="s">
        <v>1107</v>
      </c>
      <c r="G116" s="41"/>
    </row>
    <row r="117" spans="2:7" ht="30" customHeight="1">
      <c r="B117" s="764" t="s">
        <v>555</v>
      </c>
      <c r="C117" s="750">
        <v>341</v>
      </c>
      <c r="D117" s="751" t="s">
        <v>556</v>
      </c>
      <c r="E117" s="430" t="s">
        <v>909</v>
      </c>
      <c r="F117" s="590" t="s">
        <v>1108</v>
      </c>
      <c r="G117" s="41"/>
    </row>
    <row r="118" spans="2:7" ht="30">
      <c r="B118" s="764"/>
      <c r="C118" s="750"/>
      <c r="D118" s="751"/>
      <c r="E118" s="436" t="s">
        <v>910</v>
      </c>
      <c r="F118" s="584" t="s">
        <v>1109</v>
      </c>
      <c r="G118" s="41"/>
    </row>
    <row r="119" spans="2:7" ht="30">
      <c r="B119" s="764"/>
      <c r="C119" s="579">
        <v>342</v>
      </c>
      <c r="D119" s="581" t="s">
        <v>372</v>
      </c>
      <c r="E119" s="423" t="s">
        <v>911</v>
      </c>
      <c r="F119" s="593" t="s">
        <v>1110</v>
      </c>
      <c r="G119" s="41"/>
    </row>
    <row r="120" spans="2:7" ht="49.5">
      <c r="B120" s="764" t="s">
        <v>1177</v>
      </c>
      <c r="C120" s="750">
        <v>352</v>
      </c>
      <c r="D120" s="751" t="s">
        <v>968</v>
      </c>
      <c r="E120" s="433" t="s">
        <v>1111</v>
      </c>
      <c r="F120" s="582" t="s">
        <v>1112</v>
      </c>
      <c r="G120" s="41"/>
    </row>
    <row r="121" spans="2:7">
      <c r="B121" s="764"/>
      <c r="C121" s="750"/>
      <c r="D121" s="751"/>
      <c r="E121" s="578" t="s">
        <v>912</v>
      </c>
      <c r="F121" s="592" t="s">
        <v>1113</v>
      </c>
      <c r="G121" s="41"/>
    </row>
    <row r="122" spans="2:7" ht="105">
      <c r="B122" s="764"/>
      <c r="C122" s="579">
        <v>353</v>
      </c>
      <c r="D122" s="581" t="s">
        <v>557</v>
      </c>
      <c r="E122" s="419" t="s">
        <v>913</v>
      </c>
      <c r="F122" s="594" t="s">
        <v>1114</v>
      </c>
      <c r="G122" s="41"/>
    </row>
    <row r="123" spans="2:7" ht="30">
      <c r="B123" s="764"/>
      <c r="C123" s="579">
        <v>354</v>
      </c>
      <c r="D123" s="581" t="s">
        <v>373</v>
      </c>
      <c r="E123" s="423" t="s">
        <v>697</v>
      </c>
      <c r="F123" s="593" t="s">
        <v>1115</v>
      </c>
      <c r="G123" s="41"/>
    </row>
    <row r="124" spans="2:7">
      <c r="B124" s="764"/>
      <c r="C124" s="750">
        <v>359</v>
      </c>
      <c r="D124" s="751" t="s">
        <v>374</v>
      </c>
      <c r="E124" s="430" t="s">
        <v>914</v>
      </c>
      <c r="F124" s="590" t="s">
        <v>1116</v>
      </c>
      <c r="G124" s="41"/>
    </row>
    <row r="125" spans="2:7">
      <c r="B125" s="764"/>
      <c r="C125" s="750"/>
      <c r="D125" s="751"/>
      <c r="E125" s="437" t="s">
        <v>915</v>
      </c>
      <c r="F125" s="583" t="s">
        <v>1117</v>
      </c>
      <c r="G125" s="41"/>
    </row>
    <row r="126" spans="2:7" ht="30">
      <c r="B126" s="764"/>
      <c r="C126" s="750"/>
      <c r="D126" s="751"/>
      <c r="E126" s="436" t="s">
        <v>916</v>
      </c>
      <c r="F126" s="584" t="s">
        <v>1118</v>
      </c>
      <c r="G126" s="41"/>
    </row>
    <row r="127" spans="2:7" ht="75" customHeight="1">
      <c r="B127" s="764" t="s">
        <v>101</v>
      </c>
      <c r="C127" s="750">
        <v>391</v>
      </c>
      <c r="D127" s="751" t="s">
        <v>375</v>
      </c>
      <c r="E127" s="420" t="s">
        <v>917</v>
      </c>
      <c r="F127" s="582" t="s">
        <v>1119</v>
      </c>
      <c r="G127" s="41"/>
    </row>
    <row r="128" spans="2:7" ht="120">
      <c r="B128" s="764"/>
      <c r="C128" s="750"/>
      <c r="D128" s="751"/>
      <c r="E128" s="426" t="s">
        <v>918</v>
      </c>
      <c r="F128" s="592" t="s">
        <v>1120</v>
      </c>
      <c r="G128" s="41"/>
    </row>
    <row r="129" spans="2:8" ht="33">
      <c r="B129" s="764"/>
      <c r="C129" s="579">
        <v>392</v>
      </c>
      <c r="D129" s="581" t="s">
        <v>376</v>
      </c>
      <c r="E129" s="438" t="s">
        <v>700</v>
      </c>
      <c r="F129" s="595" t="s">
        <v>1121</v>
      </c>
      <c r="G129" s="41"/>
    </row>
    <row r="130" spans="2:8" ht="16.5" customHeight="1">
      <c r="B130" s="764" t="s">
        <v>347</v>
      </c>
      <c r="C130" s="750">
        <v>411</v>
      </c>
      <c r="D130" s="751" t="s">
        <v>377</v>
      </c>
      <c r="E130" s="420" t="s">
        <v>919</v>
      </c>
      <c r="F130" s="587" t="s">
        <v>1122</v>
      </c>
      <c r="G130" s="41"/>
    </row>
    <row r="131" spans="2:8">
      <c r="B131" s="764"/>
      <c r="C131" s="750"/>
      <c r="D131" s="751"/>
      <c r="E131" s="426" t="s">
        <v>920</v>
      </c>
      <c r="F131" s="589" t="s">
        <v>1123</v>
      </c>
      <c r="G131" s="41"/>
    </row>
    <row r="132" spans="2:8" ht="18">
      <c r="B132" s="764"/>
      <c r="C132" s="579">
        <v>412</v>
      </c>
      <c r="D132" s="581" t="s">
        <v>102</v>
      </c>
      <c r="E132" s="427" t="s">
        <v>921</v>
      </c>
      <c r="F132" s="586" t="s">
        <v>1124</v>
      </c>
      <c r="G132" s="41"/>
      <c r="H132" s="41"/>
    </row>
    <row r="133" spans="2:8" ht="30">
      <c r="B133" s="764"/>
      <c r="C133" s="579">
        <v>413</v>
      </c>
      <c r="D133" s="581" t="s">
        <v>378</v>
      </c>
      <c r="E133" s="418" t="s">
        <v>922</v>
      </c>
      <c r="F133" s="593" t="s">
        <v>1125</v>
      </c>
      <c r="G133" s="41"/>
    </row>
    <row r="134" spans="2:8" ht="30">
      <c r="B134" s="764"/>
      <c r="C134" s="579">
        <v>419</v>
      </c>
      <c r="D134" s="581" t="s">
        <v>379</v>
      </c>
      <c r="E134" s="419" t="s">
        <v>704</v>
      </c>
      <c r="F134" s="594" t="s">
        <v>1126</v>
      </c>
      <c r="G134" s="41"/>
    </row>
    <row r="135" spans="2:8" ht="32" customHeight="1">
      <c r="B135" s="747" t="s">
        <v>1178</v>
      </c>
      <c r="C135" s="579">
        <v>461</v>
      </c>
      <c r="D135" s="581" t="s">
        <v>812</v>
      </c>
      <c r="E135" s="418" t="s">
        <v>923</v>
      </c>
      <c r="F135" s="585" t="s">
        <v>1127</v>
      </c>
      <c r="G135" s="41"/>
    </row>
    <row r="136" spans="2:8" ht="32" customHeight="1">
      <c r="B136" s="748"/>
      <c r="C136" s="579">
        <v>462</v>
      </c>
      <c r="D136" s="581" t="s">
        <v>969</v>
      </c>
      <c r="E136" s="418" t="s">
        <v>706</v>
      </c>
      <c r="F136" s="591" t="s">
        <v>1128</v>
      </c>
      <c r="G136" s="41"/>
    </row>
    <row r="137" spans="2:8" ht="20">
      <c r="B137" s="652" t="s">
        <v>103</v>
      </c>
      <c r="C137" s="579">
        <v>471</v>
      </c>
      <c r="D137" s="581" t="s">
        <v>380</v>
      </c>
      <c r="E137" s="418" t="s">
        <v>924</v>
      </c>
      <c r="F137" s="585" t="s">
        <v>1129</v>
      </c>
      <c r="G137" s="41"/>
    </row>
    <row r="138" spans="2:8" ht="25">
      <c r="B138" s="653" t="s">
        <v>558</v>
      </c>
      <c r="C138" s="579">
        <v>481</v>
      </c>
      <c r="D138" s="581" t="s">
        <v>381</v>
      </c>
      <c r="E138" s="439" t="s">
        <v>925</v>
      </c>
      <c r="F138" s="586" t="s">
        <v>1130</v>
      </c>
      <c r="G138" s="41"/>
    </row>
    <row r="139" spans="2:8" ht="45">
      <c r="B139" s="765" t="s">
        <v>348</v>
      </c>
      <c r="C139" s="750">
        <v>511</v>
      </c>
      <c r="D139" s="751" t="s">
        <v>382</v>
      </c>
      <c r="E139" s="422" t="s">
        <v>926</v>
      </c>
      <c r="F139" s="582" t="s">
        <v>1131</v>
      </c>
      <c r="G139" s="41"/>
    </row>
    <row r="140" spans="2:8" ht="30">
      <c r="B140" s="766"/>
      <c r="C140" s="750"/>
      <c r="D140" s="751"/>
      <c r="E140" s="417" t="s">
        <v>927</v>
      </c>
      <c r="F140" s="592" t="s">
        <v>1132</v>
      </c>
      <c r="G140" s="41"/>
    </row>
    <row r="141" spans="2:8" ht="16.5" customHeight="1">
      <c r="B141" s="767" t="s">
        <v>1179</v>
      </c>
      <c r="C141" s="750">
        <v>531</v>
      </c>
      <c r="D141" s="751" t="s">
        <v>383</v>
      </c>
      <c r="E141" s="420" t="s">
        <v>928</v>
      </c>
      <c r="F141" s="587" t="s">
        <v>1133</v>
      </c>
      <c r="G141" s="41"/>
    </row>
    <row r="142" spans="2:8" ht="30">
      <c r="B142" s="768"/>
      <c r="C142" s="750"/>
      <c r="D142" s="751"/>
      <c r="E142" s="421" t="s">
        <v>929</v>
      </c>
      <c r="F142" s="592" t="s">
        <v>1134</v>
      </c>
      <c r="G142" s="41"/>
    </row>
    <row r="143" spans="2:8" ht="30">
      <c r="B143" s="765" t="s">
        <v>349</v>
      </c>
      <c r="C143" s="579">
        <v>551</v>
      </c>
      <c r="D143" s="581" t="s">
        <v>384</v>
      </c>
      <c r="E143" s="427" t="s">
        <v>24</v>
      </c>
      <c r="F143" s="594" t="s">
        <v>1135</v>
      </c>
      <c r="G143" s="41"/>
    </row>
    <row r="144" spans="2:8" ht="18">
      <c r="B144" s="769"/>
      <c r="C144" s="579">
        <v>552</v>
      </c>
      <c r="D144" s="581" t="s">
        <v>385</v>
      </c>
      <c r="E144" s="423" t="s">
        <v>31</v>
      </c>
      <c r="F144" s="585" t="s">
        <v>1136</v>
      </c>
      <c r="G144" s="41"/>
    </row>
    <row r="145" spans="2:7" ht="18">
      <c r="B145" s="766"/>
      <c r="C145" s="579">
        <v>553</v>
      </c>
      <c r="D145" s="581" t="s">
        <v>386</v>
      </c>
      <c r="E145" s="427" t="s">
        <v>39</v>
      </c>
      <c r="F145" s="596"/>
      <c r="G145" s="41"/>
    </row>
    <row r="146" spans="2:7" ht="16.5" customHeight="1">
      <c r="B146" s="770" t="s">
        <v>387</v>
      </c>
      <c r="C146" s="750">
        <v>571</v>
      </c>
      <c r="D146" s="751" t="s">
        <v>388</v>
      </c>
      <c r="E146" s="420" t="s">
        <v>930</v>
      </c>
      <c r="F146" s="587" t="s">
        <v>1137</v>
      </c>
      <c r="G146" s="41"/>
    </row>
    <row r="147" spans="2:7">
      <c r="B147" s="771"/>
      <c r="C147" s="750"/>
      <c r="D147" s="751"/>
      <c r="E147" s="421" t="s">
        <v>931</v>
      </c>
      <c r="F147" s="589" t="s">
        <v>1138</v>
      </c>
      <c r="G147" s="41"/>
    </row>
    <row r="148" spans="2:7">
      <c r="B148" s="771"/>
      <c r="C148" s="750">
        <v>572</v>
      </c>
      <c r="D148" s="751" t="s">
        <v>970</v>
      </c>
      <c r="E148" s="422" t="s">
        <v>932</v>
      </c>
      <c r="F148" s="591" t="s">
        <v>1139</v>
      </c>
      <c r="G148" s="41"/>
    </row>
    <row r="149" spans="2:7">
      <c r="B149" s="771"/>
      <c r="C149" s="750"/>
      <c r="D149" s="751"/>
      <c r="E149" s="417" t="s">
        <v>933</v>
      </c>
      <c r="F149" s="597" t="s">
        <v>1140</v>
      </c>
      <c r="G149" s="41"/>
    </row>
    <row r="150" spans="2:7">
      <c r="B150" s="771"/>
      <c r="C150" s="750">
        <v>573</v>
      </c>
      <c r="D150" s="751" t="s">
        <v>389</v>
      </c>
      <c r="E150" s="420" t="s">
        <v>934</v>
      </c>
      <c r="F150" s="598"/>
      <c r="G150" s="41"/>
    </row>
    <row r="151" spans="2:7">
      <c r="B151" s="771"/>
      <c r="C151" s="750"/>
      <c r="D151" s="751"/>
      <c r="E151" s="421" t="s">
        <v>935</v>
      </c>
      <c r="F151" s="599"/>
      <c r="G151" s="41"/>
    </row>
    <row r="152" spans="2:7" ht="41.5" customHeight="1">
      <c r="B152" s="771"/>
      <c r="C152" s="579">
        <v>574</v>
      </c>
      <c r="D152" s="581" t="s">
        <v>811</v>
      </c>
      <c r="E152" s="418" t="s">
        <v>714</v>
      </c>
      <c r="F152" s="590" t="s">
        <v>1141</v>
      </c>
      <c r="G152" s="41"/>
    </row>
    <row r="153" spans="2:7" ht="18">
      <c r="B153" s="771"/>
      <c r="C153" s="579">
        <v>576</v>
      </c>
      <c r="D153" s="581" t="s">
        <v>104</v>
      </c>
      <c r="E153" s="419" t="s">
        <v>936</v>
      </c>
      <c r="F153" s="586" t="s">
        <v>1142</v>
      </c>
      <c r="G153" s="41"/>
    </row>
    <row r="154" spans="2:7" ht="30">
      <c r="B154" s="771"/>
      <c r="C154" s="579">
        <v>577</v>
      </c>
      <c r="D154" s="581" t="s">
        <v>390</v>
      </c>
      <c r="E154" s="418" t="s">
        <v>937</v>
      </c>
      <c r="F154" s="593" t="s">
        <v>1143</v>
      </c>
      <c r="G154" s="41"/>
    </row>
    <row r="155" spans="2:7">
      <c r="B155" s="771"/>
      <c r="C155" s="750">
        <v>578</v>
      </c>
      <c r="D155" s="751" t="s">
        <v>391</v>
      </c>
      <c r="E155" s="422" t="s">
        <v>938</v>
      </c>
      <c r="F155" s="591" t="s">
        <v>1144</v>
      </c>
      <c r="G155" s="41"/>
    </row>
    <row r="156" spans="2:7" ht="45">
      <c r="B156" s="771"/>
      <c r="C156" s="750"/>
      <c r="D156" s="751"/>
      <c r="E156" s="440" t="s">
        <v>939</v>
      </c>
      <c r="F156" s="584" t="s">
        <v>1145</v>
      </c>
      <c r="G156" s="41"/>
    </row>
    <row r="157" spans="2:7" ht="18">
      <c r="B157" s="772"/>
      <c r="C157" s="579">
        <v>579</v>
      </c>
      <c r="D157" s="581" t="s">
        <v>105</v>
      </c>
      <c r="E157" s="418" t="s">
        <v>940</v>
      </c>
      <c r="F157" s="585" t="s">
        <v>1146</v>
      </c>
      <c r="G157" s="41"/>
    </row>
    <row r="158" spans="2:7" ht="18" customHeight="1">
      <c r="B158" s="770" t="s">
        <v>1180</v>
      </c>
      <c r="C158" s="579">
        <v>591</v>
      </c>
      <c r="D158" s="581" t="s">
        <v>392</v>
      </c>
      <c r="E158" s="419" t="s">
        <v>941</v>
      </c>
      <c r="F158" s="586" t="s">
        <v>1147</v>
      </c>
      <c r="G158" s="41"/>
    </row>
    <row r="159" spans="2:7" ht="18">
      <c r="B159" s="771"/>
      <c r="C159" s="579">
        <v>592</v>
      </c>
      <c r="D159" s="581" t="s">
        <v>106</v>
      </c>
      <c r="E159" s="418" t="s">
        <v>942</v>
      </c>
      <c r="F159" s="585" t="s">
        <v>1148</v>
      </c>
      <c r="G159" s="41"/>
    </row>
    <row r="160" spans="2:7" ht="18">
      <c r="B160" s="771"/>
      <c r="C160" s="579">
        <v>593</v>
      </c>
      <c r="D160" s="581" t="s">
        <v>107</v>
      </c>
      <c r="E160" s="419" t="s">
        <v>943</v>
      </c>
      <c r="F160" s="594" t="s">
        <v>1149</v>
      </c>
      <c r="G160" s="41"/>
    </row>
    <row r="161" spans="2:7" ht="36">
      <c r="B161" s="771"/>
      <c r="C161" s="579">
        <v>594</v>
      </c>
      <c r="D161" s="581" t="s">
        <v>559</v>
      </c>
      <c r="E161" s="441" t="s">
        <v>944</v>
      </c>
      <c r="F161" s="593" t="s">
        <v>1150</v>
      </c>
      <c r="G161" s="41"/>
    </row>
    <row r="162" spans="2:7" ht="36">
      <c r="B162" s="772"/>
      <c r="C162" s="579">
        <v>595</v>
      </c>
      <c r="D162" s="581" t="s">
        <v>393</v>
      </c>
      <c r="E162" s="438" t="s">
        <v>945</v>
      </c>
      <c r="F162" s="594" t="s">
        <v>1151</v>
      </c>
      <c r="G162" s="41"/>
    </row>
    <row r="163" spans="2:7" ht="16.5" customHeight="1">
      <c r="B163" s="770" t="s">
        <v>350</v>
      </c>
      <c r="C163" s="750">
        <v>611</v>
      </c>
      <c r="D163" s="751" t="s">
        <v>394</v>
      </c>
      <c r="E163" s="420" t="s">
        <v>946</v>
      </c>
      <c r="F163" s="587" t="s">
        <v>1152</v>
      </c>
      <c r="G163" s="41"/>
    </row>
    <row r="164" spans="2:7">
      <c r="B164" s="772"/>
      <c r="C164" s="750"/>
      <c r="D164" s="751"/>
      <c r="E164" s="421" t="s">
        <v>947</v>
      </c>
      <c r="F164" s="589" t="s">
        <v>1153</v>
      </c>
      <c r="G164" s="41"/>
    </row>
    <row r="165" spans="2:7" ht="16.5" customHeight="1">
      <c r="B165" s="770" t="s">
        <v>351</v>
      </c>
      <c r="C165" s="750">
        <v>631</v>
      </c>
      <c r="D165" s="751" t="s">
        <v>395</v>
      </c>
      <c r="E165" s="422" t="s">
        <v>948</v>
      </c>
      <c r="F165" s="591" t="s">
        <v>1154</v>
      </c>
      <c r="G165" s="41"/>
    </row>
    <row r="166" spans="2:7" ht="45">
      <c r="B166" s="771"/>
      <c r="C166" s="750"/>
      <c r="D166" s="751"/>
      <c r="E166" s="440" t="s">
        <v>949</v>
      </c>
      <c r="F166" s="584" t="s">
        <v>1155</v>
      </c>
      <c r="G166" s="41"/>
    </row>
    <row r="167" spans="2:7" ht="30">
      <c r="B167" s="771"/>
      <c r="C167" s="750">
        <v>632</v>
      </c>
      <c r="D167" s="751" t="s">
        <v>396</v>
      </c>
      <c r="E167" s="420" t="s">
        <v>950</v>
      </c>
      <c r="F167" s="582" t="s">
        <v>1156</v>
      </c>
      <c r="G167" s="41"/>
    </row>
    <row r="168" spans="2:7">
      <c r="B168" s="772"/>
      <c r="C168" s="750"/>
      <c r="D168" s="751"/>
      <c r="E168" s="421" t="s">
        <v>951</v>
      </c>
      <c r="F168" s="589" t="s">
        <v>1157</v>
      </c>
      <c r="G168" s="41"/>
    </row>
    <row r="169" spans="2:7" ht="18" customHeight="1">
      <c r="B169" s="770" t="s">
        <v>397</v>
      </c>
      <c r="C169" s="579">
        <v>641</v>
      </c>
      <c r="D169" s="581" t="s">
        <v>398</v>
      </c>
      <c r="E169" s="419" t="s">
        <v>952</v>
      </c>
      <c r="F169" s="586" t="s">
        <v>1158</v>
      </c>
      <c r="G169" s="41"/>
    </row>
    <row r="170" spans="2:7" ht="18">
      <c r="B170" s="771"/>
      <c r="C170" s="579">
        <v>642</v>
      </c>
      <c r="D170" s="581" t="s">
        <v>399</v>
      </c>
      <c r="E170" s="418" t="s">
        <v>953</v>
      </c>
      <c r="F170" s="585" t="s">
        <v>1159</v>
      </c>
      <c r="G170" s="41"/>
    </row>
    <row r="171" spans="2:7" ht="45">
      <c r="B171" s="771"/>
      <c r="C171" s="579">
        <v>643</v>
      </c>
      <c r="D171" s="581" t="s">
        <v>400</v>
      </c>
      <c r="E171" s="419" t="s">
        <v>954</v>
      </c>
      <c r="F171" s="594" t="s">
        <v>1160</v>
      </c>
      <c r="G171" s="41"/>
    </row>
    <row r="172" spans="2:7" ht="18">
      <c r="B172" s="772"/>
      <c r="C172" s="579">
        <v>644</v>
      </c>
      <c r="D172" s="581" t="s">
        <v>32</v>
      </c>
      <c r="E172" s="418" t="s">
        <v>955</v>
      </c>
      <c r="F172" s="585" t="s">
        <v>1161</v>
      </c>
      <c r="G172" s="41"/>
    </row>
    <row r="173" spans="2:7" ht="31.5" customHeight="1">
      <c r="B173" s="654" t="s">
        <v>560</v>
      </c>
      <c r="C173" s="579">
        <v>659</v>
      </c>
      <c r="D173" s="581" t="s">
        <v>561</v>
      </c>
      <c r="E173" s="442" t="s">
        <v>956</v>
      </c>
      <c r="F173" s="594" t="s">
        <v>1162</v>
      </c>
      <c r="G173" s="41"/>
    </row>
    <row r="174" spans="2:7" ht="60">
      <c r="B174" s="765" t="s">
        <v>562</v>
      </c>
      <c r="C174" s="750">
        <v>661</v>
      </c>
      <c r="D174" s="751" t="s">
        <v>401</v>
      </c>
      <c r="E174" s="428" t="s">
        <v>957</v>
      </c>
      <c r="F174" s="582" t="s">
        <v>1163</v>
      </c>
      <c r="G174" s="41"/>
    </row>
    <row r="175" spans="2:7">
      <c r="B175" s="769"/>
      <c r="C175" s="750"/>
      <c r="D175" s="751"/>
      <c r="E175" s="421" t="s">
        <v>958</v>
      </c>
      <c r="F175" s="589" t="s">
        <v>1164</v>
      </c>
      <c r="G175" s="41"/>
    </row>
    <row r="176" spans="2:7" ht="30">
      <c r="B176" s="769"/>
      <c r="C176" s="579">
        <v>662</v>
      </c>
      <c r="D176" s="581" t="s">
        <v>108</v>
      </c>
      <c r="E176" s="419" t="s">
        <v>959</v>
      </c>
      <c r="F176" s="594" t="s">
        <v>1165</v>
      </c>
      <c r="G176" s="41"/>
    </row>
    <row r="177" spans="2:7">
      <c r="B177" s="769"/>
      <c r="C177" s="750">
        <v>663</v>
      </c>
      <c r="D177" s="751" t="s">
        <v>402</v>
      </c>
      <c r="E177" s="420" t="s">
        <v>960</v>
      </c>
      <c r="F177" s="587" t="s">
        <v>1166</v>
      </c>
      <c r="G177" s="41"/>
    </row>
    <row r="178" spans="2:7">
      <c r="B178" s="769"/>
      <c r="C178" s="750"/>
      <c r="D178" s="751"/>
      <c r="E178" s="421" t="s">
        <v>961</v>
      </c>
      <c r="F178" s="589" t="s">
        <v>1167</v>
      </c>
      <c r="G178" s="41"/>
    </row>
    <row r="179" spans="2:7" ht="75">
      <c r="B179" s="766"/>
      <c r="C179" s="579">
        <v>669</v>
      </c>
      <c r="D179" s="581" t="s">
        <v>109</v>
      </c>
      <c r="E179" s="438" t="s">
        <v>962</v>
      </c>
      <c r="F179" s="594" t="s">
        <v>1168</v>
      </c>
      <c r="G179" s="41"/>
    </row>
    <row r="180" spans="2:7" ht="18" customHeight="1">
      <c r="B180" s="770" t="s">
        <v>563</v>
      </c>
      <c r="C180" s="579">
        <v>671</v>
      </c>
      <c r="D180" s="581" t="s">
        <v>403</v>
      </c>
      <c r="E180" s="418" t="s">
        <v>963</v>
      </c>
      <c r="F180" s="585" t="s">
        <v>1169</v>
      </c>
      <c r="G180" s="41"/>
    </row>
    <row r="181" spans="2:7" ht="30">
      <c r="B181" s="771"/>
      <c r="C181" s="579">
        <v>672</v>
      </c>
      <c r="D181" s="581" t="s">
        <v>404</v>
      </c>
      <c r="E181" s="439" t="s">
        <v>964</v>
      </c>
      <c r="F181" s="600" t="s">
        <v>1170</v>
      </c>
      <c r="G181" s="41"/>
    </row>
    <row r="182" spans="2:7" ht="45">
      <c r="B182" s="771"/>
      <c r="C182" s="579">
        <v>673</v>
      </c>
      <c r="D182" s="581" t="s">
        <v>405</v>
      </c>
      <c r="E182" s="443" t="s">
        <v>40</v>
      </c>
      <c r="F182" s="594" t="s">
        <v>1171</v>
      </c>
      <c r="G182" s="41"/>
    </row>
    <row r="183" spans="2:7" ht="90">
      <c r="B183" s="771"/>
      <c r="C183" s="579">
        <v>674</v>
      </c>
      <c r="D183" s="581" t="s">
        <v>110</v>
      </c>
      <c r="E183" s="424" t="s">
        <v>965</v>
      </c>
      <c r="F183" s="601" t="s">
        <v>1172</v>
      </c>
      <c r="G183" s="41"/>
    </row>
    <row r="184" spans="2:7" ht="18">
      <c r="B184" s="771"/>
      <c r="C184" s="579">
        <v>675</v>
      </c>
      <c r="D184" s="581" t="s">
        <v>971</v>
      </c>
      <c r="E184" s="418" t="s">
        <v>736</v>
      </c>
      <c r="F184" s="593" t="s">
        <v>1173</v>
      </c>
      <c r="G184" s="41"/>
    </row>
    <row r="185" spans="2:7" ht="45">
      <c r="B185" s="772"/>
      <c r="C185" s="579">
        <v>679</v>
      </c>
      <c r="D185" s="581" t="s">
        <v>25</v>
      </c>
      <c r="E185" s="443" t="s">
        <v>25</v>
      </c>
      <c r="F185" s="594" t="s">
        <v>1174</v>
      </c>
      <c r="G185" s="41"/>
    </row>
    <row r="186" spans="2:7" ht="34.5" customHeight="1">
      <c r="B186" s="655" t="s">
        <v>1181</v>
      </c>
      <c r="C186" s="579">
        <v>681</v>
      </c>
      <c r="D186" s="581" t="s">
        <v>26</v>
      </c>
      <c r="E186" s="423" t="s">
        <v>26</v>
      </c>
      <c r="F186" s="602"/>
      <c r="G186" s="41"/>
    </row>
    <row r="187" spans="2:7" ht="33" customHeight="1">
      <c r="B187" s="656" t="s">
        <v>1182</v>
      </c>
      <c r="C187" s="579">
        <v>691</v>
      </c>
      <c r="D187" s="581" t="s">
        <v>27</v>
      </c>
      <c r="E187" s="423" t="s">
        <v>27</v>
      </c>
      <c r="F187" s="602"/>
      <c r="G187" s="41"/>
    </row>
    <row r="188" spans="2:7">
      <c r="B188" s="86"/>
      <c r="C188" s="86"/>
      <c r="D188" s="137"/>
      <c r="E188" s="444"/>
      <c r="F188" s="86"/>
    </row>
  </sheetData>
  <sheetProtection sheet="1" objects="1" scenarios="1"/>
  <mergeCells count="123">
    <mergeCell ref="B180:B185"/>
    <mergeCell ref="B158:B162"/>
    <mergeCell ref="B163:B164"/>
    <mergeCell ref="C163:C164"/>
    <mergeCell ref="D163:D164"/>
    <mergeCell ref="B165:B168"/>
    <mergeCell ref="C165:C166"/>
    <mergeCell ref="D165:D166"/>
    <mergeCell ref="B169:B172"/>
    <mergeCell ref="B174:B179"/>
    <mergeCell ref="C174:C175"/>
    <mergeCell ref="D174:D175"/>
    <mergeCell ref="C177:C178"/>
    <mergeCell ref="D177:D178"/>
    <mergeCell ref="C167:C168"/>
    <mergeCell ref="D167:D168"/>
    <mergeCell ref="D150:D151"/>
    <mergeCell ref="C155:C156"/>
    <mergeCell ref="D155:D156"/>
    <mergeCell ref="B139:B140"/>
    <mergeCell ref="C139:C140"/>
    <mergeCell ref="D139:D140"/>
    <mergeCell ref="B141:B142"/>
    <mergeCell ref="C141:C142"/>
    <mergeCell ref="D141:D142"/>
    <mergeCell ref="B143:B145"/>
    <mergeCell ref="B146:B157"/>
    <mergeCell ref="C146:C147"/>
    <mergeCell ref="D146:D147"/>
    <mergeCell ref="C148:C149"/>
    <mergeCell ref="D148:D149"/>
    <mergeCell ref="C150:C151"/>
    <mergeCell ref="B120:B126"/>
    <mergeCell ref="C120:C121"/>
    <mergeCell ref="D120:D121"/>
    <mergeCell ref="C124:C126"/>
    <mergeCell ref="D124:D126"/>
    <mergeCell ref="B127:B129"/>
    <mergeCell ref="C127:C128"/>
    <mergeCell ref="D127:D128"/>
    <mergeCell ref="B130:B134"/>
    <mergeCell ref="C130:C131"/>
    <mergeCell ref="D130:D131"/>
    <mergeCell ref="B104:B109"/>
    <mergeCell ref="C104:C109"/>
    <mergeCell ref="D104:D109"/>
    <mergeCell ref="B110:B111"/>
    <mergeCell ref="B112:B116"/>
    <mergeCell ref="C114:C115"/>
    <mergeCell ref="D114:D115"/>
    <mergeCell ref="B117:B119"/>
    <mergeCell ref="C117:C118"/>
    <mergeCell ref="D117:D118"/>
    <mergeCell ref="B87:B90"/>
    <mergeCell ref="C87:C88"/>
    <mergeCell ref="D87:D88"/>
    <mergeCell ref="C89:C90"/>
    <mergeCell ref="D89:D90"/>
    <mergeCell ref="B91:B95"/>
    <mergeCell ref="C91:C95"/>
    <mergeCell ref="D91:D95"/>
    <mergeCell ref="B96:B103"/>
    <mergeCell ref="C96:C103"/>
    <mergeCell ref="D96:D103"/>
    <mergeCell ref="B76:B82"/>
    <mergeCell ref="C76:C77"/>
    <mergeCell ref="D76:D77"/>
    <mergeCell ref="C78:C80"/>
    <mergeCell ref="D78:D80"/>
    <mergeCell ref="B83:B86"/>
    <mergeCell ref="C83:C84"/>
    <mergeCell ref="D83:D84"/>
    <mergeCell ref="C85:C86"/>
    <mergeCell ref="D85:D86"/>
    <mergeCell ref="B71:B75"/>
    <mergeCell ref="C74:C75"/>
    <mergeCell ref="D74:D75"/>
    <mergeCell ref="B49:B63"/>
    <mergeCell ref="C50:C51"/>
    <mergeCell ref="D50:D51"/>
    <mergeCell ref="C53:C55"/>
    <mergeCell ref="D53:D55"/>
    <mergeCell ref="C59:C63"/>
    <mergeCell ref="D59:D63"/>
    <mergeCell ref="B64:B65"/>
    <mergeCell ref="B66:B68"/>
    <mergeCell ref="D67:D68"/>
    <mergeCell ref="C67:C68"/>
    <mergeCell ref="B3:B4"/>
    <mergeCell ref="E3:E4"/>
    <mergeCell ref="F3:F4"/>
    <mergeCell ref="B5:B17"/>
    <mergeCell ref="C5:C10"/>
    <mergeCell ref="D5:D10"/>
    <mergeCell ref="C13:C15"/>
    <mergeCell ref="D13:D15"/>
    <mergeCell ref="C16:C17"/>
    <mergeCell ref="D16:D17"/>
    <mergeCell ref="C3:D3"/>
    <mergeCell ref="B135:B136"/>
    <mergeCell ref="B18:B20"/>
    <mergeCell ref="C19:C20"/>
    <mergeCell ref="D19:D20"/>
    <mergeCell ref="B21:B31"/>
    <mergeCell ref="C21:C27"/>
    <mergeCell ref="D21:D27"/>
    <mergeCell ref="C28:C29"/>
    <mergeCell ref="D28:D29"/>
    <mergeCell ref="B32:B39"/>
    <mergeCell ref="C32:C36"/>
    <mergeCell ref="D32:D36"/>
    <mergeCell ref="C37:C39"/>
    <mergeCell ref="D37:D39"/>
    <mergeCell ref="B40:B47"/>
    <mergeCell ref="C40:C41"/>
    <mergeCell ref="D40:D41"/>
    <mergeCell ref="C43:C45"/>
    <mergeCell ref="D43:D45"/>
    <mergeCell ref="C46:C47"/>
    <mergeCell ref="D46:D47"/>
    <mergeCell ref="B69:B70"/>
    <mergeCell ref="C69:C70"/>
    <mergeCell ref="D69:D70"/>
  </mergeCells>
  <phoneticPr fontId="2"/>
  <pageMargins left="0.70866141732283472" right="0.70866141732283472" top="0.74803149606299213" bottom="0.74803149606299213" header="0.31496062992125984" footer="0.31496062992125984"/>
  <pageSetup paperSize="8" scale="8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autoPageBreaks="0" fitToPage="1"/>
  </sheetPr>
  <dimension ref="A1:Q429"/>
  <sheetViews>
    <sheetView showRowColHeaders="0" zoomScale="80" zoomScaleNormal="80" workbookViewId="0"/>
  </sheetViews>
  <sheetFormatPr defaultColWidth="9" defaultRowHeight="16.5"/>
  <cols>
    <col min="1" max="1" width="1.6328125" style="25" customWidth="1"/>
    <col min="2" max="3" width="4.6328125" style="25" customWidth="1"/>
    <col min="4" max="4" width="7.08984375" style="25" customWidth="1"/>
    <col min="5" max="9" width="11.6328125" style="25" customWidth="1"/>
    <col min="10" max="10" width="1.6328125" style="25" customWidth="1"/>
    <col min="11" max="11" width="10.453125" style="25" customWidth="1"/>
    <col min="12" max="14" width="11.6328125" style="25" customWidth="1"/>
    <col min="15" max="15" width="1.7265625" style="25" customWidth="1"/>
    <col min="16" max="16384" width="9" style="25"/>
  </cols>
  <sheetData>
    <row r="1" spans="1:17" ht="37.5" customHeight="1">
      <c r="C1" s="26"/>
      <c r="E1" s="28"/>
      <c r="F1" s="28"/>
      <c r="G1" s="28"/>
      <c r="H1" s="28"/>
      <c r="I1" s="28"/>
      <c r="J1" s="28"/>
      <c r="K1" s="28"/>
    </row>
    <row r="2" spans="1:17">
      <c r="E2" s="28"/>
      <c r="G2" s="256" t="s">
        <v>579</v>
      </c>
      <c r="H2" s="28"/>
      <c r="L2" s="258" t="s">
        <v>50</v>
      </c>
      <c r="M2" s="41"/>
    </row>
    <row r="3" spans="1:17">
      <c r="E3" s="28"/>
      <c r="G3" s="256" t="s">
        <v>578</v>
      </c>
      <c r="H3" s="28"/>
      <c r="I3" s="83"/>
      <c r="L3" s="258" t="s">
        <v>577</v>
      </c>
      <c r="M3" s="41"/>
    </row>
    <row r="4" spans="1:17">
      <c r="E4" s="28"/>
      <c r="G4" s="25" t="s">
        <v>580</v>
      </c>
      <c r="H4" s="28"/>
      <c r="J4" s="86"/>
      <c r="K4" s="86"/>
      <c r="L4" s="553" t="s">
        <v>626</v>
      </c>
    </row>
    <row r="5" spans="1:17" ht="16.5" customHeight="1">
      <c r="E5" s="28"/>
      <c r="F5" s="28"/>
      <c r="G5" s="28"/>
      <c r="H5" s="28"/>
      <c r="I5" s="83"/>
      <c r="J5" s="83"/>
      <c r="K5" s="28"/>
      <c r="L5" s="28"/>
      <c r="Q5" s="25" t="s">
        <v>123</v>
      </c>
    </row>
    <row r="6" spans="1:17" ht="17.25" customHeight="1">
      <c r="B6" s="42"/>
      <c r="C6" s="657"/>
      <c r="D6" s="806"/>
      <c r="E6" s="28"/>
      <c r="F6" s="28"/>
      <c r="G6" s="28"/>
      <c r="H6" s="28"/>
      <c r="I6" s="28"/>
      <c r="J6" s="28"/>
      <c r="K6" s="28"/>
      <c r="L6" s="28"/>
      <c r="M6" s="800">
        <f ca="1">IF(L3="はい",TODAY(),"")</f>
        <v>46111</v>
      </c>
      <c r="N6" s="801"/>
    </row>
    <row r="7" spans="1:17" ht="12" customHeight="1">
      <c r="D7" s="42"/>
      <c r="E7" s="809" t="str">
        <f>入力消費!G4</f>
        <v>○○大会による経済波及効果</v>
      </c>
      <c r="F7" s="810"/>
      <c r="G7" s="810"/>
      <c r="H7" s="810"/>
      <c r="I7" s="810"/>
      <c r="J7" s="810"/>
      <c r="K7" s="810"/>
      <c r="L7" s="811"/>
    </row>
    <row r="8" spans="1:17" ht="12" customHeight="1" thickBot="1">
      <c r="D8" s="42"/>
      <c r="E8" s="812"/>
      <c r="F8" s="813"/>
      <c r="G8" s="813"/>
      <c r="H8" s="813"/>
      <c r="I8" s="813"/>
      <c r="J8" s="813"/>
      <c r="K8" s="813"/>
      <c r="L8" s="814"/>
    </row>
    <row r="9" spans="1:17">
      <c r="B9" s="42"/>
      <c r="C9" s="135" t="s">
        <v>51</v>
      </c>
      <c r="D9" s="41"/>
      <c r="M9" s="802" t="str">
        <f>"単位："&amp;+L2&amp;"、倍、人"</f>
        <v>単位：千円、倍、人</v>
      </c>
      <c r="N9" s="803"/>
    </row>
    <row r="10" spans="1:17" ht="4" customHeight="1">
      <c r="B10" s="28"/>
      <c r="C10" s="28"/>
      <c r="D10" s="28"/>
      <c r="E10" s="28"/>
      <c r="F10" s="28"/>
      <c r="G10" s="28"/>
      <c r="H10" s="28"/>
      <c r="I10" s="28"/>
      <c r="J10" s="28"/>
      <c r="K10" s="28"/>
      <c r="M10" s="804"/>
      <c r="N10" s="805"/>
    </row>
    <row r="11" spans="1:17" s="556" customFormat="1" ht="24" customHeight="1">
      <c r="A11" s="554"/>
      <c r="B11" s="815" t="s">
        <v>58</v>
      </c>
      <c r="C11" s="815"/>
      <c r="D11" s="815"/>
      <c r="E11" s="604" t="s">
        <v>115</v>
      </c>
      <c r="F11" s="605" t="s">
        <v>41</v>
      </c>
      <c r="G11" s="605" t="s">
        <v>53</v>
      </c>
      <c r="H11" s="605" t="s">
        <v>54</v>
      </c>
      <c r="I11" s="604" t="s">
        <v>44</v>
      </c>
      <c r="J11" s="792" t="s">
        <v>131</v>
      </c>
      <c r="K11" s="793"/>
      <c r="L11" s="604" t="s">
        <v>132</v>
      </c>
      <c r="M11" s="604" t="s">
        <v>55</v>
      </c>
      <c r="N11" s="604" t="s">
        <v>52</v>
      </c>
      <c r="O11" s="555"/>
    </row>
    <row r="12" spans="1:17" s="110" customFormat="1" ht="13.5" customHeight="1">
      <c r="A12" s="135"/>
      <c r="B12" s="815"/>
      <c r="C12" s="815"/>
      <c r="D12" s="815"/>
      <c r="E12" s="557" t="s">
        <v>56</v>
      </c>
      <c r="F12" s="558" t="s">
        <v>57</v>
      </c>
      <c r="G12" s="558" t="s">
        <v>116</v>
      </c>
      <c r="H12" s="557" t="s">
        <v>117</v>
      </c>
      <c r="I12" s="557" t="s">
        <v>118</v>
      </c>
      <c r="J12" s="780" t="s">
        <v>130</v>
      </c>
      <c r="K12" s="782"/>
      <c r="L12" s="557" t="s">
        <v>133</v>
      </c>
      <c r="M12" s="557" t="s">
        <v>134</v>
      </c>
      <c r="N12" s="557" t="s">
        <v>135</v>
      </c>
      <c r="O12" s="143"/>
    </row>
    <row r="13" spans="1:17" ht="9" customHeight="1">
      <c r="A13" s="42"/>
      <c r="B13" s="779" t="s">
        <v>292</v>
      </c>
      <c r="C13" s="779"/>
      <c r="D13" s="779"/>
      <c r="E13" s="807">
        <f>消費波及!D112/マージン!C11</f>
        <v>0</v>
      </c>
      <c r="F13" s="807">
        <f>消費波及!Z112/マージン!$C$11</f>
        <v>0</v>
      </c>
      <c r="G13" s="807">
        <f>消費波及!AA112/マージン!$C$11</f>
        <v>0</v>
      </c>
      <c r="H13" s="807">
        <f>消費波及!AB112/マージン!$C$11</f>
        <v>0</v>
      </c>
      <c r="I13" s="807">
        <f>SUM(F13:H13)</f>
        <v>0</v>
      </c>
      <c r="J13" s="794" t="str">
        <f>IF(入力消費!L156=0,"",I13/E13)</f>
        <v/>
      </c>
      <c r="K13" s="795"/>
      <c r="L13" s="798" t="str">
        <f>IF(入力消費!L156=0,"",I13/F13)</f>
        <v/>
      </c>
      <c r="M13" s="807">
        <f>消費波及!AG112/マージン!$C$11</f>
        <v>0</v>
      </c>
      <c r="N13" s="816">
        <f>消費波及!AI112</f>
        <v>0</v>
      </c>
      <c r="O13" s="41"/>
    </row>
    <row r="14" spans="1:17" ht="9" customHeight="1">
      <c r="A14" s="42"/>
      <c r="B14" s="779"/>
      <c r="C14" s="779"/>
      <c r="D14" s="779"/>
      <c r="E14" s="808"/>
      <c r="F14" s="808"/>
      <c r="G14" s="808"/>
      <c r="H14" s="808"/>
      <c r="I14" s="808"/>
      <c r="J14" s="796"/>
      <c r="K14" s="797"/>
      <c r="L14" s="799"/>
      <c r="M14" s="808"/>
      <c r="N14" s="817"/>
      <c r="O14" s="41"/>
    </row>
    <row r="15" spans="1:17" ht="9" customHeight="1">
      <c r="A15" s="42"/>
      <c r="B15" s="779" t="s">
        <v>169</v>
      </c>
      <c r="C15" s="779"/>
      <c r="D15" s="779"/>
      <c r="E15" s="807">
        <f>開催波及!D116/マージン!$C$11</f>
        <v>0</v>
      </c>
      <c r="F15" s="807">
        <f>開催波及!$Z$116/マージン!$C$11</f>
        <v>0</v>
      </c>
      <c r="G15" s="807">
        <f>開催波及!$AA$112/マージン!$C$11</f>
        <v>0</v>
      </c>
      <c r="H15" s="807">
        <f>開催波及!$AB$112/マージン!$C$11</f>
        <v>0</v>
      </c>
      <c r="I15" s="807">
        <f>SUM(F15:H15)</f>
        <v>0</v>
      </c>
      <c r="J15" s="794" t="str">
        <f>IF(入力開催!G98=0,"",I15/E15)</f>
        <v/>
      </c>
      <c r="K15" s="795"/>
      <c r="L15" s="798" t="str">
        <f>IF(入力開催!G98=0,"",I15/F15)</f>
        <v/>
      </c>
      <c r="M15" s="807">
        <f>開催波及!$AG$116/マージン!$C$11</f>
        <v>0</v>
      </c>
      <c r="N15" s="816">
        <f>開催波及!AI112</f>
        <v>0</v>
      </c>
      <c r="O15" s="41"/>
    </row>
    <row r="16" spans="1:17" ht="9" customHeight="1">
      <c r="A16" s="42"/>
      <c r="B16" s="779"/>
      <c r="C16" s="779"/>
      <c r="D16" s="779"/>
      <c r="E16" s="808"/>
      <c r="F16" s="808"/>
      <c r="G16" s="808"/>
      <c r="H16" s="808"/>
      <c r="I16" s="808"/>
      <c r="J16" s="796"/>
      <c r="K16" s="797"/>
      <c r="L16" s="799"/>
      <c r="M16" s="808"/>
      <c r="N16" s="817"/>
      <c r="O16" s="41"/>
    </row>
    <row r="17" spans="1:15" ht="9" customHeight="1">
      <c r="A17" s="42"/>
      <c r="B17" s="779" t="s">
        <v>119</v>
      </c>
      <c r="C17" s="779"/>
      <c r="D17" s="779"/>
      <c r="E17" s="807">
        <f>E13+E15</f>
        <v>0</v>
      </c>
      <c r="F17" s="807">
        <f t="shared" ref="F17:I17" si="0">F13+F15</f>
        <v>0</v>
      </c>
      <c r="G17" s="807">
        <f t="shared" si="0"/>
        <v>0</v>
      </c>
      <c r="H17" s="807">
        <f t="shared" si="0"/>
        <v>0</v>
      </c>
      <c r="I17" s="807">
        <f t="shared" si="0"/>
        <v>0</v>
      </c>
      <c r="J17" s="794" t="str">
        <f>IF(E17=0,"",I17/E17)</f>
        <v/>
      </c>
      <c r="K17" s="795"/>
      <c r="L17" s="798" t="str">
        <f>IF(E17=0,"",I17/F17)</f>
        <v/>
      </c>
      <c r="M17" s="807">
        <f>M13+M15</f>
        <v>0</v>
      </c>
      <c r="N17" s="816">
        <f>N13+N15</f>
        <v>0</v>
      </c>
      <c r="O17" s="41"/>
    </row>
    <row r="18" spans="1:15" ht="9" customHeight="1">
      <c r="A18" s="42"/>
      <c r="B18" s="779"/>
      <c r="C18" s="779"/>
      <c r="D18" s="779"/>
      <c r="E18" s="808"/>
      <c r="F18" s="808"/>
      <c r="G18" s="808"/>
      <c r="H18" s="808"/>
      <c r="I18" s="808"/>
      <c r="J18" s="796"/>
      <c r="K18" s="797"/>
      <c r="L18" s="799"/>
      <c r="M18" s="808"/>
      <c r="N18" s="817"/>
      <c r="O18" s="41"/>
    </row>
    <row r="19" spans="1:15" ht="9" customHeight="1">
      <c r="A19" s="42"/>
      <c r="B19" s="86"/>
      <c r="C19" s="86"/>
      <c r="D19" s="86"/>
      <c r="O19" s="41"/>
    </row>
    <row r="20" spans="1:15">
      <c r="B20" s="28"/>
      <c r="C20" s="827" t="str">
        <f>"波及効果上位20部門（"&amp;L4&amp;"分類）"</f>
        <v>波及効果上位20部門（39部門分類）</v>
      </c>
      <c r="D20" s="828"/>
      <c r="E20" s="828"/>
      <c r="F20" s="828"/>
      <c r="G20" s="828"/>
      <c r="H20" s="829"/>
      <c r="I20" s="559" t="str">
        <f>"単位："&amp;L2</f>
        <v>単位：千円</v>
      </c>
      <c r="K20" s="367" t="str">
        <f>"単位："&amp;L2</f>
        <v>単位：千円</v>
      </c>
      <c r="M20" s="830"/>
      <c r="N20" s="831"/>
    </row>
    <row r="21" spans="1:15" ht="15" customHeight="1">
      <c r="A21" s="42"/>
      <c r="B21" s="560" t="s">
        <v>581</v>
      </c>
      <c r="C21" s="780" t="s">
        <v>583</v>
      </c>
      <c r="D21" s="781"/>
      <c r="E21" s="782"/>
      <c r="F21" s="606" t="s">
        <v>41</v>
      </c>
      <c r="G21" s="607" t="s">
        <v>64</v>
      </c>
      <c r="H21" s="607" t="s">
        <v>65</v>
      </c>
      <c r="I21" s="606" t="s">
        <v>66</v>
      </c>
      <c r="M21" s="41"/>
    </row>
    <row r="22" spans="1:15" ht="15" customHeight="1">
      <c r="A22" s="42"/>
      <c r="B22" s="561">
        <v>1</v>
      </c>
      <c r="C22" s="783" t="str">
        <f>Data!AO6</f>
        <v>農林漁業</v>
      </c>
      <c r="D22" s="784"/>
      <c r="E22" s="785"/>
      <c r="F22" s="562">
        <f>Data!AP6/マージン!$C$11</f>
        <v>0</v>
      </c>
      <c r="G22" s="562">
        <f>Data!AQ6/マージン!$C$11</f>
        <v>0</v>
      </c>
      <c r="H22" s="562">
        <f>Data!AR6/マージン!$C$11</f>
        <v>0</v>
      </c>
      <c r="I22" s="562">
        <f>Data!AS6/マージン!$C$11</f>
        <v>0</v>
      </c>
      <c r="M22" s="41"/>
    </row>
    <row r="23" spans="1:15" ht="15" customHeight="1">
      <c r="A23" s="42"/>
      <c r="B23" s="563">
        <v>2</v>
      </c>
      <c r="C23" s="773" t="str">
        <f>Data!AO7</f>
        <v>鉱業</v>
      </c>
      <c r="D23" s="774"/>
      <c r="E23" s="775"/>
      <c r="F23" s="564">
        <f>Data!AP7/マージン!$C$11</f>
        <v>0</v>
      </c>
      <c r="G23" s="565">
        <f>Data!AQ7/マージン!$C$11</f>
        <v>0</v>
      </c>
      <c r="H23" s="565">
        <f>Data!AR7/マージン!$C$11</f>
        <v>0</v>
      </c>
      <c r="I23" s="565">
        <f>Data!AS7/マージン!$C$11</f>
        <v>0</v>
      </c>
      <c r="M23" s="41"/>
    </row>
    <row r="24" spans="1:15" ht="15" customHeight="1">
      <c r="A24" s="42"/>
      <c r="B24" s="563">
        <v>3</v>
      </c>
      <c r="C24" s="773" t="str">
        <f>Data!AO8</f>
        <v>飲食料品</v>
      </c>
      <c r="D24" s="774"/>
      <c r="E24" s="775"/>
      <c r="F24" s="564">
        <f>Data!AP8/マージン!$C$11</f>
        <v>0</v>
      </c>
      <c r="G24" s="565">
        <f>Data!AQ8/マージン!$C$11</f>
        <v>0</v>
      </c>
      <c r="H24" s="565">
        <f>Data!AR8/マージン!$C$11</f>
        <v>0</v>
      </c>
      <c r="I24" s="565">
        <f>Data!AS8/マージン!$C$11</f>
        <v>0</v>
      </c>
      <c r="M24" s="41"/>
    </row>
    <row r="25" spans="1:15" ht="15" customHeight="1">
      <c r="A25" s="42"/>
      <c r="B25" s="563">
        <v>4</v>
      </c>
      <c r="C25" s="773" t="str">
        <f>Data!AO9</f>
        <v>繊維製品</v>
      </c>
      <c r="D25" s="774"/>
      <c r="E25" s="775"/>
      <c r="F25" s="564">
        <f>Data!AP9/マージン!$C$11</f>
        <v>0</v>
      </c>
      <c r="G25" s="565">
        <f>Data!AQ9/マージン!$C$11</f>
        <v>0</v>
      </c>
      <c r="H25" s="565">
        <f>Data!AR9/マージン!$C$11</f>
        <v>0</v>
      </c>
      <c r="I25" s="565">
        <f>Data!AS9/マージン!$C$11</f>
        <v>0</v>
      </c>
      <c r="M25" s="41"/>
    </row>
    <row r="26" spans="1:15" ht="15" customHeight="1">
      <c r="A26" s="42"/>
      <c r="B26" s="563">
        <v>5</v>
      </c>
      <c r="C26" s="773" t="str">
        <f>Data!AO10</f>
        <v>パルプ・紙・木製品</v>
      </c>
      <c r="D26" s="774"/>
      <c r="E26" s="775"/>
      <c r="F26" s="564">
        <f>Data!AP10/マージン!$C$11</f>
        <v>0</v>
      </c>
      <c r="G26" s="565">
        <f>Data!AQ10/マージン!$C$11</f>
        <v>0</v>
      </c>
      <c r="H26" s="565">
        <f>Data!AR10/マージン!$C$11</f>
        <v>0</v>
      </c>
      <c r="I26" s="565">
        <f>Data!AS10/マージン!$C$11</f>
        <v>0</v>
      </c>
      <c r="M26" s="41"/>
    </row>
    <row r="27" spans="1:15" ht="15" customHeight="1">
      <c r="A27" s="42"/>
      <c r="B27" s="563">
        <v>6</v>
      </c>
      <c r="C27" s="773" t="str">
        <f>Data!AO11</f>
        <v>化学製品</v>
      </c>
      <c r="D27" s="774"/>
      <c r="E27" s="775"/>
      <c r="F27" s="564">
        <f>Data!AP11/マージン!$C$11</f>
        <v>0</v>
      </c>
      <c r="G27" s="565">
        <f>Data!AQ11/マージン!$C$11</f>
        <v>0</v>
      </c>
      <c r="H27" s="565">
        <f>Data!AR11/マージン!$C$11</f>
        <v>0</v>
      </c>
      <c r="I27" s="565">
        <f>Data!AS11/マージン!$C$11</f>
        <v>0</v>
      </c>
      <c r="M27" s="41"/>
    </row>
    <row r="28" spans="1:15" ht="15" customHeight="1">
      <c r="A28" s="42"/>
      <c r="B28" s="563">
        <v>7</v>
      </c>
      <c r="C28" s="773" t="str">
        <f>Data!AO12</f>
        <v>石油・石炭製品</v>
      </c>
      <c r="D28" s="774"/>
      <c r="E28" s="775"/>
      <c r="F28" s="564">
        <f>Data!AP12/マージン!$C$11</f>
        <v>0</v>
      </c>
      <c r="G28" s="565">
        <f>Data!AQ12/マージン!$C$11</f>
        <v>0</v>
      </c>
      <c r="H28" s="565">
        <f>Data!AR12/マージン!$C$11</f>
        <v>0</v>
      </c>
      <c r="I28" s="565">
        <f>Data!AS12/マージン!$C$11</f>
        <v>0</v>
      </c>
      <c r="M28" s="41"/>
    </row>
    <row r="29" spans="1:15" ht="15" customHeight="1">
      <c r="A29" s="42"/>
      <c r="B29" s="563">
        <v>8</v>
      </c>
      <c r="C29" s="773" t="str">
        <f>Data!AO13</f>
        <v>プラスチック・ゴム製品</v>
      </c>
      <c r="D29" s="774"/>
      <c r="E29" s="775"/>
      <c r="F29" s="564">
        <f>Data!AP13/マージン!$C$11</f>
        <v>0</v>
      </c>
      <c r="G29" s="565">
        <f>Data!AQ13/マージン!$C$11</f>
        <v>0</v>
      </c>
      <c r="H29" s="565">
        <f>Data!AR13/マージン!$C$11</f>
        <v>0</v>
      </c>
      <c r="I29" s="565">
        <f>Data!AS13/マージン!$C$11</f>
        <v>0</v>
      </c>
      <c r="M29" s="41"/>
    </row>
    <row r="30" spans="1:15" ht="15" customHeight="1">
      <c r="A30" s="42"/>
      <c r="B30" s="563">
        <v>9</v>
      </c>
      <c r="C30" s="773" t="str">
        <f>Data!AO14</f>
        <v>窯業・土石製品</v>
      </c>
      <c r="D30" s="774"/>
      <c r="E30" s="775"/>
      <c r="F30" s="564">
        <f>Data!AP14/マージン!$C$11</f>
        <v>0</v>
      </c>
      <c r="G30" s="565">
        <f>Data!AQ14/マージン!$C$11</f>
        <v>0</v>
      </c>
      <c r="H30" s="565">
        <f>Data!AR14/マージン!$C$11</f>
        <v>0</v>
      </c>
      <c r="I30" s="565">
        <f>Data!AS14/マージン!$C$11</f>
        <v>0</v>
      </c>
      <c r="M30" s="41"/>
    </row>
    <row r="31" spans="1:15" ht="15" customHeight="1">
      <c r="A31" s="42"/>
      <c r="B31" s="563">
        <v>10</v>
      </c>
      <c r="C31" s="773" t="str">
        <f>Data!AO15</f>
        <v>鉄鋼</v>
      </c>
      <c r="D31" s="774"/>
      <c r="E31" s="775"/>
      <c r="F31" s="564">
        <f>Data!AP15/マージン!$C$11</f>
        <v>0</v>
      </c>
      <c r="G31" s="565">
        <f>Data!AQ15/マージン!$C$11</f>
        <v>0</v>
      </c>
      <c r="H31" s="565">
        <f>Data!AR15/マージン!$C$11</f>
        <v>0</v>
      </c>
      <c r="I31" s="565">
        <f>Data!AS15/マージン!$C$11</f>
        <v>0</v>
      </c>
      <c r="M31" s="41"/>
    </row>
    <row r="32" spans="1:15" ht="15" customHeight="1">
      <c r="A32" s="42"/>
      <c r="B32" s="563">
        <v>11</v>
      </c>
      <c r="C32" s="773" t="str">
        <f>Data!AO16</f>
        <v>非鉄金属</v>
      </c>
      <c r="D32" s="774"/>
      <c r="E32" s="775"/>
      <c r="F32" s="566">
        <f>Data!AP16/マージン!$C$11</f>
        <v>0</v>
      </c>
      <c r="G32" s="567">
        <f>Data!AQ16/マージン!$C$11</f>
        <v>0</v>
      </c>
      <c r="H32" s="567">
        <f>Data!AR16/マージン!$C$11</f>
        <v>0</v>
      </c>
      <c r="I32" s="567">
        <f>Data!AS16/マージン!$C$11</f>
        <v>0</v>
      </c>
      <c r="M32" s="41"/>
    </row>
    <row r="33" spans="1:15" ht="15" customHeight="1">
      <c r="A33" s="42"/>
      <c r="B33" s="563">
        <v>12</v>
      </c>
      <c r="C33" s="773" t="str">
        <f>Data!AO17</f>
        <v>金属製品</v>
      </c>
      <c r="D33" s="774"/>
      <c r="E33" s="775"/>
      <c r="F33" s="566">
        <f>Data!AP17/マージン!$C$11</f>
        <v>0</v>
      </c>
      <c r="G33" s="567">
        <f>Data!AQ17/マージン!$C$11</f>
        <v>0</v>
      </c>
      <c r="H33" s="567">
        <f>Data!AR17/マージン!$C$11</f>
        <v>0</v>
      </c>
      <c r="I33" s="567">
        <f>Data!AS17/マージン!$C$11</f>
        <v>0</v>
      </c>
      <c r="M33" s="41"/>
    </row>
    <row r="34" spans="1:15" ht="15" customHeight="1">
      <c r="A34" s="42"/>
      <c r="B34" s="563">
        <v>13</v>
      </c>
      <c r="C34" s="773" t="str">
        <f>Data!AO18</f>
        <v>はん用機械</v>
      </c>
      <c r="D34" s="774"/>
      <c r="E34" s="775"/>
      <c r="F34" s="566">
        <f>Data!AP18/マージン!$C$11</f>
        <v>0</v>
      </c>
      <c r="G34" s="567">
        <f>Data!AQ18/マージン!$C$11</f>
        <v>0</v>
      </c>
      <c r="H34" s="567">
        <f>Data!AR18/マージン!$C$11</f>
        <v>0</v>
      </c>
      <c r="I34" s="567">
        <f>Data!AS18/マージン!$C$11</f>
        <v>0</v>
      </c>
      <c r="M34" s="41"/>
    </row>
    <row r="35" spans="1:15" ht="15" customHeight="1">
      <c r="A35" s="42"/>
      <c r="B35" s="563">
        <v>14</v>
      </c>
      <c r="C35" s="773" t="str">
        <f>Data!AO19</f>
        <v>生産用機械</v>
      </c>
      <c r="D35" s="774"/>
      <c r="E35" s="775"/>
      <c r="F35" s="566">
        <f>Data!AP19/マージン!$C$11</f>
        <v>0</v>
      </c>
      <c r="G35" s="567">
        <f>Data!AQ19/マージン!$C$11</f>
        <v>0</v>
      </c>
      <c r="H35" s="567">
        <f>Data!AR19/マージン!$C$11</f>
        <v>0</v>
      </c>
      <c r="I35" s="567">
        <f>Data!AS19/マージン!$C$11</f>
        <v>0</v>
      </c>
      <c r="M35" s="41"/>
    </row>
    <row r="36" spans="1:15" ht="15" customHeight="1">
      <c r="A36" s="42"/>
      <c r="B36" s="563">
        <v>15</v>
      </c>
      <c r="C36" s="773" t="str">
        <f>Data!AO20</f>
        <v>業務用機械</v>
      </c>
      <c r="D36" s="774"/>
      <c r="E36" s="775"/>
      <c r="F36" s="566">
        <f>Data!AP20/マージン!$C$11</f>
        <v>0</v>
      </c>
      <c r="G36" s="567">
        <f>Data!AQ20/マージン!$C$11</f>
        <v>0</v>
      </c>
      <c r="H36" s="567">
        <f>Data!AR20/マージン!$C$11</f>
        <v>0</v>
      </c>
      <c r="I36" s="567">
        <f>Data!AS20/マージン!$C$11</f>
        <v>0</v>
      </c>
      <c r="M36" s="41"/>
    </row>
    <row r="37" spans="1:15" ht="15" customHeight="1">
      <c r="A37" s="42"/>
      <c r="B37" s="563">
        <v>16</v>
      </c>
      <c r="C37" s="773" t="str">
        <f>Data!AO21</f>
        <v>電子部品</v>
      </c>
      <c r="D37" s="774"/>
      <c r="E37" s="775"/>
      <c r="F37" s="566">
        <f>Data!AP21/マージン!$C$11</f>
        <v>0</v>
      </c>
      <c r="G37" s="567">
        <f>Data!AQ21/マージン!$C$11</f>
        <v>0</v>
      </c>
      <c r="H37" s="567">
        <f>Data!AR21/マージン!$C$11</f>
        <v>0</v>
      </c>
      <c r="I37" s="567">
        <f>Data!AS21/マージン!$C$11</f>
        <v>0</v>
      </c>
      <c r="M37" s="41"/>
    </row>
    <row r="38" spans="1:15" ht="15" customHeight="1">
      <c r="A38" s="42"/>
      <c r="B38" s="563">
        <v>17</v>
      </c>
      <c r="C38" s="773" t="str">
        <f>Data!AO22</f>
        <v>電気機械</v>
      </c>
      <c r="D38" s="774"/>
      <c r="E38" s="775"/>
      <c r="F38" s="566">
        <f>Data!AP22/マージン!$C$11</f>
        <v>0</v>
      </c>
      <c r="G38" s="567">
        <f>Data!AQ22/マージン!$C$11</f>
        <v>0</v>
      </c>
      <c r="H38" s="567">
        <f>Data!AR22/マージン!$C$11</f>
        <v>0</v>
      </c>
      <c r="I38" s="567">
        <f>Data!AS22/マージン!$C$11</f>
        <v>0</v>
      </c>
      <c r="M38" s="41"/>
    </row>
    <row r="39" spans="1:15" ht="15" customHeight="1">
      <c r="A39" s="42"/>
      <c r="B39" s="563">
        <v>18</v>
      </c>
      <c r="C39" s="773" t="str">
        <f>Data!AO23</f>
        <v>情報通信機器</v>
      </c>
      <c r="D39" s="774"/>
      <c r="E39" s="775"/>
      <c r="F39" s="566">
        <f>Data!AP23/マージン!$C$11</f>
        <v>0</v>
      </c>
      <c r="G39" s="567">
        <f>Data!AQ23/マージン!$C$11</f>
        <v>0</v>
      </c>
      <c r="H39" s="567">
        <f>Data!AR23/マージン!$C$11</f>
        <v>0</v>
      </c>
      <c r="I39" s="567">
        <f>Data!AS23/マージン!$C$11</f>
        <v>0</v>
      </c>
      <c r="M39" s="41"/>
    </row>
    <row r="40" spans="1:15" ht="15" customHeight="1">
      <c r="A40" s="42"/>
      <c r="B40" s="563">
        <v>19</v>
      </c>
      <c r="C40" s="773" t="str">
        <f>Data!AO24</f>
        <v>輸送機械</v>
      </c>
      <c r="D40" s="774"/>
      <c r="E40" s="775"/>
      <c r="F40" s="566">
        <f>Data!AP24/マージン!$C$11</f>
        <v>0</v>
      </c>
      <c r="G40" s="567">
        <f>Data!AQ24/マージン!$C$11</f>
        <v>0</v>
      </c>
      <c r="H40" s="567">
        <f>Data!AR24/マージン!$C$11</f>
        <v>0</v>
      </c>
      <c r="I40" s="567">
        <f>Data!AS24/マージン!$C$11</f>
        <v>0</v>
      </c>
      <c r="M40" s="41"/>
    </row>
    <row r="41" spans="1:15" ht="15" customHeight="1">
      <c r="A41" s="42"/>
      <c r="B41" s="563">
        <v>20</v>
      </c>
      <c r="C41" s="773" t="str">
        <f>Data!AO25</f>
        <v>その他の製造工業製品</v>
      </c>
      <c r="D41" s="774"/>
      <c r="E41" s="775"/>
      <c r="F41" s="566">
        <f>Data!AP25/マージン!$C$11</f>
        <v>0</v>
      </c>
      <c r="G41" s="567">
        <f>Data!AQ25/マージン!$C$11</f>
        <v>0</v>
      </c>
      <c r="H41" s="567">
        <f>Data!AR25/マージン!$C$11</f>
        <v>0</v>
      </c>
      <c r="I41" s="567">
        <f>Data!AS25/マージン!$C$11</f>
        <v>0</v>
      </c>
      <c r="M41" s="41"/>
    </row>
    <row r="42" spans="1:15" ht="15" customHeight="1">
      <c r="A42" s="42"/>
      <c r="B42" s="568"/>
      <c r="C42" s="776" t="str">
        <f>Data!AO26</f>
        <v>その他</v>
      </c>
      <c r="D42" s="777"/>
      <c r="E42" s="778"/>
      <c r="F42" s="569">
        <f>Data!AP26/マージン!$C$11</f>
        <v>0</v>
      </c>
      <c r="G42" s="570">
        <f>Data!AQ26/マージン!$C$11</f>
        <v>0</v>
      </c>
      <c r="H42" s="570">
        <f>Data!AR26/マージン!$C$11</f>
        <v>0</v>
      </c>
      <c r="I42" s="570">
        <f>Data!AS26/マージン!$C$11</f>
        <v>0</v>
      </c>
      <c r="M42" s="41"/>
    </row>
    <row r="43" spans="1:15" ht="15" customHeight="1">
      <c r="A43" s="42"/>
      <c r="B43" s="779" t="s">
        <v>119</v>
      </c>
      <c r="C43" s="779"/>
      <c r="D43" s="779"/>
      <c r="E43" s="779"/>
      <c r="F43" s="571">
        <f>SUM(F22:F42)</f>
        <v>0</v>
      </c>
      <c r="G43" s="129">
        <f t="shared" ref="G43:I43" si="1">SUM(G22:G42)</f>
        <v>0</v>
      </c>
      <c r="H43" s="129">
        <f>SUM(H22:H42)</f>
        <v>0</v>
      </c>
      <c r="I43" s="129">
        <f t="shared" si="1"/>
        <v>0</v>
      </c>
      <c r="M43" s="41"/>
    </row>
    <row r="44" spans="1:15" ht="7" customHeight="1">
      <c r="B44" s="86"/>
      <c r="C44" s="86"/>
      <c r="D44" s="86"/>
      <c r="E44" s="86"/>
      <c r="F44" s="76"/>
      <c r="G44" s="28"/>
      <c r="H44" s="28"/>
      <c r="I44" s="28"/>
      <c r="K44" s="28"/>
      <c r="L44" s="28"/>
      <c r="M44" s="41"/>
    </row>
    <row r="45" spans="1:15">
      <c r="C45" s="28" t="s">
        <v>263</v>
      </c>
      <c r="E45" s="28"/>
      <c r="F45" s="28"/>
      <c r="K45" s="28" t="s">
        <v>264</v>
      </c>
      <c r="L45" s="28"/>
      <c r="M45" s="27"/>
      <c r="N45" s="572" t="str">
        <f>"単位："&amp;L2</f>
        <v>単位：千円</v>
      </c>
      <c r="O45" s="41"/>
    </row>
    <row r="46" spans="1:15" ht="15" customHeight="1">
      <c r="B46" s="42"/>
      <c r="C46" s="779" t="s">
        <v>290</v>
      </c>
      <c r="D46" s="779"/>
      <c r="E46" s="779"/>
      <c r="F46" s="573">
        <f>入力消費!H35</f>
        <v>0</v>
      </c>
      <c r="H46" s="41"/>
      <c r="J46" s="42"/>
      <c r="K46" s="786" t="s">
        <v>271</v>
      </c>
      <c r="L46" s="790"/>
      <c r="M46" s="786" t="s">
        <v>264</v>
      </c>
      <c r="N46" s="574"/>
      <c r="O46" s="41"/>
    </row>
    <row r="47" spans="1:15" ht="15" customHeight="1">
      <c r="B47" s="42"/>
      <c r="C47" s="779" t="s">
        <v>291</v>
      </c>
      <c r="D47" s="779"/>
      <c r="E47" s="779"/>
      <c r="F47" s="573">
        <f>入力消費!H43</f>
        <v>0</v>
      </c>
      <c r="J47" s="42"/>
      <c r="K47" s="787"/>
      <c r="L47" s="791"/>
      <c r="M47" s="787"/>
      <c r="N47" s="557" t="s">
        <v>258</v>
      </c>
      <c r="O47" s="41"/>
    </row>
    <row r="48" spans="1:15" ht="15" customHeight="1">
      <c r="C48" s="83" t="s">
        <v>586</v>
      </c>
      <c r="D48" s="28"/>
      <c r="E48" s="83"/>
      <c r="F48" s="83"/>
      <c r="G48" s="28"/>
      <c r="I48" s="559" t="str">
        <f>"単位："&amp;L2</f>
        <v>単位：千円</v>
      </c>
      <c r="J48" s="42"/>
      <c r="K48" s="575" t="s">
        <v>265</v>
      </c>
      <c r="L48" s="574"/>
      <c r="M48" s="129" t="str">
        <f>IF($E$15=0,"",SUM(入力開催!G27:G29)/マージン!$C$11)</f>
        <v/>
      </c>
      <c r="N48" s="129" t="str">
        <f>IF($E$15=0,"",SUM(入力開催!J27:J29)/マージン!$C$11)</f>
        <v/>
      </c>
      <c r="O48" s="41"/>
    </row>
    <row r="49" spans="2:15" ht="15" customHeight="1">
      <c r="B49" s="42"/>
      <c r="C49" s="786" t="s">
        <v>262</v>
      </c>
      <c r="D49" s="788"/>
      <c r="E49" s="790"/>
      <c r="F49" s="786" t="s">
        <v>290</v>
      </c>
      <c r="G49" s="779" t="s">
        <v>291</v>
      </c>
      <c r="H49" s="788" t="s">
        <v>75</v>
      </c>
      <c r="I49" s="574"/>
      <c r="J49" s="115"/>
      <c r="K49" s="575" t="s">
        <v>266</v>
      </c>
      <c r="L49" s="574"/>
      <c r="M49" s="129" t="str">
        <f>IF($E$15=0,"",SUM(入力開催!G30:G32)/マージン!$C$11)</f>
        <v/>
      </c>
      <c r="N49" s="129" t="str">
        <f>IF($E$15=0,"",SUM(入力開催!J30:J32)/マージン!$C$11)</f>
        <v/>
      </c>
      <c r="O49" s="41"/>
    </row>
    <row r="50" spans="2:15" ht="15" customHeight="1">
      <c r="B50" s="42"/>
      <c r="C50" s="787"/>
      <c r="D50" s="789"/>
      <c r="E50" s="791"/>
      <c r="F50" s="787"/>
      <c r="G50" s="779"/>
      <c r="H50" s="789"/>
      <c r="I50" s="557" t="s">
        <v>258</v>
      </c>
      <c r="J50" s="115"/>
      <c r="K50" s="575" t="s">
        <v>267</v>
      </c>
      <c r="L50" s="574"/>
      <c r="M50" s="129" t="str">
        <f>IF($E$15=0,"",SUM(入力開催!G33:G37)/マージン!$C$11)</f>
        <v/>
      </c>
      <c r="N50" s="129" t="str">
        <f>IF($E$15=0,"",SUM(入力開催!J33:J37)/マージン!$C$11)</f>
        <v/>
      </c>
    </row>
    <row r="51" spans="2:15" ht="15" customHeight="1">
      <c r="C51" s="575" t="s">
        <v>259</v>
      </c>
      <c r="D51" s="576"/>
      <c r="E51" s="574"/>
      <c r="F51" s="129" t="str">
        <f>IF($E$13=0,"",SUM(入力消費!L49:L56)/マージン!$C$11)</f>
        <v/>
      </c>
      <c r="G51" s="129" t="str">
        <f>IF($E$13=0,"",SUM(入力消費!L104:L111)/マージン!$C$11)</f>
        <v/>
      </c>
      <c r="H51" s="129">
        <f>IFERROR(F51+G51,0)</f>
        <v>0</v>
      </c>
      <c r="I51" s="129" t="str">
        <f>IF($E$13=0,"",(SUM(入力消費!P49:P56)+SUM(入力消費!P104:P111))/マージン!$C$11)</f>
        <v/>
      </c>
      <c r="J51" s="115"/>
      <c r="K51" s="575" t="s">
        <v>328</v>
      </c>
      <c r="L51" s="574"/>
      <c r="M51" s="129" t="str">
        <f>IF($E$15=0,"",SUM(入力開催!G39:G58)/マージン!$C$11)</f>
        <v/>
      </c>
      <c r="N51" s="129" t="str">
        <f>IF($E$15=0,"",SUM(入力開催!J39:J58)/マージン!$C$11)</f>
        <v/>
      </c>
    </row>
    <row r="52" spans="2:15" ht="15" customHeight="1">
      <c r="C52" s="575" t="s">
        <v>260</v>
      </c>
      <c r="D52" s="576"/>
      <c r="E52" s="574"/>
      <c r="F52" s="129" t="str">
        <f>IF($E$13=0,"",SUM(入力消費!L57:L70)/マージン!$C$11)</f>
        <v/>
      </c>
      <c r="G52" s="129" t="str">
        <f>IF($E$13=0,"",SUM(入力消費!L112:L125)/マージン!$C$11)</f>
        <v/>
      </c>
      <c r="H52" s="129">
        <f t="shared" ref="H52:H56" si="2">IFERROR(F52+G52,0)</f>
        <v>0</v>
      </c>
      <c r="I52" s="129" t="str">
        <f>IF($E$13=0,"",(SUM(入力消費!P57:P70)+SUM(入力消費!P112:P125))/マージン!$C$11)</f>
        <v/>
      </c>
      <c r="J52" s="115"/>
      <c r="K52" s="575" t="s">
        <v>268</v>
      </c>
      <c r="L52" s="574"/>
      <c r="M52" s="129" t="str">
        <f>IF($E$15=0,"",SUM(入力開催!G60:G73)/マージン!$C$11)</f>
        <v/>
      </c>
      <c r="N52" s="129" t="str">
        <f>IF($E$15=0,"",SUM(入力開催!J60:J73)/マージン!$C$11)</f>
        <v/>
      </c>
    </row>
    <row r="53" spans="2:15" ht="15" customHeight="1">
      <c r="C53" s="575" t="s">
        <v>151</v>
      </c>
      <c r="D53" s="576"/>
      <c r="E53" s="574"/>
      <c r="F53" s="129" t="str">
        <f>IF($E$13=0,"",SUM(入力消費!L72:L85)/マージン!$C$11)</f>
        <v/>
      </c>
      <c r="G53" s="129" t="str">
        <f>IF($E$13=0,"",SUM(入力消費!L127:L140)/マージン!$C$11)</f>
        <v/>
      </c>
      <c r="H53" s="129">
        <f t="shared" si="2"/>
        <v>0</v>
      </c>
      <c r="I53" s="129" t="str">
        <f>IF($E$13=0,"",(SUM(入力消費!P72:P85)+SUM(入力消費!P127:P140))/マージン!$C$11)</f>
        <v/>
      </c>
      <c r="J53" s="115"/>
      <c r="K53" s="575" t="s">
        <v>269</v>
      </c>
      <c r="L53" s="574"/>
      <c r="M53" s="129" t="str">
        <f>IF($E$15=0,"",SUM(入力開催!G74:G77)/マージン!$C$11)</f>
        <v/>
      </c>
      <c r="N53" s="129" t="str">
        <f>IF($E$15=0,"",SUM(入力開催!J74:J77)/マージン!$C$11)</f>
        <v/>
      </c>
    </row>
    <row r="54" spans="2:15" ht="15" customHeight="1">
      <c r="C54" s="575" t="s">
        <v>152</v>
      </c>
      <c r="D54" s="576"/>
      <c r="E54" s="574"/>
      <c r="F54" s="129" t="str">
        <f>IF($E$13=0,"",SUM(入力消費!L86:L88)/マージン!$C$11)</f>
        <v/>
      </c>
      <c r="G54" s="129" t="str">
        <f>IF($E$13=0,"",SUM(入力消費!L141:L143)/マージン!$C$11)</f>
        <v/>
      </c>
      <c r="H54" s="129">
        <f t="shared" si="2"/>
        <v>0</v>
      </c>
      <c r="I54" s="129" t="str">
        <f>IF($E$13=0,"",(SUM(入力消費!P86:P88)+SUM(入力消費!P141:P143))/マージン!$C$11)</f>
        <v/>
      </c>
      <c r="J54" s="115"/>
      <c r="K54" s="575" t="s">
        <v>272</v>
      </c>
      <c r="L54" s="574"/>
      <c r="M54" s="129" t="str">
        <f>IF($E$15=0,"",SUM(入力開催!G79:G88)/マージン!$C$11)</f>
        <v/>
      </c>
      <c r="N54" s="129" t="str">
        <f>IF($E$15=0,"",SUM(入力開催!J79:J88)/マージン!$C$11)</f>
        <v/>
      </c>
    </row>
    <row r="55" spans="2:15" ht="15" customHeight="1">
      <c r="C55" s="575" t="s">
        <v>143</v>
      </c>
      <c r="D55" s="576"/>
      <c r="E55" s="574"/>
      <c r="F55" s="577"/>
      <c r="G55" s="129" t="str">
        <f>IF($E$13=0,"",入力消費!L144/マージン!$C$11)</f>
        <v/>
      </c>
      <c r="H55" s="129">
        <f t="shared" si="2"/>
        <v>0</v>
      </c>
      <c r="I55" s="129" t="str">
        <f>IF($E$13=0,"",入力消費!P144/マージン!$C$11)</f>
        <v/>
      </c>
      <c r="J55" s="115"/>
      <c r="K55" s="575" t="s">
        <v>270</v>
      </c>
      <c r="L55" s="574"/>
      <c r="M55" s="129" t="str">
        <f>IF($E$15=0,"",SUM(入力開催!G89:G92)/マージン!$C$11)</f>
        <v/>
      </c>
      <c r="N55" s="129" t="str">
        <f>IF($E$15=0,"",SUM(入力開催!J89:J92)/マージン!$C$11)</f>
        <v/>
      </c>
    </row>
    <row r="56" spans="2:15" ht="15" customHeight="1">
      <c r="C56" s="575" t="s">
        <v>62</v>
      </c>
      <c r="D56" s="576"/>
      <c r="E56" s="574"/>
      <c r="F56" s="129" t="str">
        <f>IF($E$13=0,"",SUM(入力消費!L90:L97)/マージン!$C$11)</f>
        <v/>
      </c>
      <c r="G56" s="129" t="str">
        <f>IF($E$13=0,"",SUM(入力消費!L146:L153)/マージン!$C$11)</f>
        <v/>
      </c>
      <c r="H56" s="129">
        <f t="shared" si="2"/>
        <v>0</v>
      </c>
      <c r="I56" s="129" t="str">
        <f>IF($E$13=0,"",(SUM(入力消費!P90:P97)+SUM(入力消費!P146:P153))/マージン!$C$11)</f>
        <v/>
      </c>
      <c r="J56" s="115"/>
      <c r="K56" s="575" t="s">
        <v>285</v>
      </c>
      <c r="L56" s="574"/>
      <c r="M56" s="129" t="str">
        <f>IF($E$15=0,"",SUM(入力開催!G93:G97)/マージン!$C$11)</f>
        <v/>
      </c>
      <c r="N56" s="129" t="str">
        <f>IF($E$15=0,"",SUM(入力開催!J93:J97)/マージン!$C$11)</f>
        <v/>
      </c>
    </row>
    <row r="57" spans="2:15" ht="15" customHeight="1">
      <c r="B57" s="42"/>
      <c r="C57" s="780" t="s">
        <v>261</v>
      </c>
      <c r="D57" s="781"/>
      <c r="E57" s="782"/>
      <c r="F57" s="129">
        <f>SUM(F51:F55)</f>
        <v>0</v>
      </c>
      <c r="G57" s="129">
        <f>SUM(G51:G56)</f>
        <v>0</v>
      </c>
      <c r="H57" s="129">
        <f>SUM(H51:H56)</f>
        <v>0</v>
      </c>
      <c r="I57" s="129">
        <f>SUM(I51:I56)</f>
        <v>0</v>
      </c>
      <c r="J57" s="115"/>
      <c r="K57" s="780" t="s">
        <v>261</v>
      </c>
      <c r="L57" s="782"/>
      <c r="M57" s="129">
        <f>SUM(M48:M56)</f>
        <v>0</v>
      </c>
      <c r="N57" s="129">
        <f>SUM(N48:N56)</f>
        <v>0</v>
      </c>
    </row>
    <row r="58" spans="2:15" ht="6.75" customHeight="1">
      <c r="C58" s="86"/>
      <c r="D58" s="86"/>
      <c r="E58" s="86"/>
      <c r="F58" s="86"/>
      <c r="G58" s="86"/>
      <c r="H58" s="190"/>
      <c r="I58" s="86"/>
      <c r="J58" s="42"/>
      <c r="O58" s="41"/>
    </row>
    <row r="59" spans="2:15">
      <c r="C59" s="42"/>
      <c r="H59" s="115"/>
      <c r="M59" s="41"/>
    </row>
    <row r="60" spans="2:15">
      <c r="C60" s="42"/>
      <c r="H60" s="115"/>
    </row>
    <row r="61" spans="2:15">
      <c r="C61" s="42"/>
    </row>
    <row r="62" spans="2:15">
      <c r="C62" s="42"/>
      <c r="L62" s="86"/>
    </row>
    <row r="63" spans="2:15">
      <c r="C63" s="42"/>
      <c r="H63" s="41"/>
      <c r="I63" s="86"/>
      <c r="J63" s="86"/>
      <c r="K63" s="86"/>
    </row>
    <row r="64" spans="2:15">
      <c r="C64" s="42"/>
      <c r="H64" s="41"/>
    </row>
    <row r="65" spans="3:14">
      <c r="C65" s="42"/>
      <c r="H65" s="41"/>
    </row>
    <row r="66" spans="3:14">
      <c r="C66" s="42"/>
      <c r="H66" s="41"/>
    </row>
    <row r="67" spans="3:14">
      <c r="D67" s="86"/>
      <c r="E67" s="86"/>
      <c r="F67" s="86"/>
      <c r="G67" s="86"/>
    </row>
    <row r="75" spans="3:14" hidden="1"/>
    <row r="76" spans="3:14" ht="5.5" customHeight="1"/>
    <row r="77" spans="3:14" ht="12" customHeight="1">
      <c r="C77" s="646" t="s">
        <v>67</v>
      </c>
      <c r="D77" s="646"/>
      <c r="E77" s="646"/>
      <c r="F77" s="646"/>
      <c r="G77" s="646"/>
      <c r="H77" s="647" t="s">
        <v>609</v>
      </c>
      <c r="I77" s="818" t="s">
        <v>610</v>
      </c>
      <c r="J77" s="819"/>
      <c r="K77" s="819"/>
      <c r="L77" s="819"/>
      <c r="M77" s="819"/>
      <c r="N77" s="820"/>
    </row>
    <row r="78" spans="3:14" ht="12" customHeight="1">
      <c r="C78" s="646"/>
      <c r="D78" s="646" t="s">
        <v>809</v>
      </c>
      <c r="E78" s="646"/>
      <c r="F78" s="646"/>
      <c r="G78" s="646"/>
      <c r="H78" s="646"/>
      <c r="I78" s="821"/>
      <c r="J78" s="822"/>
      <c r="K78" s="822"/>
      <c r="L78" s="822"/>
      <c r="M78" s="822"/>
      <c r="N78" s="823"/>
    </row>
    <row r="79" spans="3:14" ht="12" customHeight="1">
      <c r="C79" s="646"/>
      <c r="D79" s="646" t="s">
        <v>120</v>
      </c>
      <c r="E79" s="646"/>
      <c r="F79" s="648" t="str">
        <f>マージン!F6&amp;"年"</f>
        <v>2025年</v>
      </c>
      <c r="G79" s="646"/>
      <c r="H79" s="646"/>
      <c r="I79" s="824"/>
      <c r="J79" s="825"/>
      <c r="K79" s="825"/>
      <c r="L79" s="825"/>
      <c r="M79" s="825"/>
      <c r="N79" s="826"/>
    </row>
    <row r="80" spans="3:14" ht="12" customHeight="1">
      <c r="C80" s="646"/>
      <c r="D80" s="646" t="s">
        <v>68</v>
      </c>
      <c r="E80" s="646"/>
      <c r="F80" s="649">
        <f>マージン!H6</f>
        <v>0.9410230177254062</v>
      </c>
      <c r="G80" s="646"/>
      <c r="H80" s="647"/>
      <c r="I80" s="646"/>
      <c r="J80" s="646"/>
      <c r="K80" s="646"/>
      <c r="L80" s="646"/>
      <c r="M80" s="646"/>
      <c r="N80" s="646"/>
    </row>
    <row r="81" spans="3:14" ht="12" customHeight="1">
      <c r="C81" s="646"/>
      <c r="D81" s="646" t="s">
        <v>69</v>
      </c>
      <c r="E81" s="646"/>
      <c r="F81" s="650">
        <f>マージン!I6</f>
        <v>0.78403790917303728</v>
      </c>
      <c r="G81" s="646"/>
      <c r="H81" s="646"/>
      <c r="I81" s="646"/>
      <c r="J81" s="646"/>
      <c r="K81" s="646"/>
      <c r="L81" s="646"/>
      <c r="M81" s="646"/>
      <c r="N81" s="646"/>
    </row>
    <row r="87" spans="3:14">
      <c r="D87" s="703"/>
      <c r="E87" s="704"/>
      <c r="F87" s="704"/>
      <c r="G87" s="704"/>
      <c r="H87" s="704"/>
      <c r="I87" s="704"/>
      <c r="J87" s="704"/>
      <c r="K87" s="704"/>
      <c r="L87" s="704"/>
      <c r="M87" s="704"/>
      <c r="N87" s="705"/>
    </row>
    <row r="88" spans="3:14">
      <c r="D88" s="706"/>
      <c r="E88" s="707"/>
      <c r="F88" s="707"/>
      <c r="G88" s="707"/>
      <c r="H88" s="707"/>
      <c r="I88" s="707"/>
      <c r="J88" s="707"/>
      <c r="K88" s="707"/>
      <c r="L88" s="707"/>
      <c r="M88" s="707"/>
      <c r="N88" s="708"/>
    </row>
    <row r="97" s="25" customFormat="1"/>
    <row r="98" s="25" customFormat="1"/>
    <row r="99" s="25" customFormat="1"/>
    <row r="100" s="25" customFormat="1"/>
    <row r="101" s="25" customFormat="1"/>
    <row r="102" s="25" customFormat="1"/>
    <row r="103" s="25" customFormat="1"/>
    <row r="104" s="25" customFormat="1"/>
    <row r="105" s="25" customFormat="1"/>
    <row r="106" s="25" customFormat="1"/>
    <row r="107" s="25" customFormat="1"/>
    <row r="108" s="25" customFormat="1"/>
    <row r="109" s="25" customFormat="1"/>
    <row r="110" s="25" customFormat="1"/>
    <row r="111" s="25" customFormat="1"/>
    <row r="112" s="25" customFormat="1"/>
    <row r="113" s="25" customFormat="1"/>
    <row r="114" s="25" customFormat="1"/>
    <row r="115" s="25" customFormat="1"/>
    <row r="116" s="25" customFormat="1"/>
    <row r="117" s="25" customFormat="1"/>
    <row r="118" s="25" customFormat="1"/>
    <row r="119" s="25" customFormat="1"/>
    <row r="120" s="25" customFormat="1"/>
    <row r="121" s="25" customFormat="1"/>
    <row r="122" s="25" customFormat="1"/>
    <row r="123" s="25" customFormat="1"/>
    <row r="124" s="25" customFormat="1"/>
    <row r="125" s="25" customFormat="1"/>
    <row r="126" s="25" customFormat="1"/>
    <row r="127" s="25" customFormat="1"/>
    <row r="128" s="25" customFormat="1"/>
    <row r="129" s="25" customFormat="1"/>
    <row r="130" s="25" customFormat="1"/>
    <row r="131" s="25" customFormat="1"/>
    <row r="132" s="25" customFormat="1"/>
    <row r="133" s="25" customFormat="1"/>
    <row r="134" s="25" customFormat="1"/>
    <row r="135" s="25" customFormat="1"/>
    <row r="136" s="25" customFormat="1"/>
    <row r="137" s="25" customFormat="1"/>
    <row r="138" s="25" customFormat="1"/>
    <row r="139" s="25" customFormat="1"/>
    <row r="140" s="25" customFormat="1"/>
    <row r="141" s="25" customFormat="1"/>
    <row r="142" s="25" customFormat="1"/>
    <row r="143" s="25" customFormat="1"/>
    <row r="144" s="25" customFormat="1"/>
    <row r="145" s="25" customFormat="1"/>
    <row r="146" s="25" customFormat="1"/>
    <row r="147" s="25" customFormat="1"/>
    <row r="148" s="25" customFormat="1"/>
    <row r="149" s="25" customFormat="1"/>
    <row r="150" s="25" customFormat="1"/>
    <row r="151" s="25" customFormat="1"/>
    <row r="152" s="25" customFormat="1"/>
    <row r="153" s="25" customFormat="1"/>
    <row r="154" s="25" customFormat="1"/>
    <row r="155" s="25" customFormat="1"/>
    <row r="156" s="25" customFormat="1"/>
    <row r="157" s="25" customFormat="1"/>
    <row r="158" s="25" customFormat="1"/>
    <row r="159" s="25" customFormat="1"/>
    <row r="160" s="25" customFormat="1"/>
    <row r="161" s="25" customFormat="1"/>
    <row r="162" s="25" customFormat="1"/>
    <row r="163" s="25" customFormat="1"/>
    <row r="164" s="25" customFormat="1"/>
    <row r="165" s="25" customFormat="1"/>
    <row r="166" s="25" customFormat="1"/>
    <row r="167" s="25" customFormat="1"/>
    <row r="168" s="25" customFormat="1"/>
    <row r="169" s="25" customFormat="1"/>
    <row r="170" s="25" customFormat="1"/>
    <row r="171" s="25" customFormat="1"/>
    <row r="172" s="25" customFormat="1"/>
    <row r="173" s="25" customFormat="1"/>
    <row r="174" s="25" customFormat="1"/>
    <row r="175" s="25" customFormat="1"/>
    <row r="176" s="25" customFormat="1"/>
    <row r="177" s="25" customFormat="1"/>
    <row r="178" s="25" customFormat="1"/>
    <row r="179" s="25" customFormat="1"/>
    <row r="180" s="25" customFormat="1"/>
    <row r="181" s="25" customFormat="1"/>
    <row r="182" s="25" customFormat="1"/>
    <row r="183" s="25" customFormat="1"/>
    <row r="184" s="25" customFormat="1"/>
    <row r="185" s="25" customFormat="1"/>
    <row r="186" s="25" customFormat="1"/>
    <row r="187" s="25" customFormat="1"/>
    <row r="188" s="25" customFormat="1"/>
    <row r="189" s="25" customFormat="1"/>
    <row r="190" s="25" customFormat="1"/>
    <row r="191" s="25" customFormat="1"/>
    <row r="192" s="25" customFormat="1"/>
    <row r="193" s="25" customFormat="1"/>
    <row r="194" s="25" customFormat="1"/>
    <row r="195" s="25" customFormat="1"/>
    <row r="196" s="25" customFormat="1"/>
    <row r="197" s="25" customFormat="1"/>
    <row r="198" s="25" customFormat="1"/>
    <row r="199" s="25" customFormat="1"/>
    <row r="200" s="25" customFormat="1"/>
    <row r="201" s="25" customFormat="1"/>
    <row r="202" s="25" customFormat="1"/>
    <row r="203" s="25" customFormat="1"/>
    <row r="204" s="25" customFormat="1"/>
    <row r="205" s="25" customFormat="1"/>
    <row r="206" s="25" customFormat="1"/>
    <row r="207" s="25" customFormat="1"/>
    <row r="208" s="25" customFormat="1"/>
    <row r="209" s="25" customFormat="1"/>
    <row r="210" s="25" customFormat="1"/>
    <row r="211" s="25" customFormat="1"/>
    <row r="212" s="25" customFormat="1"/>
    <row r="213" s="25" customFormat="1"/>
    <row r="214" s="25" customFormat="1"/>
    <row r="215" s="25" customFormat="1"/>
    <row r="216" s="25" customFormat="1"/>
    <row r="217" s="25" customFormat="1"/>
    <row r="218" s="25" customFormat="1"/>
    <row r="219" s="25" customFormat="1"/>
    <row r="220" s="25" customFormat="1"/>
    <row r="221" s="25" customFormat="1"/>
    <row r="222" s="25" customFormat="1"/>
    <row r="223" s="25" customFormat="1"/>
    <row r="224" s="25" customFormat="1"/>
    <row r="225" s="25" customFormat="1"/>
    <row r="226" s="25" customFormat="1"/>
    <row r="227" s="25" customFormat="1"/>
    <row r="228" s="25" customFormat="1"/>
    <row r="229" s="25" customFormat="1"/>
    <row r="230" s="25" customFormat="1"/>
    <row r="231" s="25" customFormat="1"/>
    <row r="232" s="25" customFormat="1"/>
    <row r="233" s="25" customFormat="1"/>
    <row r="234" s="25" customFormat="1"/>
    <row r="235" s="25" customFormat="1"/>
    <row r="236" s="25" customFormat="1"/>
    <row r="237" s="25" customFormat="1"/>
    <row r="238" s="25" customFormat="1"/>
    <row r="239" s="25" customFormat="1"/>
    <row r="240" s="25" customFormat="1"/>
    <row r="241" s="25" customFormat="1"/>
    <row r="242" s="25" customFormat="1"/>
    <row r="243" s="25" customFormat="1"/>
    <row r="244" s="25" customFormat="1"/>
    <row r="245" s="25" customFormat="1"/>
    <row r="246" s="25" customFormat="1"/>
    <row r="247" s="25" customFormat="1"/>
    <row r="248" s="25" customFormat="1"/>
    <row r="249" s="25" customFormat="1"/>
    <row r="250" s="25" customFormat="1"/>
    <row r="251" s="25" customFormat="1"/>
    <row r="252" s="25" customFormat="1"/>
    <row r="253" s="25" customFormat="1"/>
    <row r="254" s="25" customFormat="1"/>
    <row r="255" s="25" customFormat="1"/>
    <row r="256" s="25" customFormat="1"/>
    <row r="257" s="25" customFormat="1"/>
    <row r="258" s="25" customFormat="1"/>
    <row r="259" s="25" customFormat="1"/>
    <row r="260" s="25" customFormat="1"/>
    <row r="261" s="25" customFormat="1"/>
    <row r="262" s="25" customFormat="1"/>
    <row r="263" s="25" customFormat="1"/>
    <row r="264" s="25" customFormat="1"/>
    <row r="265" s="25" customFormat="1"/>
    <row r="266" s="25" customFormat="1"/>
    <row r="267" s="25" customFormat="1"/>
    <row r="268" s="25" customFormat="1"/>
    <row r="269" s="25" customFormat="1"/>
    <row r="270" s="25" customFormat="1"/>
    <row r="271" s="25" customFormat="1"/>
    <row r="272" s="25" customFormat="1"/>
    <row r="273" s="25" customFormat="1"/>
    <row r="274" s="25" customFormat="1"/>
    <row r="275" s="25" customFormat="1"/>
    <row r="276" s="25" customFormat="1"/>
    <row r="277" s="25" customFormat="1"/>
    <row r="278" s="25" customFormat="1"/>
    <row r="279" s="25" customFormat="1"/>
    <row r="280" s="25" customFormat="1"/>
    <row r="281" s="25" customFormat="1"/>
    <row r="282" s="25" customFormat="1"/>
    <row r="283" s="25" customFormat="1"/>
    <row r="284" s="25" customFormat="1"/>
    <row r="285" s="25" customFormat="1"/>
    <row r="286" s="25" customFormat="1"/>
    <row r="287" s="25" customFormat="1"/>
    <row r="288" s="25" customFormat="1"/>
    <row r="289" s="25" customFormat="1"/>
    <row r="290" s="25" customFormat="1"/>
    <row r="291" s="25" customFormat="1"/>
    <row r="292" s="25" customFormat="1"/>
    <row r="293" s="25" customFormat="1"/>
    <row r="294" s="25" customFormat="1"/>
    <row r="295" s="25" customFormat="1"/>
    <row r="296" s="25" customFormat="1"/>
    <row r="297" s="25" customFormat="1"/>
    <row r="298" s="25" customFormat="1"/>
    <row r="299" s="25" customFormat="1"/>
    <row r="300" s="25" customFormat="1"/>
    <row r="301" s="25" customFormat="1"/>
    <row r="302" s="25" customFormat="1"/>
    <row r="303" s="25" customFormat="1"/>
    <row r="304" s="25" customFormat="1"/>
    <row r="305" s="25" customFormat="1"/>
    <row r="306" s="25" customFormat="1"/>
    <row r="307" s="25" customFormat="1"/>
    <row r="308" s="25" customFormat="1"/>
    <row r="309" s="25" customFormat="1"/>
    <row r="310" s="25" customFormat="1"/>
    <row r="311" s="25" customFormat="1"/>
    <row r="312" s="25" customFormat="1"/>
    <row r="313" s="25" customFormat="1"/>
    <row r="314" s="25" customFormat="1"/>
    <row r="315" s="25" customFormat="1"/>
    <row r="316" s="25" customFormat="1"/>
    <row r="317" s="25" customFormat="1"/>
    <row r="318" s="25" customFormat="1"/>
    <row r="319" s="25" customFormat="1"/>
    <row r="320" s="25" customFormat="1"/>
    <row r="321" s="25" customFormat="1"/>
    <row r="322" s="25" customFormat="1"/>
    <row r="323" s="25" customFormat="1"/>
    <row r="324" s="25" customFormat="1"/>
    <row r="325" s="25" customFormat="1"/>
    <row r="326" s="25" customFormat="1"/>
    <row r="327" s="25" customFormat="1"/>
    <row r="328" s="25" customFormat="1"/>
    <row r="329" s="25" customFormat="1"/>
    <row r="330" s="25" customFormat="1"/>
    <row r="331" s="25" customFormat="1"/>
    <row r="332" s="25" customFormat="1"/>
    <row r="333" s="25" customFormat="1"/>
    <row r="334" s="25" customFormat="1"/>
    <row r="335" s="25" customFormat="1"/>
    <row r="336" s="25" customFormat="1"/>
    <row r="337" s="25" customFormat="1"/>
    <row r="338" s="25" customFormat="1"/>
    <row r="339" s="25" customFormat="1"/>
    <row r="340" s="25" customFormat="1"/>
    <row r="341" s="25" customFormat="1"/>
    <row r="342" s="25" customFormat="1"/>
    <row r="343" s="25" customFormat="1"/>
    <row r="344" s="25" customFormat="1"/>
    <row r="345" s="25" customFormat="1"/>
    <row r="346" s="25" customFormat="1"/>
    <row r="347" s="25" customFormat="1"/>
    <row r="348" s="25" customFormat="1"/>
    <row r="349" s="25" customFormat="1"/>
    <row r="350" s="25" customFormat="1"/>
    <row r="351" s="25" customFormat="1"/>
    <row r="352" s="25" customFormat="1"/>
    <row r="353" s="25" customFormat="1"/>
    <row r="354" s="25" customFormat="1"/>
    <row r="355" s="25" customFormat="1"/>
    <row r="356" s="25" customFormat="1"/>
    <row r="357" s="25" customFormat="1"/>
    <row r="358" s="25" customFormat="1"/>
    <row r="359" s="25" customFormat="1"/>
    <row r="360" s="25" customFormat="1"/>
    <row r="361" s="25" customFormat="1"/>
    <row r="362" s="25" customFormat="1"/>
    <row r="363" s="25" customFormat="1"/>
    <row r="364" s="25" customFormat="1"/>
    <row r="365" s="25" customFormat="1"/>
    <row r="366" s="25" customFormat="1"/>
    <row r="367" s="25" customFormat="1"/>
    <row r="368" s="25" customFormat="1"/>
    <row r="369" s="25" customFormat="1"/>
    <row r="370" s="25" customFormat="1"/>
    <row r="371" s="25" customFormat="1"/>
    <row r="372" s="25" customFormat="1"/>
    <row r="373" s="25" customFormat="1"/>
    <row r="374" s="25" customFormat="1"/>
    <row r="375" s="25" customFormat="1"/>
    <row r="376" s="25" customFormat="1"/>
    <row r="377" s="25" customFormat="1"/>
    <row r="378" s="25" customFormat="1"/>
    <row r="379" s="25" customFormat="1"/>
    <row r="380" s="25" customFormat="1"/>
    <row r="381" s="25" customFormat="1"/>
    <row r="382" s="25" customFormat="1"/>
    <row r="383" s="25" customFormat="1"/>
    <row r="384" s="25" customFormat="1"/>
    <row r="385" s="25" customFormat="1"/>
    <row r="386" s="25" customFormat="1"/>
    <row r="387" s="25" customFormat="1"/>
    <row r="388" s="25" customFormat="1"/>
    <row r="389" s="25" customFormat="1"/>
    <row r="390" s="25" customFormat="1"/>
    <row r="391" s="25" customFormat="1"/>
    <row r="392" s="25" customFormat="1"/>
    <row r="393" s="25" customFormat="1"/>
    <row r="394" s="25" customFormat="1"/>
    <row r="395" s="25" customFormat="1"/>
    <row r="396" s="25" customFormat="1"/>
    <row r="397" s="25" customFormat="1"/>
    <row r="398" s="25" customFormat="1"/>
    <row r="399" s="25" customFormat="1"/>
    <row r="400" s="25" customFormat="1"/>
    <row r="401" s="25" customFormat="1"/>
    <row r="402" s="25" customFormat="1"/>
    <row r="403" s="25" customFormat="1"/>
    <row r="404" s="25" customFormat="1"/>
    <row r="405" s="25" customFormat="1"/>
    <row r="406" s="25" customFormat="1"/>
    <row r="407" s="25" customFormat="1"/>
    <row r="408" s="25" customFormat="1"/>
    <row r="409" s="25" customFormat="1"/>
    <row r="410" s="25" customFormat="1"/>
    <row r="411" s="25" customFormat="1"/>
    <row r="412" s="25" customFormat="1"/>
    <row r="413" s="25" customFormat="1"/>
    <row r="414" s="25" customFormat="1"/>
    <row r="415" s="25" customFormat="1"/>
    <row r="416" s="25" customFormat="1"/>
    <row r="417" s="25" customFormat="1"/>
    <row r="418" s="25" customFormat="1"/>
    <row r="419" s="25" customFormat="1"/>
    <row r="420" s="25" customFormat="1"/>
    <row r="421" s="25" customFormat="1"/>
    <row r="422" s="25" customFormat="1"/>
    <row r="423" s="25" customFormat="1"/>
    <row r="424" s="25" customFormat="1"/>
    <row r="425" s="25" customFormat="1"/>
    <row r="426" s="25" customFormat="1"/>
    <row r="427" s="25" customFormat="1"/>
    <row r="428" s="25" customFormat="1"/>
    <row r="429" s="25" customFormat="1"/>
  </sheetData>
  <sheetProtection sheet="1" objects="1" scenarios="1"/>
  <mergeCells count="74">
    <mergeCell ref="C57:E57"/>
    <mergeCell ref="D87:N88"/>
    <mergeCell ref="I77:N79"/>
    <mergeCell ref="N17:N18"/>
    <mergeCell ref="C20:H20"/>
    <mergeCell ref="M20:N20"/>
    <mergeCell ref="F17:F18"/>
    <mergeCell ref="G17:G18"/>
    <mergeCell ref="H17:H18"/>
    <mergeCell ref="I17:I18"/>
    <mergeCell ref="C46:E46"/>
    <mergeCell ref="C47:E47"/>
    <mergeCell ref="C49:E50"/>
    <mergeCell ref="B17:D18"/>
    <mergeCell ref="M17:M18"/>
    <mergeCell ref="E17:E18"/>
    <mergeCell ref="N13:N14"/>
    <mergeCell ref="N15:N16"/>
    <mergeCell ref="F15:F16"/>
    <mergeCell ref="G15:G16"/>
    <mergeCell ref="H15:H16"/>
    <mergeCell ref="I15:I16"/>
    <mergeCell ref="L15:L16"/>
    <mergeCell ref="M6:N6"/>
    <mergeCell ref="M9:N10"/>
    <mergeCell ref="C6:D6"/>
    <mergeCell ref="M13:M14"/>
    <mergeCell ref="M15:M16"/>
    <mergeCell ref="I13:I14"/>
    <mergeCell ref="L13:L14"/>
    <mergeCell ref="E7:L8"/>
    <mergeCell ref="B11:D12"/>
    <mergeCell ref="B13:D14"/>
    <mergeCell ref="B15:D16"/>
    <mergeCell ref="E15:E16"/>
    <mergeCell ref="E13:E14"/>
    <mergeCell ref="F13:F14"/>
    <mergeCell ref="G13:G14"/>
    <mergeCell ref="H13:H14"/>
    <mergeCell ref="K57:L57"/>
    <mergeCell ref="J11:K11"/>
    <mergeCell ref="J12:K12"/>
    <mergeCell ref="J13:K14"/>
    <mergeCell ref="J15:K16"/>
    <mergeCell ref="J17:K18"/>
    <mergeCell ref="L17:L18"/>
    <mergeCell ref="M46:M47"/>
    <mergeCell ref="F49:F50"/>
    <mergeCell ref="G49:G50"/>
    <mergeCell ref="H49:H50"/>
    <mergeCell ref="K46:L47"/>
    <mergeCell ref="B43:E43"/>
    <mergeCell ref="C21:E21"/>
    <mergeCell ref="C22:E22"/>
    <mergeCell ref="C23:E23"/>
    <mergeCell ref="C24:E24"/>
    <mergeCell ref="C25:E25"/>
    <mergeCell ref="C26:E26"/>
    <mergeCell ref="C27:E27"/>
    <mergeCell ref="C28:E28"/>
    <mergeCell ref="C29:E29"/>
    <mergeCell ref="C30:E30"/>
    <mergeCell ref="C31:E31"/>
    <mergeCell ref="C32:E32"/>
    <mergeCell ref="C33:E33"/>
    <mergeCell ref="C34:E34"/>
    <mergeCell ref="C35:E35"/>
    <mergeCell ref="C41:E41"/>
    <mergeCell ref="C42:E42"/>
    <mergeCell ref="C36:E36"/>
    <mergeCell ref="C37:E37"/>
    <mergeCell ref="C38:E38"/>
    <mergeCell ref="C39:E39"/>
    <mergeCell ref="C40:E40"/>
  </mergeCells>
  <phoneticPr fontId="2"/>
  <dataValidations count="3">
    <dataValidation type="list" allowBlank="1" showInputMessage="1" showErrorMessage="1" sqref="L3" xr:uid="{00000000-0002-0000-0400-000000000000}">
      <formula1>はいいいえ</formula1>
    </dataValidation>
    <dataValidation type="list" allowBlank="1" showInputMessage="1" showErrorMessage="1" sqref="L2" xr:uid="{00000000-0002-0000-0400-000001000000}">
      <formula1>単位</formula1>
    </dataValidation>
    <dataValidation type="list" allowBlank="1" showInputMessage="1" showErrorMessage="1" sqref="L4" xr:uid="{00000000-0002-0000-0400-000002000000}">
      <formula1>部門</formula1>
    </dataValidation>
  </dataValidations>
  <pageMargins left="0.51181102362204722" right="0.31496062992125984" top="0.35433070866141736" bottom="0.35433070866141736" header="0.11811023622047245" footer="0.11811023622047245"/>
  <pageSetup paperSize="9" scale="77" fitToHeight="0" orientation="portrait" r:id="rId1"/>
  <ignoredErrors>
    <ignoredError sqref="M49 M52 M55"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autoPageBreaks="0"/>
  </sheetPr>
  <dimension ref="A1:AP81"/>
  <sheetViews>
    <sheetView showRowColHeaders="0" zoomScale="80" zoomScaleNormal="80" workbookViewId="0"/>
  </sheetViews>
  <sheetFormatPr defaultRowHeight="10.5"/>
  <cols>
    <col min="1" max="1" width="1.6328125" style="460" customWidth="1"/>
    <col min="2" max="2" width="7.453125" style="460" customWidth="1"/>
    <col min="3" max="3" width="5.7265625" style="460" customWidth="1"/>
    <col min="4" max="4" width="3" style="460" customWidth="1"/>
    <col min="5" max="6" width="11.6328125" style="460" customWidth="1"/>
    <col min="7" max="8" width="1.90625" style="460" customWidth="1"/>
    <col min="9" max="9" width="12.26953125" style="460" customWidth="1"/>
    <col min="10" max="10" width="7.6328125" style="460" customWidth="1"/>
    <col min="11" max="12" width="1.90625" style="460" customWidth="1"/>
    <col min="13" max="13" width="3.08984375" style="460" customWidth="1"/>
    <col min="14" max="14" width="11.6328125" style="460" customWidth="1"/>
    <col min="15" max="15" width="7.6328125" style="460" customWidth="1"/>
    <col min="16" max="17" width="1.90625" style="460" customWidth="1"/>
    <col min="18" max="18" width="3.08984375" style="460" customWidth="1"/>
    <col min="19" max="19" width="11.6328125" style="460" customWidth="1"/>
    <col min="20" max="20" width="7.6328125" style="460" customWidth="1"/>
    <col min="21" max="21" width="1.90625" style="460" customWidth="1"/>
    <col min="22" max="22" width="5" style="460" customWidth="1"/>
    <col min="23" max="23" width="7.453125" style="460" customWidth="1"/>
    <col min="24" max="24" width="5.7265625" style="460" customWidth="1"/>
    <col min="25" max="25" width="3" style="460" customWidth="1"/>
    <col min="26" max="26" width="11.6328125" style="460" customWidth="1"/>
    <col min="27" max="27" width="10.26953125" style="460" customWidth="1"/>
    <col min="28" max="29" width="1.90625" style="460" customWidth="1"/>
    <col min="30" max="30" width="11.6328125" style="460" customWidth="1"/>
    <col min="31" max="31" width="7.6328125" style="460" customWidth="1"/>
    <col min="32" max="33" width="1.90625" style="460" customWidth="1"/>
    <col min="34" max="34" width="3.08984375" style="460" customWidth="1"/>
    <col min="35" max="35" width="11.6328125" style="460" customWidth="1"/>
    <col min="36" max="36" width="7.6328125" style="460" customWidth="1"/>
    <col min="37" max="38" width="1.90625" style="460" customWidth="1"/>
    <col min="39" max="39" width="3.08984375" style="460" customWidth="1"/>
    <col min="40" max="40" width="11.6328125" style="460" customWidth="1"/>
    <col min="41" max="41" width="7.6328125" style="460" customWidth="1"/>
    <col min="42" max="42" width="3.08984375" style="460" customWidth="1"/>
    <col min="43" max="43" width="1.6328125" style="460" customWidth="1"/>
    <col min="44" max="220" width="9" style="460"/>
    <col min="221" max="222" width="3" style="460" customWidth="1"/>
    <col min="223" max="227" width="6.26953125" style="460" customWidth="1"/>
    <col min="228" max="229" width="3.08984375" style="460" customWidth="1"/>
    <col min="230" max="230" width="6.26953125" style="460" customWidth="1"/>
    <col min="231" max="231" width="6" style="460" customWidth="1"/>
    <col min="232" max="232" width="3.08984375" style="460" customWidth="1"/>
    <col min="233" max="233" width="10.26953125" style="460" bestFit="1" customWidth="1"/>
    <col min="234" max="234" width="10.90625" style="460" bestFit="1" customWidth="1"/>
    <col min="235" max="235" width="6.26953125" style="460" customWidth="1"/>
    <col min="236" max="476" width="9" style="460"/>
    <col min="477" max="478" width="3" style="460" customWidth="1"/>
    <col min="479" max="483" width="6.26953125" style="460" customWidth="1"/>
    <col min="484" max="485" width="3.08984375" style="460" customWidth="1"/>
    <col min="486" max="486" width="6.26953125" style="460" customWidth="1"/>
    <col min="487" max="487" width="6" style="460" customWidth="1"/>
    <col min="488" max="488" width="3.08984375" style="460" customWidth="1"/>
    <col min="489" max="489" width="10.26953125" style="460" bestFit="1" customWidth="1"/>
    <col min="490" max="490" width="10.90625" style="460" bestFit="1" customWidth="1"/>
    <col min="491" max="491" width="6.26953125" style="460" customWidth="1"/>
    <col min="492" max="732" width="9" style="460"/>
    <col min="733" max="734" width="3" style="460" customWidth="1"/>
    <col min="735" max="739" width="6.26953125" style="460" customWidth="1"/>
    <col min="740" max="741" width="3.08984375" style="460" customWidth="1"/>
    <col min="742" max="742" width="6.26953125" style="460" customWidth="1"/>
    <col min="743" max="743" width="6" style="460" customWidth="1"/>
    <col min="744" max="744" width="3.08984375" style="460" customWidth="1"/>
    <col min="745" max="745" width="10.26953125" style="460" bestFit="1" customWidth="1"/>
    <col min="746" max="746" width="10.90625" style="460" bestFit="1" customWidth="1"/>
    <col min="747" max="747" width="6.26953125" style="460" customWidth="1"/>
    <col min="748" max="988" width="9" style="460"/>
    <col min="989" max="990" width="3" style="460" customWidth="1"/>
    <col min="991" max="995" width="6.26953125" style="460" customWidth="1"/>
    <col min="996" max="997" width="3.08984375" style="460" customWidth="1"/>
    <col min="998" max="998" width="6.26953125" style="460" customWidth="1"/>
    <col min="999" max="999" width="6" style="460" customWidth="1"/>
    <col min="1000" max="1000" width="3.08984375" style="460" customWidth="1"/>
    <col min="1001" max="1001" width="10.26953125" style="460" bestFit="1" customWidth="1"/>
    <col min="1002" max="1002" width="10.90625" style="460" bestFit="1" customWidth="1"/>
    <col min="1003" max="1003" width="6.26953125" style="460" customWidth="1"/>
    <col min="1004" max="1244" width="9" style="460"/>
    <col min="1245" max="1246" width="3" style="460" customWidth="1"/>
    <col min="1247" max="1251" width="6.26953125" style="460" customWidth="1"/>
    <col min="1252" max="1253" width="3.08984375" style="460" customWidth="1"/>
    <col min="1254" max="1254" width="6.26953125" style="460" customWidth="1"/>
    <col min="1255" max="1255" width="6" style="460" customWidth="1"/>
    <col min="1256" max="1256" width="3.08984375" style="460" customWidth="1"/>
    <col min="1257" max="1257" width="10.26953125" style="460" bestFit="1" customWidth="1"/>
    <col min="1258" max="1258" width="10.90625" style="460" bestFit="1" customWidth="1"/>
    <col min="1259" max="1259" width="6.26953125" style="460" customWidth="1"/>
    <col min="1260" max="1500" width="9" style="460"/>
    <col min="1501" max="1502" width="3" style="460" customWidth="1"/>
    <col min="1503" max="1507" width="6.26953125" style="460" customWidth="1"/>
    <col min="1508" max="1509" width="3.08984375" style="460" customWidth="1"/>
    <col min="1510" max="1510" width="6.26953125" style="460" customWidth="1"/>
    <col min="1511" max="1511" width="6" style="460" customWidth="1"/>
    <col min="1512" max="1512" width="3.08984375" style="460" customWidth="1"/>
    <col min="1513" max="1513" width="10.26953125" style="460" bestFit="1" customWidth="1"/>
    <col min="1514" max="1514" width="10.90625" style="460" bestFit="1" customWidth="1"/>
    <col min="1515" max="1515" width="6.26953125" style="460" customWidth="1"/>
    <col min="1516" max="1756" width="9" style="460"/>
    <col min="1757" max="1758" width="3" style="460" customWidth="1"/>
    <col min="1759" max="1763" width="6.26953125" style="460" customWidth="1"/>
    <col min="1764" max="1765" width="3.08984375" style="460" customWidth="1"/>
    <col min="1766" max="1766" width="6.26953125" style="460" customWidth="1"/>
    <col min="1767" max="1767" width="6" style="460" customWidth="1"/>
    <col min="1768" max="1768" width="3.08984375" style="460" customWidth="1"/>
    <col min="1769" max="1769" width="10.26953125" style="460" bestFit="1" customWidth="1"/>
    <col min="1770" max="1770" width="10.90625" style="460" bestFit="1" customWidth="1"/>
    <col min="1771" max="1771" width="6.26953125" style="460" customWidth="1"/>
    <col min="1772" max="2012" width="9" style="460"/>
    <col min="2013" max="2014" width="3" style="460" customWidth="1"/>
    <col min="2015" max="2019" width="6.26953125" style="460" customWidth="1"/>
    <col min="2020" max="2021" width="3.08984375" style="460" customWidth="1"/>
    <col min="2022" max="2022" width="6.26953125" style="460" customWidth="1"/>
    <col min="2023" max="2023" width="6" style="460" customWidth="1"/>
    <col min="2024" max="2024" width="3.08984375" style="460" customWidth="1"/>
    <col min="2025" max="2025" width="10.26953125" style="460" bestFit="1" customWidth="1"/>
    <col min="2026" max="2026" width="10.90625" style="460" bestFit="1" customWidth="1"/>
    <col min="2027" max="2027" width="6.26953125" style="460" customWidth="1"/>
    <col min="2028" max="2268" width="9" style="460"/>
    <col min="2269" max="2270" width="3" style="460" customWidth="1"/>
    <col min="2271" max="2275" width="6.26953125" style="460" customWidth="1"/>
    <col min="2276" max="2277" width="3.08984375" style="460" customWidth="1"/>
    <col min="2278" max="2278" width="6.26953125" style="460" customWidth="1"/>
    <col min="2279" max="2279" width="6" style="460" customWidth="1"/>
    <col min="2280" max="2280" width="3.08984375" style="460" customWidth="1"/>
    <col min="2281" max="2281" width="10.26953125" style="460" bestFit="1" customWidth="1"/>
    <col min="2282" max="2282" width="10.90625" style="460" bestFit="1" customWidth="1"/>
    <col min="2283" max="2283" width="6.26953125" style="460" customWidth="1"/>
    <col min="2284" max="2524" width="9" style="460"/>
    <col min="2525" max="2526" width="3" style="460" customWidth="1"/>
    <col min="2527" max="2531" width="6.26953125" style="460" customWidth="1"/>
    <col min="2532" max="2533" width="3.08984375" style="460" customWidth="1"/>
    <col min="2534" max="2534" width="6.26953125" style="460" customWidth="1"/>
    <col min="2535" max="2535" width="6" style="460" customWidth="1"/>
    <col min="2536" max="2536" width="3.08984375" style="460" customWidth="1"/>
    <col min="2537" max="2537" width="10.26953125" style="460" bestFit="1" customWidth="1"/>
    <col min="2538" max="2538" width="10.90625" style="460" bestFit="1" customWidth="1"/>
    <col min="2539" max="2539" width="6.26953125" style="460" customWidth="1"/>
    <col min="2540" max="2780" width="9" style="460"/>
    <col min="2781" max="2782" width="3" style="460" customWidth="1"/>
    <col min="2783" max="2787" width="6.26953125" style="460" customWidth="1"/>
    <col min="2788" max="2789" width="3.08984375" style="460" customWidth="1"/>
    <col min="2790" max="2790" width="6.26953125" style="460" customWidth="1"/>
    <col min="2791" max="2791" width="6" style="460" customWidth="1"/>
    <col min="2792" max="2792" width="3.08984375" style="460" customWidth="1"/>
    <col min="2793" max="2793" width="10.26953125" style="460" bestFit="1" customWidth="1"/>
    <col min="2794" max="2794" width="10.90625" style="460" bestFit="1" customWidth="1"/>
    <col min="2795" max="2795" width="6.26953125" style="460" customWidth="1"/>
    <col min="2796" max="3036" width="9" style="460"/>
    <col min="3037" max="3038" width="3" style="460" customWidth="1"/>
    <col min="3039" max="3043" width="6.26953125" style="460" customWidth="1"/>
    <col min="3044" max="3045" width="3.08984375" style="460" customWidth="1"/>
    <col min="3046" max="3046" width="6.26953125" style="460" customWidth="1"/>
    <col min="3047" max="3047" width="6" style="460" customWidth="1"/>
    <col min="3048" max="3048" width="3.08984375" style="460" customWidth="1"/>
    <col min="3049" max="3049" width="10.26953125" style="460" bestFit="1" customWidth="1"/>
    <col min="3050" max="3050" width="10.90625" style="460" bestFit="1" customWidth="1"/>
    <col min="3051" max="3051" width="6.26953125" style="460" customWidth="1"/>
    <col min="3052" max="3292" width="9" style="460"/>
    <col min="3293" max="3294" width="3" style="460" customWidth="1"/>
    <col min="3295" max="3299" width="6.26953125" style="460" customWidth="1"/>
    <col min="3300" max="3301" width="3.08984375" style="460" customWidth="1"/>
    <col min="3302" max="3302" width="6.26953125" style="460" customWidth="1"/>
    <col min="3303" max="3303" width="6" style="460" customWidth="1"/>
    <col min="3304" max="3304" width="3.08984375" style="460" customWidth="1"/>
    <col min="3305" max="3305" width="10.26953125" style="460" bestFit="1" customWidth="1"/>
    <col min="3306" max="3306" width="10.90625" style="460" bestFit="1" customWidth="1"/>
    <col min="3307" max="3307" width="6.26953125" style="460" customWidth="1"/>
    <col min="3308" max="3548" width="9" style="460"/>
    <col min="3549" max="3550" width="3" style="460" customWidth="1"/>
    <col min="3551" max="3555" width="6.26953125" style="460" customWidth="1"/>
    <col min="3556" max="3557" width="3.08984375" style="460" customWidth="1"/>
    <col min="3558" max="3558" width="6.26953125" style="460" customWidth="1"/>
    <col min="3559" max="3559" width="6" style="460" customWidth="1"/>
    <col min="3560" max="3560" width="3.08984375" style="460" customWidth="1"/>
    <col min="3561" max="3561" width="10.26953125" style="460" bestFit="1" customWidth="1"/>
    <col min="3562" max="3562" width="10.90625" style="460" bestFit="1" customWidth="1"/>
    <col min="3563" max="3563" width="6.26953125" style="460" customWidth="1"/>
    <col min="3564" max="3804" width="9" style="460"/>
    <col min="3805" max="3806" width="3" style="460" customWidth="1"/>
    <col min="3807" max="3811" width="6.26953125" style="460" customWidth="1"/>
    <col min="3812" max="3813" width="3.08984375" style="460" customWidth="1"/>
    <col min="3814" max="3814" width="6.26953125" style="460" customWidth="1"/>
    <col min="3815" max="3815" width="6" style="460" customWidth="1"/>
    <col min="3816" max="3816" width="3.08984375" style="460" customWidth="1"/>
    <col min="3817" max="3817" width="10.26953125" style="460" bestFit="1" customWidth="1"/>
    <col min="3818" max="3818" width="10.90625" style="460" bestFit="1" customWidth="1"/>
    <col min="3819" max="3819" width="6.26953125" style="460" customWidth="1"/>
    <col min="3820" max="4060" width="9" style="460"/>
    <col min="4061" max="4062" width="3" style="460" customWidth="1"/>
    <col min="4063" max="4067" width="6.26953125" style="460" customWidth="1"/>
    <col min="4068" max="4069" width="3.08984375" style="460" customWidth="1"/>
    <col min="4070" max="4070" width="6.26953125" style="460" customWidth="1"/>
    <col min="4071" max="4071" width="6" style="460" customWidth="1"/>
    <col min="4072" max="4072" width="3.08984375" style="460" customWidth="1"/>
    <col min="4073" max="4073" width="10.26953125" style="460" bestFit="1" customWidth="1"/>
    <col min="4074" max="4074" width="10.90625" style="460" bestFit="1" customWidth="1"/>
    <col min="4075" max="4075" width="6.26953125" style="460" customWidth="1"/>
    <col min="4076" max="4316" width="9" style="460"/>
    <col min="4317" max="4318" width="3" style="460" customWidth="1"/>
    <col min="4319" max="4323" width="6.26953125" style="460" customWidth="1"/>
    <col min="4324" max="4325" width="3.08984375" style="460" customWidth="1"/>
    <col min="4326" max="4326" width="6.26953125" style="460" customWidth="1"/>
    <col min="4327" max="4327" width="6" style="460" customWidth="1"/>
    <col min="4328" max="4328" width="3.08984375" style="460" customWidth="1"/>
    <col min="4329" max="4329" width="10.26953125" style="460" bestFit="1" customWidth="1"/>
    <col min="4330" max="4330" width="10.90625" style="460" bestFit="1" customWidth="1"/>
    <col min="4331" max="4331" width="6.26953125" style="460" customWidth="1"/>
    <col min="4332" max="4572" width="9" style="460"/>
    <col min="4573" max="4574" width="3" style="460" customWidth="1"/>
    <col min="4575" max="4579" width="6.26953125" style="460" customWidth="1"/>
    <col min="4580" max="4581" width="3.08984375" style="460" customWidth="1"/>
    <col min="4582" max="4582" width="6.26953125" style="460" customWidth="1"/>
    <col min="4583" max="4583" width="6" style="460" customWidth="1"/>
    <col min="4584" max="4584" width="3.08984375" style="460" customWidth="1"/>
    <col min="4585" max="4585" width="10.26953125" style="460" bestFit="1" customWidth="1"/>
    <col min="4586" max="4586" width="10.90625" style="460" bestFit="1" customWidth="1"/>
    <col min="4587" max="4587" width="6.26953125" style="460" customWidth="1"/>
    <col min="4588" max="4828" width="9" style="460"/>
    <col min="4829" max="4830" width="3" style="460" customWidth="1"/>
    <col min="4831" max="4835" width="6.26953125" style="460" customWidth="1"/>
    <col min="4836" max="4837" width="3.08984375" style="460" customWidth="1"/>
    <col min="4838" max="4838" width="6.26953125" style="460" customWidth="1"/>
    <col min="4839" max="4839" width="6" style="460" customWidth="1"/>
    <col min="4840" max="4840" width="3.08984375" style="460" customWidth="1"/>
    <col min="4841" max="4841" width="10.26953125" style="460" bestFit="1" customWidth="1"/>
    <col min="4842" max="4842" width="10.90625" style="460" bestFit="1" customWidth="1"/>
    <col min="4843" max="4843" width="6.26953125" style="460" customWidth="1"/>
    <col min="4844" max="5084" width="9" style="460"/>
    <col min="5085" max="5086" width="3" style="460" customWidth="1"/>
    <col min="5087" max="5091" width="6.26953125" style="460" customWidth="1"/>
    <col min="5092" max="5093" width="3.08984375" style="460" customWidth="1"/>
    <col min="5094" max="5094" width="6.26953125" style="460" customWidth="1"/>
    <col min="5095" max="5095" width="6" style="460" customWidth="1"/>
    <col min="5096" max="5096" width="3.08984375" style="460" customWidth="1"/>
    <col min="5097" max="5097" width="10.26953125" style="460" bestFit="1" customWidth="1"/>
    <col min="5098" max="5098" width="10.90625" style="460" bestFit="1" customWidth="1"/>
    <col min="5099" max="5099" width="6.26953125" style="460" customWidth="1"/>
    <col min="5100" max="5340" width="9" style="460"/>
    <col min="5341" max="5342" width="3" style="460" customWidth="1"/>
    <col min="5343" max="5347" width="6.26953125" style="460" customWidth="1"/>
    <col min="5348" max="5349" width="3.08984375" style="460" customWidth="1"/>
    <col min="5350" max="5350" width="6.26953125" style="460" customWidth="1"/>
    <col min="5351" max="5351" width="6" style="460" customWidth="1"/>
    <col min="5352" max="5352" width="3.08984375" style="460" customWidth="1"/>
    <col min="5353" max="5353" width="10.26953125" style="460" bestFit="1" customWidth="1"/>
    <col min="5354" max="5354" width="10.90625" style="460" bestFit="1" customWidth="1"/>
    <col min="5355" max="5355" width="6.26953125" style="460" customWidth="1"/>
    <col min="5356" max="5596" width="9" style="460"/>
    <col min="5597" max="5598" width="3" style="460" customWidth="1"/>
    <col min="5599" max="5603" width="6.26953125" style="460" customWidth="1"/>
    <col min="5604" max="5605" width="3.08984375" style="460" customWidth="1"/>
    <col min="5606" max="5606" width="6.26953125" style="460" customWidth="1"/>
    <col min="5607" max="5607" width="6" style="460" customWidth="1"/>
    <col min="5608" max="5608" width="3.08984375" style="460" customWidth="1"/>
    <col min="5609" max="5609" width="10.26953125" style="460" bestFit="1" customWidth="1"/>
    <col min="5610" max="5610" width="10.90625" style="460" bestFit="1" customWidth="1"/>
    <col min="5611" max="5611" width="6.26953125" style="460" customWidth="1"/>
    <col min="5612" max="5852" width="9" style="460"/>
    <col min="5853" max="5854" width="3" style="460" customWidth="1"/>
    <col min="5855" max="5859" width="6.26953125" style="460" customWidth="1"/>
    <col min="5860" max="5861" width="3.08984375" style="460" customWidth="1"/>
    <col min="5862" max="5862" width="6.26953125" style="460" customWidth="1"/>
    <col min="5863" max="5863" width="6" style="460" customWidth="1"/>
    <col min="5864" max="5864" width="3.08984375" style="460" customWidth="1"/>
    <col min="5865" max="5865" width="10.26953125" style="460" bestFit="1" customWidth="1"/>
    <col min="5866" max="5866" width="10.90625" style="460" bestFit="1" customWidth="1"/>
    <col min="5867" max="5867" width="6.26953125" style="460" customWidth="1"/>
    <col min="5868" max="6108" width="9" style="460"/>
    <col min="6109" max="6110" width="3" style="460" customWidth="1"/>
    <col min="6111" max="6115" width="6.26953125" style="460" customWidth="1"/>
    <col min="6116" max="6117" width="3.08984375" style="460" customWidth="1"/>
    <col min="6118" max="6118" width="6.26953125" style="460" customWidth="1"/>
    <col min="6119" max="6119" width="6" style="460" customWidth="1"/>
    <col min="6120" max="6120" width="3.08984375" style="460" customWidth="1"/>
    <col min="6121" max="6121" width="10.26953125" style="460" bestFit="1" customWidth="1"/>
    <col min="6122" max="6122" width="10.90625" style="460" bestFit="1" customWidth="1"/>
    <col min="6123" max="6123" width="6.26953125" style="460" customWidth="1"/>
    <col min="6124" max="6364" width="9" style="460"/>
    <col min="6365" max="6366" width="3" style="460" customWidth="1"/>
    <col min="6367" max="6371" width="6.26953125" style="460" customWidth="1"/>
    <col min="6372" max="6373" width="3.08984375" style="460" customWidth="1"/>
    <col min="6374" max="6374" width="6.26953125" style="460" customWidth="1"/>
    <col min="6375" max="6375" width="6" style="460" customWidth="1"/>
    <col min="6376" max="6376" width="3.08984375" style="460" customWidth="1"/>
    <col min="6377" max="6377" width="10.26953125" style="460" bestFit="1" customWidth="1"/>
    <col min="6378" max="6378" width="10.90625" style="460" bestFit="1" customWidth="1"/>
    <col min="6379" max="6379" width="6.26953125" style="460" customWidth="1"/>
    <col min="6380" max="6620" width="9" style="460"/>
    <col min="6621" max="6622" width="3" style="460" customWidth="1"/>
    <col min="6623" max="6627" width="6.26953125" style="460" customWidth="1"/>
    <col min="6628" max="6629" width="3.08984375" style="460" customWidth="1"/>
    <col min="6630" max="6630" width="6.26953125" style="460" customWidth="1"/>
    <col min="6631" max="6631" width="6" style="460" customWidth="1"/>
    <col min="6632" max="6632" width="3.08984375" style="460" customWidth="1"/>
    <col min="6633" max="6633" width="10.26953125" style="460" bestFit="1" customWidth="1"/>
    <col min="6634" max="6634" width="10.90625" style="460" bestFit="1" customWidth="1"/>
    <col min="6635" max="6635" width="6.26953125" style="460" customWidth="1"/>
    <col min="6636" max="6876" width="9" style="460"/>
    <col min="6877" max="6878" width="3" style="460" customWidth="1"/>
    <col min="6879" max="6883" width="6.26953125" style="460" customWidth="1"/>
    <col min="6884" max="6885" width="3.08984375" style="460" customWidth="1"/>
    <col min="6886" max="6886" width="6.26953125" style="460" customWidth="1"/>
    <col min="6887" max="6887" width="6" style="460" customWidth="1"/>
    <col min="6888" max="6888" width="3.08984375" style="460" customWidth="1"/>
    <col min="6889" max="6889" width="10.26953125" style="460" bestFit="1" customWidth="1"/>
    <col min="6890" max="6890" width="10.90625" style="460" bestFit="1" customWidth="1"/>
    <col min="6891" max="6891" width="6.26953125" style="460" customWidth="1"/>
    <col min="6892" max="7132" width="9" style="460"/>
    <col min="7133" max="7134" width="3" style="460" customWidth="1"/>
    <col min="7135" max="7139" width="6.26953125" style="460" customWidth="1"/>
    <col min="7140" max="7141" width="3.08984375" style="460" customWidth="1"/>
    <col min="7142" max="7142" width="6.26953125" style="460" customWidth="1"/>
    <col min="7143" max="7143" width="6" style="460" customWidth="1"/>
    <col min="7144" max="7144" width="3.08984375" style="460" customWidth="1"/>
    <col min="7145" max="7145" width="10.26953125" style="460" bestFit="1" customWidth="1"/>
    <col min="7146" max="7146" width="10.90625" style="460" bestFit="1" customWidth="1"/>
    <col min="7147" max="7147" width="6.26953125" style="460" customWidth="1"/>
    <col min="7148" max="7388" width="9" style="460"/>
    <col min="7389" max="7390" width="3" style="460" customWidth="1"/>
    <col min="7391" max="7395" width="6.26953125" style="460" customWidth="1"/>
    <col min="7396" max="7397" width="3.08984375" style="460" customWidth="1"/>
    <col min="7398" max="7398" width="6.26953125" style="460" customWidth="1"/>
    <col min="7399" max="7399" width="6" style="460" customWidth="1"/>
    <col min="7400" max="7400" width="3.08984375" style="460" customWidth="1"/>
    <col min="7401" max="7401" width="10.26953125" style="460" bestFit="1" customWidth="1"/>
    <col min="7402" max="7402" width="10.90625" style="460" bestFit="1" customWidth="1"/>
    <col min="7403" max="7403" width="6.26953125" style="460" customWidth="1"/>
    <col min="7404" max="7644" width="9" style="460"/>
    <col min="7645" max="7646" width="3" style="460" customWidth="1"/>
    <col min="7647" max="7651" width="6.26953125" style="460" customWidth="1"/>
    <col min="7652" max="7653" width="3.08984375" style="460" customWidth="1"/>
    <col min="7654" max="7654" width="6.26953125" style="460" customWidth="1"/>
    <col min="7655" max="7655" width="6" style="460" customWidth="1"/>
    <col min="7656" max="7656" width="3.08984375" style="460" customWidth="1"/>
    <col min="7657" max="7657" width="10.26953125" style="460" bestFit="1" customWidth="1"/>
    <col min="7658" max="7658" width="10.90625" style="460" bestFit="1" customWidth="1"/>
    <col min="7659" max="7659" width="6.26953125" style="460" customWidth="1"/>
    <col min="7660" max="7900" width="9" style="460"/>
    <col min="7901" max="7902" width="3" style="460" customWidth="1"/>
    <col min="7903" max="7907" width="6.26953125" style="460" customWidth="1"/>
    <col min="7908" max="7909" width="3.08984375" style="460" customWidth="1"/>
    <col min="7910" max="7910" width="6.26953125" style="460" customWidth="1"/>
    <col min="7911" max="7911" width="6" style="460" customWidth="1"/>
    <col min="7912" max="7912" width="3.08984375" style="460" customWidth="1"/>
    <col min="7913" max="7913" width="10.26953125" style="460" bestFit="1" customWidth="1"/>
    <col min="7914" max="7914" width="10.90625" style="460" bestFit="1" customWidth="1"/>
    <col min="7915" max="7915" width="6.26953125" style="460" customWidth="1"/>
    <col min="7916" max="8156" width="9" style="460"/>
    <col min="8157" max="8158" width="3" style="460" customWidth="1"/>
    <col min="8159" max="8163" width="6.26953125" style="460" customWidth="1"/>
    <col min="8164" max="8165" width="3.08984375" style="460" customWidth="1"/>
    <col min="8166" max="8166" width="6.26953125" style="460" customWidth="1"/>
    <col min="8167" max="8167" width="6" style="460" customWidth="1"/>
    <col min="8168" max="8168" width="3.08984375" style="460" customWidth="1"/>
    <col min="8169" max="8169" width="10.26953125" style="460" bestFit="1" customWidth="1"/>
    <col min="8170" max="8170" width="10.90625" style="460" bestFit="1" customWidth="1"/>
    <col min="8171" max="8171" width="6.26953125" style="460" customWidth="1"/>
    <col min="8172" max="8412" width="9" style="460"/>
    <col min="8413" max="8414" width="3" style="460" customWidth="1"/>
    <col min="8415" max="8419" width="6.26953125" style="460" customWidth="1"/>
    <col min="8420" max="8421" width="3.08984375" style="460" customWidth="1"/>
    <col min="8422" max="8422" width="6.26953125" style="460" customWidth="1"/>
    <col min="8423" max="8423" width="6" style="460" customWidth="1"/>
    <col min="8424" max="8424" width="3.08984375" style="460" customWidth="1"/>
    <col min="8425" max="8425" width="10.26953125" style="460" bestFit="1" customWidth="1"/>
    <col min="8426" max="8426" width="10.90625" style="460" bestFit="1" customWidth="1"/>
    <col min="8427" max="8427" width="6.26953125" style="460" customWidth="1"/>
    <col min="8428" max="8668" width="9" style="460"/>
    <col min="8669" max="8670" width="3" style="460" customWidth="1"/>
    <col min="8671" max="8675" width="6.26953125" style="460" customWidth="1"/>
    <col min="8676" max="8677" width="3.08984375" style="460" customWidth="1"/>
    <col min="8678" max="8678" width="6.26953125" style="460" customWidth="1"/>
    <col min="8679" max="8679" width="6" style="460" customWidth="1"/>
    <col min="8680" max="8680" width="3.08984375" style="460" customWidth="1"/>
    <col min="8681" max="8681" width="10.26953125" style="460" bestFit="1" customWidth="1"/>
    <col min="8682" max="8682" width="10.90625" style="460" bestFit="1" customWidth="1"/>
    <col min="8683" max="8683" width="6.26953125" style="460" customWidth="1"/>
    <col min="8684" max="8924" width="9" style="460"/>
    <col min="8925" max="8926" width="3" style="460" customWidth="1"/>
    <col min="8927" max="8931" width="6.26953125" style="460" customWidth="1"/>
    <col min="8932" max="8933" width="3.08984375" style="460" customWidth="1"/>
    <col min="8934" max="8934" width="6.26953125" style="460" customWidth="1"/>
    <col min="8935" max="8935" width="6" style="460" customWidth="1"/>
    <col min="8936" max="8936" width="3.08984375" style="460" customWidth="1"/>
    <col min="8937" max="8937" width="10.26953125" style="460" bestFit="1" customWidth="1"/>
    <col min="8938" max="8938" width="10.90625" style="460" bestFit="1" customWidth="1"/>
    <col min="8939" max="8939" width="6.26953125" style="460" customWidth="1"/>
    <col min="8940" max="9180" width="9" style="460"/>
    <col min="9181" max="9182" width="3" style="460" customWidth="1"/>
    <col min="9183" max="9187" width="6.26953125" style="460" customWidth="1"/>
    <col min="9188" max="9189" width="3.08984375" style="460" customWidth="1"/>
    <col min="9190" max="9190" width="6.26953125" style="460" customWidth="1"/>
    <col min="9191" max="9191" width="6" style="460" customWidth="1"/>
    <col min="9192" max="9192" width="3.08984375" style="460" customWidth="1"/>
    <col min="9193" max="9193" width="10.26953125" style="460" bestFit="1" customWidth="1"/>
    <col min="9194" max="9194" width="10.90625" style="460" bestFit="1" customWidth="1"/>
    <col min="9195" max="9195" width="6.26953125" style="460" customWidth="1"/>
    <col min="9196" max="9436" width="9" style="460"/>
    <col min="9437" max="9438" width="3" style="460" customWidth="1"/>
    <col min="9439" max="9443" width="6.26953125" style="460" customWidth="1"/>
    <col min="9444" max="9445" width="3.08984375" style="460" customWidth="1"/>
    <col min="9446" max="9446" width="6.26953125" style="460" customWidth="1"/>
    <col min="9447" max="9447" width="6" style="460" customWidth="1"/>
    <col min="9448" max="9448" width="3.08984375" style="460" customWidth="1"/>
    <col min="9449" max="9449" width="10.26953125" style="460" bestFit="1" customWidth="1"/>
    <col min="9450" max="9450" width="10.90625" style="460" bestFit="1" customWidth="1"/>
    <col min="9451" max="9451" width="6.26953125" style="460" customWidth="1"/>
    <col min="9452" max="9692" width="9" style="460"/>
    <col min="9693" max="9694" width="3" style="460" customWidth="1"/>
    <col min="9695" max="9699" width="6.26953125" style="460" customWidth="1"/>
    <col min="9700" max="9701" width="3.08984375" style="460" customWidth="1"/>
    <col min="9702" max="9702" width="6.26953125" style="460" customWidth="1"/>
    <col min="9703" max="9703" width="6" style="460" customWidth="1"/>
    <col min="9704" max="9704" width="3.08984375" style="460" customWidth="1"/>
    <col min="9705" max="9705" width="10.26953125" style="460" bestFit="1" customWidth="1"/>
    <col min="9706" max="9706" width="10.90625" style="460" bestFit="1" customWidth="1"/>
    <col min="9707" max="9707" width="6.26953125" style="460" customWidth="1"/>
    <col min="9708" max="9948" width="9" style="460"/>
    <col min="9949" max="9950" width="3" style="460" customWidth="1"/>
    <col min="9951" max="9955" width="6.26953125" style="460" customWidth="1"/>
    <col min="9956" max="9957" width="3.08984375" style="460" customWidth="1"/>
    <col min="9958" max="9958" width="6.26953125" style="460" customWidth="1"/>
    <col min="9959" max="9959" width="6" style="460" customWidth="1"/>
    <col min="9960" max="9960" width="3.08984375" style="460" customWidth="1"/>
    <col min="9961" max="9961" width="10.26953125" style="460" bestFit="1" customWidth="1"/>
    <col min="9962" max="9962" width="10.90625" style="460" bestFit="1" customWidth="1"/>
    <col min="9963" max="9963" width="6.26953125" style="460" customWidth="1"/>
    <col min="9964" max="10204" width="9" style="460"/>
    <col min="10205" max="10206" width="3" style="460" customWidth="1"/>
    <col min="10207" max="10211" width="6.26953125" style="460" customWidth="1"/>
    <col min="10212" max="10213" width="3.08984375" style="460" customWidth="1"/>
    <col min="10214" max="10214" width="6.26953125" style="460" customWidth="1"/>
    <col min="10215" max="10215" width="6" style="460" customWidth="1"/>
    <col min="10216" max="10216" width="3.08984375" style="460" customWidth="1"/>
    <col min="10217" max="10217" width="10.26953125" style="460" bestFit="1" customWidth="1"/>
    <col min="10218" max="10218" width="10.90625" style="460" bestFit="1" customWidth="1"/>
    <col min="10219" max="10219" width="6.26953125" style="460" customWidth="1"/>
    <col min="10220" max="10460" width="9" style="460"/>
    <col min="10461" max="10462" width="3" style="460" customWidth="1"/>
    <col min="10463" max="10467" width="6.26953125" style="460" customWidth="1"/>
    <col min="10468" max="10469" width="3.08984375" style="460" customWidth="1"/>
    <col min="10470" max="10470" width="6.26953125" style="460" customWidth="1"/>
    <col min="10471" max="10471" width="6" style="460" customWidth="1"/>
    <col min="10472" max="10472" width="3.08984375" style="460" customWidth="1"/>
    <col min="10473" max="10473" width="10.26953125" style="460" bestFit="1" customWidth="1"/>
    <col min="10474" max="10474" width="10.90625" style="460" bestFit="1" customWidth="1"/>
    <col min="10475" max="10475" width="6.26953125" style="460" customWidth="1"/>
    <col min="10476" max="10716" width="9" style="460"/>
    <col min="10717" max="10718" width="3" style="460" customWidth="1"/>
    <col min="10719" max="10723" width="6.26953125" style="460" customWidth="1"/>
    <col min="10724" max="10725" width="3.08984375" style="460" customWidth="1"/>
    <col min="10726" max="10726" width="6.26953125" style="460" customWidth="1"/>
    <col min="10727" max="10727" width="6" style="460" customWidth="1"/>
    <col min="10728" max="10728" width="3.08984375" style="460" customWidth="1"/>
    <col min="10729" max="10729" width="10.26953125" style="460" bestFit="1" customWidth="1"/>
    <col min="10730" max="10730" width="10.90625" style="460" bestFit="1" customWidth="1"/>
    <col min="10731" max="10731" width="6.26953125" style="460" customWidth="1"/>
    <col min="10732" max="10972" width="9" style="460"/>
    <col min="10973" max="10974" width="3" style="460" customWidth="1"/>
    <col min="10975" max="10979" width="6.26953125" style="460" customWidth="1"/>
    <col min="10980" max="10981" width="3.08984375" style="460" customWidth="1"/>
    <col min="10982" max="10982" width="6.26953125" style="460" customWidth="1"/>
    <col min="10983" max="10983" width="6" style="460" customWidth="1"/>
    <col min="10984" max="10984" width="3.08984375" style="460" customWidth="1"/>
    <col min="10985" max="10985" width="10.26953125" style="460" bestFit="1" customWidth="1"/>
    <col min="10986" max="10986" width="10.90625" style="460" bestFit="1" customWidth="1"/>
    <col min="10987" max="10987" width="6.26953125" style="460" customWidth="1"/>
    <col min="10988" max="11228" width="9" style="460"/>
    <col min="11229" max="11230" width="3" style="460" customWidth="1"/>
    <col min="11231" max="11235" width="6.26953125" style="460" customWidth="1"/>
    <col min="11236" max="11237" width="3.08984375" style="460" customWidth="1"/>
    <col min="11238" max="11238" width="6.26953125" style="460" customWidth="1"/>
    <col min="11239" max="11239" width="6" style="460" customWidth="1"/>
    <col min="11240" max="11240" width="3.08984375" style="460" customWidth="1"/>
    <col min="11241" max="11241" width="10.26953125" style="460" bestFit="1" customWidth="1"/>
    <col min="11242" max="11242" width="10.90625" style="460" bestFit="1" customWidth="1"/>
    <col min="11243" max="11243" width="6.26953125" style="460" customWidth="1"/>
    <col min="11244" max="11484" width="9" style="460"/>
    <col min="11485" max="11486" width="3" style="460" customWidth="1"/>
    <col min="11487" max="11491" width="6.26953125" style="460" customWidth="1"/>
    <col min="11492" max="11493" width="3.08984375" style="460" customWidth="1"/>
    <col min="11494" max="11494" width="6.26953125" style="460" customWidth="1"/>
    <col min="11495" max="11495" width="6" style="460" customWidth="1"/>
    <col min="11496" max="11496" width="3.08984375" style="460" customWidth="1"/>
    <col min="11497" max="11497" width="10.26953125" style="460" bestFit="1" customWidth="1"/>
    <col min="11498" max="11498" width="10.90625" style="460" bestFit="1" customWidth="1"/>
    <col min="11499" max="11499" width="6.26953125" style="460" customWidth="1"/>
    <col min="11500" max="11740" width="9" style="460"/>
    <col min="11741" max="11742" width="3" style="460" customWidth="1"/>
    <col min="11743" max="11747" width="6.26953125" style="460" customWidth="1"/>
    <col min="11748" max="11749" width="3.08984375" style="460" customWidth="1"/>
    <col min="11750" max="11750" width="6.26953125" style="460" customWidth="1"/>
    <col min="11751" max="11751" width="6" style="460" customWidth="1"/>
    <col min="11752" max="11752" width="3.08984375" style="460" customWidth="1"/>
    <col min="11753" max="11753" width="10.26953125" style="460" bestFit="1" customWidth="1"/>
    <col min="11754" max="11754" width="10.90625" style="460" bestFit="1" customWidth="1"/>
    <col min="11755" max="11755" width="6.26953125" style="460" customWidth="1"/>
    <col min="11756" max="11996" width="9" style="460"/>
    <col min="11997" max="11998" width="3" style="460" customWidth="1"/>
    <col min="11999" max="12003" width="6.26953125" style="460" customWidth="1"/>
    <col min="12004" max="12005" width="3.08984375" style="460" customWidth="1"/>
    <col min="12006" max="12006" width="6.26953125" style="460" customWidth="1"/>
    <col min="12007" max="12007" width="6" style="460" customWidth="1"/>
    <col min="12008" max="12008" width="3.08984375" style="460" customWidth="1"/>
    <col min="12009" max="12009" width="10.26953125" style="460" bestFit="1" customWidth="1"/>
    <col min="12010" max="12010" width="10.90625" style="460" bestFit="1" customWidth="1"/>
    <col min="12011" max="12011" width="6.26953125" style="460" customWidth="1"/>
    <col min="12012" max="12252" width="9" style="460"/>
    <col min="12253" max="12254" width="3" style="460" customWidth="1"/>
    <col min="12255" max="12259" width="6.26953125" style="460" customWidth="1"/>
    <col min="12260" max="12261" width="3.08984375" style="460" customWidth="1"/>
    <col min="12262" max="12262" width="6.26953125" style="460" customWidth="1"/>
    <col min="12263" max="12263" width="6" style="460" customWidth="1"/>
    <col min="12264" max="12264" width="3.08984375" style="460" customWidth="1"/>
    <col min="12265" max="12265" width="10.26953125" style="460" bestFit="1" customWidth="1"/>
    <col min="12266" max="12266" width="10.90625" style="460" bestFit="1" customWidth="1"/>
    <col min="12267" max="12267" width="6.26953125" style="460" customWidth="1"/>
    <col min="12268" max="12508" width="9" style="460"/>
    <col min="12509" max="12510" width="3" style="460" customWidth="1"/>
    <col min="12511" max="12515" width="6.26953125" style="460" customWidth="1"/>
    <col min="12516" max="12517" width="3.08984375" style="460" customWidth="1"/>
    <col min="12518" max="12518" width="6.26953125" style="460" customWidth="1"/>
    <col min="12519" max="12519" width="6" style="460" customWidth="1"/>
    <col min="12520" max="12520" width="3.08984375" style="460" customWidth="1"/>
    <col min="12521" max="12521" width="10.26953125" style="460" bestFit="1" customWidth="1"/>
    <col min="12522" max="12522" width="10.90625" style="460" bestFit="1" customWidth="1"/>
    <col min="12523" max="12523" width="6.26953125" style="460" customWidth="1"/>
    <col min="12524" max="12764" width="9" style="460"/>
    <col min="12765" max="12766" width="3" style="460" customWidth="1"/>
    <col min="12767" max="12771" width="6.26953125" style="460" customWidth="1"/>
    <col min="12772" max="12773" width="3.08984375" style="460" customWidth="1"/>
    <col min="12774" max="12774" width="6.26953125" style="460" customWidth="1"/>
    <col min="12775" max="12775" width="6" style="460" customWidth="1"/>
    <col min="12776" max="12776" width="3.08984375" style="460" customWidth="1"/>
    <col min="12777" max="12777" width="10.26953125" style="460" bestFit="1" customWidth="1"/>
    <col min="12778" max="12778" width="10.90625" style="460" bestFit="1" customWidth="1"/>
    <col min="12779" max="12779" width="6.26953125" style="460" customWidth="1"/>
    <col min="12780" max="13020" width="9" style="460"/>
    <col min="13021" max="13022" width="3" style="460" customWidth="1"/>
    <col min="13023" max="13027" width="6.26953125" style="460" customWidth="1"/>
    <col min="13028" max="13029" width="3.08984375" style="460" customWidth="1"/>
    <col min="13030" max="13030" width="6.26953125" style="460" customWidth="1"/>
    <col min="13031" max="13031" width="6" style="460" customWidth="1"/>
    <col min="13032" max="13032" width="3.08984375" style="460" customWidth="1"/>
    <col min="13033" max="13033" width="10.26953125" style="460" bestFit="1" customWidth="1"/>
    <col min="13034" max="13034" width="10.90625" style="460" bestFit="1" customWidth="1"/>
    <col min="13035" max="13035" width="6.26953125" style="460" customWidth="1"/>
    <col min="13036" max="13276" width="9" style="460"/>
    <col min="13277" max="13278" width="3" style="460" customWidth="1"/>
    <col min="13279" max="13283" width="6.26953125" style="460" customWidth="1"/>
    <col min="13284" max="13285" width="3.08984375" style="460" customWidth="1"/>
    <col min="13286" max="13286" width="6.26953125" style="460" customWidth="1"/>
    <col min="13287" max="13287" width="6" style="460" customWidth="1"/>
    <col min="13288" max="13288" width="3.08984375" style="460" customWidth="1"/>
    <col min="13289" max="13289" width="10.26953125" style="460" bestFit="1" customWidth="1"/>
    <col min="13290" max="13290" width="10.90625" style="460" bestFit="1" customWidth="1"/>
    <col min="13291" max="13291" width="6.26953125" style="460" customWidth="1"/>
    <col min="13292" max="13532" width="9" style="460"/>
    <col min="13533" max="13534" width="3" style="460" customWidth="1"/>
    <col min="13535" max="13539" width="6.26953125" style="460" customWidth="1"/>
    <col min="13540" max="13541" width="3.08984375" style="460" customWidth="1"/>
    <col min="13542" max="13542" width="6.26953125" style="460" customWidth="1"/>
    <col min="13543" max="13543" width="6" style="460" customWidth="1"/>
    <col min="13544" max="13544" width="3.08984375" style="460" customWidth="1"/>
    <col min="13545" max="13545" width="10.26953125" style="460" bestFit="1" customWidth="1"/>
    <col min="13546" max="13546" width="10.90625" style="460" bestFit="1" customWidth="1"/>
    <col min="13547" max="13547" width="6.26953125" style="460" customWidth="1"/>
    <col min="13548" max="13788" width="9" style="460"/>
    <col min="13789" max="13790" width="3" style="460" customWidth="1"/>
    <col min="13791" max="13795" width="6.26953125" style="460" customWidth="1"/>
    <col min="13796" max="13797" width="3.08984375" style="460" customWidth="1"/>
    <col min="13798" max="13798" width="6.26953125" style="460" customWidth="1"/>
    <col min="13799" max="13799" width="6" style="460" customWidth="1"/>
    <col min="13800" max="13800" width="3.08984375" style="460" customWidth="1"/>
    <col min="13801" max="13801" width="10.26953125" style="460" bestFit="1" customWidth="1"/>
    <col min="13802" max="13802" width="10.90625" style="460" bestFit="1" customWidth="1"/>
    <col min="13803" max="13803" width="6.26953125" style="460" customWidth="1"/>
    <col min="13804" max="14044" width="9" style="460"/>
    <col min="14045" max="14046" width="3" style="460" customWidth="1"/>
    <col min="14047" max="14051" width="6.26953125" style="460" customWidth="1"/>
    <col min="14052" max="14053" width="3.08984375" style="460" customWidth="1"/>
    <col min="14054" max="14054" width="6.26953125" style="460" customWidth="1"/>
    <col min="14055" max="14055" width="6" style="460" customWidth="1"/>
    <col min="14056" max="14056" width="3.08984375" style="460" customWidth="1"/>
    <col min="14057" max="14057" width="10.26953125" style="460" bestFit="1" customWidth="1"/>
    <col min="14058" max="14058" width="10.90625" style="460" bestFit="1" customWidth="1"/>
    <col min="14059" max="14059" width="6.26953125" style="460" customWidth="1"/>
    <col min="14060" max="14300" width="9" style="460"/>
    <col min="14301" max="14302" width="3" style="460" customWidth="1"/>
    <col min="14303" max="14307" width="6.26953125" style="460" customWidth="1"/>
    <col min="14308" max="14309" width="3.08984375" style="460" customWidth="1"/>
    <col min="14310" max="14310" width="6.26953125" style="460" customWidth="1"/>
    <col min="14311" max="14311" width="6" style="460" customWidth="1"/>
    <col min="14312" max="14312" width="3.08984375" style="460" customWidth="1"/>
    <col min="14313" max="14313" width="10.26953125" style="460" bestFit="1" customWidth="1"/>
    <col min="14314" max="14314" width="10.90625" style="460" bestFit="1" customWidth="1"/>
    <col min="14315" max="14315" width="6.26953125" style="460" customWidth="1"/>
    <col min="14316" max="14556" width="9" style="460"/>
    <col min="14557" max="14558" width="3" style="460" customWidth="1"/>
    <col min="14559" max="14563" width="6.26953125" style="460" customWidth="1"/>
    <col min="14564" max="14565" width="3.08984375" style="460" customWidth="1"/>
    <col min="14566" max="14566" width="6.26953125" style="460" customWidth="1"/>
    <col min="14567" max="14567" width="6" style="460" customWidth="1"/>
    <col min="14568" max="14568" width="3.08984375" style="460" customWidth="1"/>
    <col min="14569" max="14569" width="10.26953125" style="460" bestFit="1" customWidth="1"/>
    <col min="14570" max="14570" width="10.90625" style="460" bestFit="1" customWidth="1"/>
    <col min="14571" max="14571" width="6.26953125" style="460" customWidth="1"/>
    <col min="14572" max="14812" width="9" style="460"/>
    <col min="14813" max="14814" width="3" style="460" customWidth="1"/>
    <col min="14815" max="14819" width="6.26953125" style="460" customWidth="1"/>
    <col min="14820" max="14821" width="3.08984375" style="460" customWidth="1"/>
    <col min="14822" max="14822" width="6.26953125" style="460" customWidth="1"/>
    <col min="14823" max="14823" width="6" style="460" customWidth="1"/>
    <col min="14824" max="14824" width="3.08984375" style="460" customWidth="1"/>
    <col min="14825" max="14825" width="10.26953125" style="460" bestFit="1" customWidth="1"/>
    <col min="14826" max="14826" width="10.90625" style="460" bestFit="1" customWidth="1"/>
    <col min="14827" max="14827" width="6.26953125" style="460" customWidth="1"/>
    <col min="14828" max="15068" width="9" style="460"/>
    <col min="15069" max="15070" width="3" style="460" customWidth="1"/>
    <col min="15071" max="15075" width="6.26953125" style="460" customWidth="1"/>
    <col min="15076" max="15077" width="3.08984375" style="460" customWidth="1"/>
    <col min="15078" max="15078" width="6.26953125" style="460" customWidth="1"/>
    <col min="15079" max="15079" width="6" style="460" customWidth="1"/>
    <col min="15080" max="15080" width="3.08984375" style="460" customWidth="1"/>
    <col min="15081" max="15081" width="10.26953125" style="460" bestFit="1" customWidth="1"/>
    <col min="15082" max="15082" width="10.90625" style="460" bestFit="1" customWidth="1"/>
    <col min="15083" max="15083" width="6.26953125" style="460" customWidth="1"/>
    <col min="15084" max="15324" width="9" style="460"/>
    <col min="15325" max="15326" width="3" style="460" customWidth="1"/>
    <col min="15327" max="15331" width="6.26953125" style="460" customWidth="1"/>
    <col min="15332" max="15333" width="3.08984375" style="460" customWidth="1"/>
    <col min="15334" max="15334" width="6.26953125" style="460" customWidth="1"/>
    <col min="15335" max="15335" width="6" style="460" customWidth="1"/>
    <col min="15336" max="15336" width="3.08984375" style="460" customWidth="1"/>
    <col min="15337" max="15337" width="10.26953125" style="460" bestFit="1" customWidth="1"/>
    <col min="15338" max="15338" width="10.90625" style="460" bestFit="1" customWidth="1"/>
    <col min="15339" max="15339" width="6.26953125" style="460" customWidth="1"/>
    <col min="15340" max="15580" width="9" style="460"/>
    <col min="15581" max="15582" width="3" style="460" customWidth="1"/>
    <col min="15583" max="15587" width="6.26953125" style="460" customWidth="1"/>
    <col min="15588" max="15589" width="3.08984375" style="460" customWidth="1"/>
    <col min="15590" max="15590" width="6.26953125" style="460" customWidth="1"/>
    <col min="15591" max="15591" width="6" style="460" customWidth="1"/>
    <col min="15592" max="15592" width="3.08984375" style="460" customWidth="1"/>
    <col min="15593" max="15593" width="10.26953125" style="460" bestFit="1" customWidth="1"/>
    <col min="15594" max="15594" width="10.90625" style="460" bestFit="1" customWidth="1"/>
    <col min="15595" max="15595" width="6.26953125" style="460" customWidth="1"/>
    <col min="15596" max="15836" width="9" style="460"/>
    <col min="15837" max="15838" width="3" style="460" customWidth="1"/>
    <col min="15839" max="15843" width="6.26953125" style="460" customWidth="1"/>
    <col min="15844" max="15845" width="3.08984375" style="460" customWidth="1"/>
    <col min="15846" max="15846" width="6.26953125" style="460" customWidth="1"/>
    <col min="15847" max="15847" width="6" style="460" customWidth="1"/>
    <col min="15848" max="15848" width="3.08984375" style="460" customWidth="1"/>
    <col min="15849" max="15849" width="10.26953125" style="460" bestFit="1" customWidth="1"/>
    <col min="15850" max="15850" width="10.90625" style="460" bestFit="1" customWidth="1"/>
    <col min="15851" max="15851" width="6.26953125" style="460" customWidth="1"/>
    <col min="15852" max="16092" width="9" style="460"/>
    <col min="16093" max="16094" width="3" style="460" customWidth="1"/>
    <col min="16095" max="16099" width="6.26953125" style="460" customWidth="1"/>
    <col min="16100" max="16101" width="3.08984375" style="460" customWidth="1"/>
    <col min="16102" max="16102" width="6.26953125" style="460" customWidth="1"/>
    <col min="16103" max="16103" width="6" style="460" customWidth="1"/>
    <col min="16104" max="16104" width="3.08984375" style="460" customWidth="1"/>
    <col min="16105" max="16105" width="10.26953125" style="460" bestFit="1" customWidth="1"/>
    <col min="16106" max="16106" width="10.90625" style="460" bestFit="1" customWidth="1"/>
    <col min="16107" max="16107" width="6.26953125" style="460" customWidth="1"/>
    <col min="16108" max="16384" width="9" style="460"/>
  </cols>
  <sheetData>
    <row r="1" spans="1:40" ht="37.5" customHeight="1">
      <c r="B1" s="461"/>
    </row>
    <row r="3" spans="1:40">
      <c r="F3" s="462"/>
      <c r="G3" s="462"/>
      <c r="H3" s="462"/>
      <c r="I3" s="462"/>
      <c r="J3" s="462"/>
      <c r="K3" s="462"/>
      <c r="L3" s="462"/>
      <c r="M3" s="462"/>
      <c r="N3" s="462"/>
      <c r="O3" s="462"/>
      <c r="AA3" s="462"/>
      <c r="AB3" s="462"/>
      <c r="AC3" s="462"/>
      <c r="AD3" s="462"/>
      <c r="AE3" s="462"/>
      <c r="AF3" s="462"/>
      <c r="AG3" s="462"/>
      <c r="AH3" s="462"/>
      <c r="AI3" s="462"/>
      <c r="AJ3" s="462"/>
    </row>
    <row r="4" spans="1:40" ht="16.5" customHeight="1">
      <c r="E4" s="463"/>
      <c r="F4" s="846" t="str">
        <f>入力消費!$G$4</f>
        <v>○○大会による経済波及効果</v>
      </c>
      <c r="G4" s="847"/>
      <c r="H4" s="847"/>
      <c r="I4" s="847"/>
      <c r="J4" s="847"/>
      <c r="K4" s="847"/>
      <c r="L4" s="847"/>
      <c r="M4" s="847"/>
      <c r="N4" s="847"/>
      <c r="O4" s="848"/>
      <c r="P4" s="464"/>
      <c r="Z4" s="463"/>
      <c r="AA4" s="846" t="str">
        <f>入力消費!$G$4</f>
        <v>○○大会による経済波及効果</v>
      </c>
      <c r="AB4" s="847"/>
      <c r="AC4" s="847"/>
      <c r="AD4" s="847"/>
      <c r="AE4" s="847"/>
      <c r="AF4" s="847"/>
      <c r="AG4" s="847"/>
      <c r="AH4" s="847"/>
      <c r="AI4" s="847"/>
      <c r="AJ4" s="848"/>
      <c r="AK4" s="464"/>
    </row>
    <row r="5" spans="1:40" ht="17.25" customHeight="1" thickBot="1">
      <c r="E5" s="463"/>
      <c r="F5" s="849"/>
      <c r="G5" s="850"/>
      <c r="H5" s="850"/>
      <c r="I5" s="850"/>
      <c r="J5" s="850"/>
      <c r="K5" s="850"/>
      <c r="L5" s="850"/>
      <c r="M5" s="850"/>
      <c r="N5" s="850"/>
      <c r="O5" s="851"/>
      <c r="P5" s="464"/>
      <c r="Z5" s="463"/>
      <c r="AA5" s="849"/>
      <c r="AB5" s="850"/>
      <c r="AC5" s="850"/>
      <c r="AD5" s="850"/>
      <c r="AE5" s="850"/>
      <c r="AF5" s="850"/>
      <c r="AG5" s="850"/>
      <c r="AH5" s="850"/>
      <c r="AI5" s="850"/>
      <c r="AJ5" s="851"/>
      <c r="AK5" s="464"/>
    </row>
    <row r="6" spans="1:40">
      <c r="C6" s="852" t="s">
        <v>292</v>
      </c>
      <c r="D6" s="853"/>
      <c r="E6" s="853"/>
      <c r="F6" s="854"/>
      <c r="G6" s="465"/>
      <c r="H6" s="465"/>
      <c r="I6" s="465"/>
      <c r="J6" s="465"/>
      <c r="K6" s="465"/>
      <c r="L6" s="465"/>
      <c r="M6" s="465"/>
      <c r="N6" s="465"/>
      <c r="O6" s="465"/>
      <c r="S6" s="453"/>
      <c r="X6" s="852" t="s">
        <v>169</v>
      </c>
      <c r="Y6" s="853"/>
      <c r="Z6" s="853"/>
      <c r="AA6" s="854"/>
      <c r="AB6" s="465"/>
      <c r="AC6" s="465"/>
      <c r="AD6" s="466"/>
      <c r="AE6" s="466"/>
      <c r="AF6" s="466"/>
      <c r="AG6" s="465"/>
      <c r="AH6" s="465"/>
      <c r="AI6" s="465"/>
      <c r="AJ6" s="465"/>
      <c r="AN6" s="453"/>
    </row>
    <row r="7" spans="1:40" ht="11" thickBot="1">
      <c r="D7" s="462"/>
      <c r="H7" s="462"/>
      <c r="I7" s="465"/>
      <c r="J7" s="855" t="str">
        <f>"単位："&amp;報告書!$L$2</f>
        <v>単位：千円</v>
      </c>
      <c r="K7" s="856"/>
      <c r="L7" s="857"/>
      <c r="S7" s="453"/>
      <c r="Y7" s="462"/>
      <c r="AC7" s="467"/>
      <c r="AD7" s="855" t="str">
        <f>"単位："&amp;報告書!$L$2</f>
        <v>単位：千円</v>
      </c>
      <c r="AE7" s="856"/>
      <c r="AF7" s="857"/>
      <c r="AG7" s="464"/>
      <c r="AN7" s="453"/>
    </row>
    <row r="8" spans="1:40" ht="16.5" customHeight="1">
      <c r="A8" s="463"/>
      <c r="B8" s="463"/>
      <c r="C8" s="463"/>
      <c r="D8" s="840" t="s">
        <v>773</v>
      </c>
      <c r="E8" s="841"/>
      <c r="F8" s="841"/>
      <c r="G8" s="468"/>
      <c r="H8" s="469"/>
      <c r="I8" s="470"/>
      <c r="J8" s="465"/>
      <c r="K8" s="465"/>
      <c r="L8" s="465"/>
      <c r="W8" s="463"/>
      <c r="X8" s="463"/>
      <c r="Y8" s="840" t="s">
        <v>774</v>
      </c>
      <c r="Z8" s="861"/>
      <c r="AA8" s="861"/>
      <c r="AB8" s="861"/>
      <c r="AC8" s="862"/>
      <c r="AD8" s="470"/>
      <c r="AE8" s="465"/>
      <c r="AF8" s="465"/>
    </row>
    <row r="9" spans="1:40">
      <c r="A9" s="463"/>
      <c r="B9" s="463"/>
      <c r="C9" s="463"/>
      <c r="D9" s="842"/>
      <c r="E9" s="843"/>
      <c r="F9" s="843"/>
      <c r="G9" s="471"/>
      <c r="H9" s="469"/>
      <c r="I9" s="470"/>
      <c r="W9" s="463"/>
      <c r="X9" s="463"/>
      <c r="Y9" s="863"/>
      <c r="Z9" s="864"/>
      <c r="AA9" s="864"/>
      <c r="AB9" s="864"/>
      <c r="AC9" s="865"/>
      <c r="AD9" s="470"/>
    </row>
    <row r="10" spans="1:40" ht="11" thickBot="1">
      <c r="A10" s="463"/>
      <c r="B10" s="463"/>
      <c r="C10" s="463"/>
      <c r="D10" s="472"/>
      <c r="E10" s="844">
        <f>消費波及!$D$112/マージン!$C$11</f>
        <v>0</v>
      </c>
      <c r="F10" s="844"/>
      <c r="G10" s="474"/>
      <c r="H10" s="469"/>
      <c r="I10" s="470"/>
      <c r="W10" s="463"/>
      <c r="X10" s="463"/>
      <c r="Y10" s="472"/>
      <c r="Z10" s="473"/>
      <c r="AA10" s="866">
        <f>開催波及!$D$116/マージン!$C$11</f>
        <v>0</v>
      </c>
      <c r="AB10" s="866"/>
      <c r="AC10" s="867"/>
      <c r="AD10" s="470"/>
    </row>
    <row r="11" spans="1:40">
      <c r="D11" s="465"/>
      <c r="E11" s="465"/>
      <c r="F11" s="465"/>
      <c r="G11" s="465"/>
      <c r="H11" s="465"/>
      <c r="I11" s="465"/>
      <c r="O11" s="466"/>
      <c r="P11" s="466"/>
      <c r="Q11" s="466"/>
      <c r="R11" s="466"/>
      <c r="Y11" s="465"/>
      <c r="Z11" s="465"/>
      <c r="AA11" s="465"/>
      <c r="AB11" s="465"/>
      <c r="AC11" s="465"/>
      <c r="AD11" s="465"/>
      <c r="AJ11" s="466"/>
      <c r="AK11" s="466"/>
      <c r="AL11" s="466"/>
      <c r="AM11" s="466"/>
    </row>
    <row r="12" spans="1:40" ht="11" thickBot="1">
      <c r="D12" s="466"/>
      <c r="E12" s="466"/>
      <c r="G12" s="466"/>
      <c r="I12" s="466"/>
      <c r="J12" s="462"/>
      <c r="K12" s="462"/>
      <c r="O12" s="462"/>
      <c r="P12" s="462"/>
      <c r="Y12" s="466"/>
      <c r="Z12" s="466"/>
      <c r="AB12" s="466"/>
      <c r="AD12" s="466"/>
      <c r="AE12" s="462"/>
      <c r="AF12" s="462"/>
      <c r="AH12" s="462"/>
      <c r="AI12" s="462"/>
      <c r="AJ12" s="462"/>
      <c r="AK12" s="462"/>
    </row>
    <row r="13" spans="1:40" ht="15" customHeight="1" thickBot="1">
      <c r="C13" s="463"/>
      <c r="D13" s="475"/>
      <c r="E13" s="476"/>
      <c r="F13" s="462" t="s">
        <v>775</v>
      </c>
      <c r="G13" s="477"/>
      <c r="H13" s="478"/>
      <c r="I13" s="479"/>
      <c r="J13" s="479"/>
      <c r="K13" s="479"/>
      <c r="L13" s="480"/>
      <c r="M13" s="462"/>
      <c r="N13" s="462"/>
      <c r="O13" s="462"/>
      <c r="P13" s="462"/>
      <c r="X13" s="463"/>
      <c r="Y13" s="481"/>
      <c r="Z13" s="481"/>
      <c r="AA13" s="462" t="s">
        <v>776</v>
      </c>
      <c r="AB13" s="481"/>
      <c r="AC13" s="478"/>
      <c r="AD13" s="482"/>
      <c r="AE13" s="482"/>
      <c r="AF13" s="482"/>
      <c r="AG13" s="483"/>
      <c r="AL13" s="464"/>
    </row>
    <row r="14" spans="1:40" ht="11" thickBot="1">
      <c r="C14" s="463"/>
      <c r="D14" s="484"/>
      <c r="E14" s="485"/>
      <c r="F14" s="485"/>
      <c r="G14" s="486"/>
      <c r="I14" s="484"/>
      <c r="J14" s="485"/>
      <c r="K14" s="485"/>
      <c r="L14" s="486"/>
      <c r="M14" s="480"/>
      <c r="N14" s="462"/>
      <c r="O14" s="462"/>
      <c r="P14" s="462"/>
      <c r="X14" s="463"/>
      <c r="Y14" s="484"/>
      <c r="Z14" s="485"/>
      <c r="AA14" s="485"/>
      <c r="AB14" s="486"/>
      <c r="AD14" s="484"/>
      <c r="AE14" s="485"/>
      <c r="AF14" s="485"/>
      <c r="AG14" s="487"/>
      <c r="AH14" s="464"/>
      <c r="AL14" s="464"/>
    </row>
    <row r="15" spans="1:40" ht="11" thickBot="1">
      <c r="C15" s="463"/>
      <c r="D15" s="488"/>
      <c r="E15" s="454" t="s">
        <v>777</v>
      </c>
      <c r="F15" s="489"/>
      <c r="G15" s="490"/>
      <c r="I15" s="455" t="s">
        <v>778</v>
      </c>
      <c r="J15" s="489"/>
      <c r="K15" s="489"/>
      <c r="L15" s="490"/>
      <c r="M15" s="480"/>
      <c r="N15" s="462"/>
      <c r="O15" s="462"/>
      <c r="P15" s="462"/>
      <c r="X15" s="463"/>
      <c r="Y15" s="488"/>
      <c r="Z15" s="454" t="s">
        <v>777</v>
      </c>
      <c r="AA15" s="489"/>
      <c r="AB15" s="490"/>
      <c r="AD15" s="455" t="s">
        <v>778</v>
      </c>
      <c r="AE15" s="489"/>
      <c r="AF15" s="489"/>
      <c r="AG15" s="491"/>
      <c r="AH15" s="464"/>
      <c r="AL15" s="464"/>
    </row>
    <row r="16" spans="1:40" ht="11" thickBot="1">
      <c r="C16" s="463"/>
      <c r="D16" s="488"/>
      <c r="E16" s="858">
        <f>消費波及!$E$112/マージン!$C$11</f>
        <v>0</v>
      </c>
      <c r="F16" s="858"/>
      <c r="G16" s="490"/>
      <c r="H16" s="463"/>
      <c r="I16" s="488"/>
      <c r="J16" s="858">
        <f>消費波及!$F$112/マージン!$C$11</f>
        <v>0</v>
      </c>
      <c r="K16" s="858"/>
      <c r="L16" s="490"/>
      <c r="M16" s="480"/>
      <c r="N16" s="462"/>
      <c r="O16" s="462"/>
      <c r="P16" s="462"/>
      <c r="X16" s="463"/>
      <c r="Y16" s="488"/>
      <c r="Z16" s="858">
        <f>開催波及!$E$116/マージン!$C$11</f>
        <v>0</v>
      </c>
      <c r="AA16" s="858"/>
      <c r="AB16" s="490"/>
      <c r="AD16" s="860">
        <f>開催波及!$F$116/マージン!$C$11</f>
        <v>0</v>
      </c>
      <c r="AE16" s="858"/>
      <c r="AF16" s="858"/>
      <c r="AG16" s="491"/>
      <c r="AH16" s="464"/>
      <c r="AL16" s="464"/>
    </row>
    <row r="17" spans="3:38" ht="11" thickBot="1">
      <c r="C17" s="463"/>
      <c r="D17" s="492"/>
      <c r="E17" s="493"/>
      <c r="F17" s="493"/>
      <c r="G17" s="494"/>
      <c r="I17" s="456" t="s">
        <v>779</v>
      </c>
      <c r="J17" s="859">
        <f>消費波及!$J$112/マージン!$C$11</f>
        <v>0</v>
      </c>
      <c r="K17" s="859"/>
      <c r="L17" s="494"/>
      <c r="M17" s="480"/>
      <c r="N17" s="462"/>
      <c r="O17" s="462"/>
      <c r="P17" s="462"/>
      <c r="X17" s="463"/>
      <c r="Y17" s="492"/>
      <c r="Z17" s="493"/>
      <c r="AA17" s="493"/>
      <c r="AB17" s="494"/>
      <c r="AD17" s="456" t="s">
        <v>779</v>
      </c>
      <c r="AE17" s="859">
        <f>開催波及!$J$112/マージン!$C$11</f>
        <v>0</v>
      </c>
      <c r="AF17" s="859"/>
      <c r="AG17" s="495"/>
      <c r="AH17" s="464"/>
      <c r="AL17" s="464"/>
    </row>
    <row r="18" spans="3:38">
      <c r="D18" s="466"/>
      <c r="E18" s="466"/>
      <c r="F18" s="466"/>
      <c r="G18" s="466"/>
      <c r="I18" s="466"/>
      <c r="J18" s="466"/>
      <c r="K18" s="466"/>
      <c r="L18" s="465"/>
      <c r="M18" s="462"/>
      <c r="N18" s="462"/>
      <c r="O18" s="462"/>
      <c r="P18" s="462"/>
      <c r="Y18" s="466"/>
      <c r="Z18" s="466"/>
      <c r="AA18" s="466"/>
      <c r="AB18" s="466"/>
      <c r="AD18" s="466"/>
      <c r="AE18" s="466"/>
      <c r="AF18" s="466"/>
      <c r="AG18" s="465"/>
      <c r="AH18" s="466"/>
      <c r="AI18" s="466"/>
      <c r="AJ18" s="466"/>
      <c r="AK18" s="466"/>
    </row>
    <row r="19" spans="3:38">
      <c r="D19" s="462"/>
      <c r="E19" s="462"/>
      <c r="F19" s="462"/>
      <c r="G19" s="462"/>
      <c r="H19" s="462"/>
      <c r="I19" s="462"/>
      <c r="J19" s="462"/>
      <c r="K19" s="462"/>
      <c r="M19" s="462"/>
      <c r="N19" s="462"/>
      <c r="O19" s="462"/>
      <c r="P19" s="462"/>
      <c r="Y19" s="462"/>
      <c r="Z19" s="462"/>
      <c r="AA19" s="462"/>
      <c r="AB19" s="462"/>
      <c r="AC19" s="462"/>
      <c r="AD19" s="462"/>
      <c r="AE19" s="462"/>
      <c r="AF19" s="462"/>
      <c r="AH19" s="462"/>
      <c r="AI19" s="462"/>
      <c r="AJ19" s="462"/>
      <c r="AK19" s="462"/>
    </row>
    <row r="20" spans="3:38" ht="16.5" customHeight="1" thickBot="1">
      <c r="F20" s="460" t="s">
        <v>780</v>
      </c>
      <c r="H20" s="464"/>
      <c r="AA20" s="460" t="s">
        <v>780</v>
      </c>
      <c r="AC20" s="464"/>
    </row>
    <row r="21" spans="3:38">
      <c r="D21" s="484"/>
      <c r="E21" s="485"/>
      <c r="F21" s="485"/>
      <c r="G21" s="486"/>
      <c r="H21" s="464"/>
      <c r="Y21" s="484"/>
      <c r="Z21" s="485"/>
      <c r="AA21" s="485"/>
      <c r="AB21" s="486"/>
      <c r="AC21" s="464"/>
    </row>
    <row r="22" spans="3:38">
      <c r="D22" s="488"/>
      <c r="E22" s="454" t="s">
        <v>41</v>
      </c>
      <c r="F22" s="489"/>
      <c r="G22" s="490"/>
      <c r="H22" s="464"/>
      <c r="Y22" s="488"/>
      <c r="Z22" s="454" t="s">
        <v>41</v>
      </c>
      <c r="AA22" s="489"/>
      <c r="AB22" s="490"/>
      <c r="AC22" s="464"/>
    </row>
    <row r="23" spans="3:38" ht="11" thickBot="1">
      <c r="D23" s="492"/>
      <c r="E23" s="493"/>
      <c r="F23" s="493">
        <f>消費波及!$K$112/マージン!$C$11</f>
        <v>0</v>
      </c>
      <c r="G23" s="494"/>
      <c r="H23" s="464"/>
      <c r="Y23" s="492"/>
      <c r="Z23" s="493"/>
      <c r="AA23" s="493">
        <f>開催波及!$K$116/マージン!$C$11</f>
        <v>0</v>
      </c>
      <c r="AB23" s="494"/>
      <c r="AC23" s="464"/>
    </row>
    <row r="24" spans="3:38">
      <c r="H24" s="464"/>
      <c r="AC24" s="464"/>
    </row>
    <row r="25" spans="3:38">
      <c r="Q25" s="464"/>
      <c r="AL25" s="464"/>
    </row>
    <row r="26" spans="3:38" ht="11" thickBot="1">
      <c r="D26" s="496"/>
      <c r="F26" s="496" t="s">
        <v>781</v>
      </c>
      <c r="G26" s="496"/>
      <c r="I26" s="496"/>
      <c r="K26" s="496"/>
      <c r="Q26" s="464"/>
      <c r="Y26" s="496"/>
      <c r="AA26" s="496" t="s">
        <v>781</v>
      </c>
      <c r="AB26" s="496"/>
      <c r="AD26" s="496"/>
      <c r="AF26" s="496"/>
      <c r="AI26" s="496" t="s">
        <v>782</v>
      </c>
      <c r="AL26" s="464"/>
    </row>
    <row r="27" spans="3:38" ht="16.5" customHeight="1">
      <c r="D27" s="497"/>
      <c r="E27" s="498"/>
      <c r="F27" s="498"/>
      <c r="G27" s="498"/>
      <c r="H27" s="498"/>
      <c r="I27" s="498"/>
      <c r="J27" s="498"/>
      <c r="K27" s="499"/>
      <c r="Q27" s="464"/>
      <c r="Y27" s="497" t="s">
        <v>783</v>
      </c>
      <c r="Z27" s="498"/>
      <c r="AA27" s="498"/>
      <c r="AB27" s="498"/>
      <c r="AC27" s="498"/>
      <c r="AD27" s="498"/>
      <c r="AE27" s="498"/>
      <c r="AF27" s="499"/>
      <c r="AH27" s="497"/>
      <c r="AI27" s="498"/>
      <c r="AJ27" s="498"/>
      <c r="AK27" s="499"/>
      <c r="AL27" s="464"/>
    </row>
    <row r="28" spans="3:38">
      <c r="D28" s="500"/>
      <c r="E28" s="501" t="s">
        <v>784</v>
      </c>
      <c r="F28" s="501"/>
      <c r="G28" s="501"/>
      <c r="H28" s="501"/>
      <c r="I28" s="501" t="s">
        <v>786</v>
      </c>
      <c r="J28" s="501"/>
      <c r="K28" s="502"/>
      <c r="Q28" s="464"/>
      <c r="Y28" s="500"/>
      <c r="Z28" s="868" t="s">
        <v>785</v>
      </c>
      <c r="AA28" s="868"/>
      <c r="AB28" s="501"/>
      <c r="AC28" s="501"/>
      <c r="AD28" s="501" t="s">
        <v>786</v>
      </c>
      <c r="AE28" s="501"/>
      <c r="AF28" s="502"/>
      <c r="AH28" s="500"/>
      <c r="AI28" s="501" t="s">
        <v>257</v>
      </c>
      <c r="AJ28" s="457" t="s">
        <v>787</v>
      </c>
      <c r="AK28" s="502"/>
      <c r="AL28" s="464"/>
    </row>
    <row r="29" spans="3:38" ht="11" thickBot="1">
      <c r="D29" s="503"/>
      <c r="E29" s="504"/>
      <c r="F29" s="504"/>
      <c r="G29" s="504"/>
      <c r="H29" s="504"/>
      <c r="I29" s="837">
        <f>消費波及!$M$112/マージン!$C$11</f>
        <v>0</v>
      </c>
      <c r="J29" s="837"/>
      <c r="K29" s="505"/>
      <c r="Q29" s="464"/>
      <c r="Y29" s="503"/>
      <c r="Z29" s="504"/>
      <c r="AA29" s="504"/>
      <c r="AB29" s="504"/>
      <c r="AC29" s="504"/>
      <c r="AD29" s="837">
        <f>開催波及!M112/マージン!$C$11</f>
        <v>0</v>
      </c>
      <c r="AE29" s="837"/>
      <c r="AF29" s="505"/>
      <c r="AH29" s="503"/>
      <c r="AI29" s="837">
        <f>開催波及!M114/マージン!$C$11</f>
        <v>0</v>
      </c>
      <c r="AJ29" s="837"/>
      <c r="AK29" s="505"/>
      <c r="AL29" s="464"/>
    </row>
    <row r="31" spans="3:38" ht="11" thickBot="1">
      <c r="F31" s="466" t="s">
        <v>788</v>
      </c>
      <c r="G31" s="466"/>
      <c r="H31" s="466"/>
      <c r="AA31" s="466" t="s">
        <v>788</v>
      </c>
      <c r="AB31" s="466"/>
      <c r="AC31" s="466"/>
    </row>
    <row r="32" spans="3:38" ht="16.5" customHeight="1">
      <c r="D32" s="506"/>
      <c r="E32" s="507"/>
      <c r="F32" s="507"/>
      <c r="G32" s="507"/>
      <c r="H32" s="507"/>
      <c r="I32" s="507"/>
      <c r="J32" s="507"/>
      <c r="K32" s="508"/>
      <c r="Q32" s="464"/>
      <c r="Y32" s="506"/>
      <c r="Z32" s="507"/>
      <c r="AA32" s="507"/>
      <c r="AB32" s="507"/>
      <c r="AC32" s="507"/>
      <c r="AD32" s="507"/>
      <c r="AE32" s="507"/>
      <c r="AF32" s="508"/>
      <c r="AL32" s="464"/>
    </row>
    <row r="33" spans="4:39">
      <c r="D33" s="509"/>
      <c r="E33" s="510" t="s">
        <v>789</v>
      </c>
      <c r="F33" s="510"/>
      <c r="G33" s="510"/>
      <c r="H33" s="510"/>
      <c r="I33" s="845" t="s">
        <v>790</v>
      </c>
      <c r="J33" s="845"/>
      <c r="K33" s="511"/>
      <c r="M33" s="462"/>
      <c r="N33" s="462"/>
      <c r="O33" s="462"/>
      <c r="P33" s="462"/>
      <c r="Q33" s="464"/>
      <c r="Y33" s="509"/>
      <c r="Z33" s="510" t="s">
        <v>789</v>
      </c>
      <c r="AA33" s="510"/>
      <c r="AB33" s="510"/>
      <c r="AC33" s="510"/>
      <c r="AD33" s="845" t="s">
        <v>790</v>
      </c>
      <c r="AE33" s="845"/>
      <c r="AF33" s="511"/>
      <c r="AH33" s="462"/>
      <c r="AI33" s="462"/>
      <c r="AJ33" s="462"/>
      <c r="AK33" s="462"/>
      <c r="AL33" s="464"/>
    </row>
    <row r="34" spans="4:39" ht="11" thickBot="1">
      <c r="D34" s="512"/>
      <c r="E34" s="839">
        <f>消費波及!$N$112/マージン!$C$11</f>
        <v>0</v>
      </c>
      <c r="F34" s="839"/>
      <c r="G34" s="513"/>
      <c r="H34" s="513"/>
      <c r="I34" s="839">
        <f>消費波及!$O$112/マージン!$C$11</f>
        <v>0</v>
      </c>
      <c r="J34" s="839"/>
      <c r="K34" s="514"/>
      <c r="Q34" s="464"/>
      <c r="Y34" s="512"/>
      <c r="Z34" s="839">
        <f>開催波及!$N$112/マージン!$C$11</f>
        <v>0</v>
      </c>
      <c r="AA34" s="839"/>
      <c r="AB34" s="513"/>
      <c r="AC34" s="513"/>
      <c r="AD34" s="839">
        <f>開催波及!$O$112/マージン!$C$11</f>
        <v>0</v>
      </c>
      <c r="AE34" s="839"/>
      <c r="AF34" s="514"/>
      <c r="AL34" s="464"/>
    </row>
    <row r="35" spans="4:39">
      <c r="D35" s="465"/>
      <c r="E35" s="465"/>
      <c r="F35" s="465"/>
      <c r="G35" s="465"/>
      <c r="H35" s="465"/>
      <c r="I35" s="465"/>
      <c r="J35" s="465"/>
      <c r="K35" s="465"/>
      <c r="Q35" s="464"/>
      <c r="Y35" s="465"/>
      <c r="Z35" s="465"/>
      <c r="AA35" s="465"/>
      <c r="AB35" s="465"/>
      <c r="AC35" s="465"/>
      <c r="AD35" s="465"/>
      <c r="AE35" s="465"/>
      <c r="AF35" s="465"/>
      <c r="AL35" s="464"/>
    </row>
    <row r="36" spans="4:39" ht="11" thickBot="1">
      <c r="F36" s="466" t="s">
        <v>791</v>
      </c>
      <c r="G36" s="466"/>
      <c r="H36" s="466"/>
      <c r="N36" s="496" t="s">
        <v>792</v>
      </c>
      <c r="Q36" s="464"/>
      <c r="AA36" s="466" t="s">
        <v>791</v>
      </c>
      <c r="AB36" s="466"/>
      <c r="AC36" s="466"/>
      <c r="AI36" s="496" t="s">
        <v>792</v>
      </c>
      <c r="AL36" s="464"/>
    </row>
    <row r="37" spans="4:39" ht="16.5" customHeight="1">
      <c r="D37" s="515"/>
      <c r="E37" s="516"/>
      <c r="F37" s="516"/>
      <c r="G37" s="516"/>
      <c r="H37" s="516"/>
      <c r="I37" s="516"/>
      <c r="J37" s="516"/>
      <c r="K37" s="517"/>
      <c r="M37" s="497"/>
      <c r="N37" s="498" t="s">
        <v>64</v>
      </c>
      <c r="O37" s="498"/>
      <c r="P37" s="499"/>
      <c r="Q37" s="464"/>
      <c r="Y37" s="515"/>
      <c r="Z37" s="516"/>
      <c r="AA37" s="516"/>
      <c r="AB37" s="516"/>
      <c r="AC37" s="516"/>
      <c r="AD37" s="516"/>
      <c r="AE37" s="516"/>
      <c r="AF37" s="517"/>
      <c r="AH37" s="497"/>
      <c r="AI37" s="498" t="s">
        <v>64</v>
      </c>
      <c r="AJ37" s="498"/>
      <c r="AK37" s="499"/>
      <c r="AL37" s="464"/>
    </row>
    <row r="38" spans="4:39" ht="16">
      <c r="D38" s="518"/>
      <c r="E38" s="519" t="s">
        <v>42</v>
      </c>
      <c r="F38" s="519"/>
      <c r="G38" s="519"/>
      <c r="H38" s="519"/>
      <c r="I38" s="519"/>
      <c r="J38" s="519"/>
      <c r="K38" s="520"/>
      <c r="M38" s="500"/>
      <c r="N38" s="501" t="s">
        <v>784</v>
      </c>
      <c r="O38" s="834">
        <f>マージン!$F$6</f>
        <v>2025</v>
      </c>
      <c r="P38" s="835"/>
      <c r="Q38" s="464"/>
      <c r="R38" s="521"/>
      <c r="Y38" s="518"/>
      <c r="Z38" s="519" t="s">
        <v>42</v>
      </c>
      <c r="AA38" s="519"/>
      <c r="AB38" s="519"/>
      <c r="AC38" s="519"/>
      <c r="AD38" s="519"/>
      <c r="AE38" s="519"/>
      <c r="AF38" s="520"/>
      <c r="AH38" s="500"/>
      <c r="AI38" s="501" t="s">
        <v>784</v>
      </c>
      <c r="AJ38" s="522">
        <f>マージン!$F$6</f>
        <v>2025</v>
      </c>
      <c r="AK38" s="502"/>
      <c r="AL38" s="464"/>
      <c r="AM38" s="603" t="s">
        <v>793</v>
      </c>
    </row>
    <row r="39" spans="4:39" ht="11" thickBot="1">
      <c r="D39" s="523"/>
      <c r="E39" s="524"/>
      <c r="F39" s="524"/>
      <c r="G39" s="524"/>
      <c r="H39" s="524"/>
      <c r="I39" s="838">
        <f>消費波及!$R$112/マージン!$C$11</f>
        <v>0</v>
      </c>
      <c r="J39" s="838"/>
      <c r="K39" s="525"/>
      <c r="M39" s="503"/>
      <c r="N39" s="837">
        <f>消費波及!$P$112/マージン!$C$11</f>
        <v>0</v>
      </c>
      <c r="O39" s="837"/>
      <c r="P39" s="505"/>
      <c r="Q39" s="464"/>
      <c r="Y39" s="523"/>
      <c r="Z39" s="524"/>
      <c r="AA39" s="524"/>
      <c r="AB39" s="524"/>
      <c r="AC39" s="524"/>
      <c r="AD39" s="838">
        <f>開催波及!$R$112/マージン!$C$11</f>
        <v>0</v>
      </c>
      <c r="AE39" s="838"/>
      <c r="AF39" s="525"/>
      <c r="AH39" s="503"/>
      <c r="AI39" s="837">
        <f>開催波及!$P$112/マージン!$C$11</f>
        <v>0</v>
      </c>
      <c r="AJ39" s="837"/>
      <c r="AK39" s="505"/>
      <c r="AL39" s="464"/>
    </row>
    <row r="41" spans="4:39" ht="11" thickBot="1">
      <c r="F41" s="460" t="s">
        <v>794</v>
      </c>
      <c r="AA41" s="460" t="s">
        <v>794</v>
      </c>
    </row>
    <row r="42" spans="4:39" ht="16.5" customHeight="1">
      <c r="D42" s="515"/>
      <c r="E42" s="516"/>
      <c r="F42" s="516"/>
      <c r="G42" s="516"/>
      <c r="H42" s="516"/>
      <c r="I42" s="516"/>
      <c r="J42" s="516"/>
      <c r="K42" s="517"/>
      <c r="Y42" s="515"/>
      <c r="Z42" s="516"/>
      <c r="AA42" s="516"/>
      <c r="AB42" s="516"/>
      <c r="AC42" s="516"/>
      <c r="AD42" s="516"/>
      <c r="AE42" s="516"/>
      <c r="AF42" s="517"/>
    </row>
    <row r="43" spans="4:39">
      <c r="D43" s="518"/>
      <c r="E43" s="519" t="s">
        <v>795</v>
      </c>
      <c r="F43" s="519"/>
      <c r="G43" s="519"/>
      <c r="H43" s="519"/>
      <c r="I43" s="519"/>
      <c r="J43" s="519"/>
      <c r="K43" s="520"/>
      <c r="Y43" s="518"/>
      <c r="Z43" s="519" t="s">
        <v>795</v>
      </c>
      <c r="AA43" s="519"/>
      <c r="AB43" s="519"/>
      <c r="AC43" s="519"/>
      <c r="AD43" s="519"/>
      <c r="AE43" s="519"/>
      <c r="AF43" s="520"/>
    </row>
    <row r="44" spans="4:39" ht="11" thickBot="1">
      <c r="D44" s="523"/>
      <c r="E44" s="524"/>
      <c r="F44" s="524"/>
      <c r="G44" s="524"/>
      <c r="H44" s="524"/>
      <c r="I44" s="838">
        <f>消費波及!$S$116/マージン!$C$11</f>
        <v>0</v>
      </c>
      <c r="J44" s="838"/>
      <c r="K44" s="525"/>
      <c r="Y44" s="523"/>
      <c r="Z44" s="524"/>
      <c r="AA44" s="524"/>
      <c r="AB44" s="524"/>
      <c r="AC44" s="524"/>
      <c r="AD44" s="838">
        <f>開催波及!$S$116/マージン!$C$11</f>
        <v>0</v>
      </c>
      <c r="AE44" s="838"/>
      <c r="AF44" s="525"/>
    </row>
    <row r="46" spans="4:39" ht="11" thickBot="1">
      <c r="D46" s="496"/>
      <c r="F46" s="466" t="s">
        <v>796</v>
      </c>
      <c r="G46" s="496"/>
      <c r="H46" s="496"/>
      <c r="K46" s="496"/>
      <c r="Y46" s="496"/>
      <c r="AA46" s="466" t="s">
        <v>796</v>
      </c>
      <c r="AB46" s="496"/>
      <c r="AC46" s="496"/>
      <c r="AF46" s="496"/>
    </row>
    <row r="47" spans="4:39" ht="16.5" customHeight="1">
      <c r="D47" s="515"/>
      <c r="E47" s="516"/>
      <c r="F47" s="516"/>
      <c r="G47" s="516"/>
      <c r="H47" s="516"/>
      <c r="I47" s="516"/>
      <c r="J47" s="516"/>
      <c r="K47" s="517"/>
      <c r="Y47" s="515"/>
      <c r="Z47" s="516"/>
      <c r="AA47" s="516"/>
      <c r="AB47" s="516"/>
      <c r="AC47" s="516"/>
      <c r="AD47" s="516"/>
      <c r="AE47" s="516"/>
      <c r="AF47" s="517"/>
    </row>
    <row r="48" spans="4:39">
      <c r="D48" s="518"/>
      <c r="E48" s="519" t="s">
        <v>43</v>
      </c>
      <c r="F48" s="519"/>
      <c r="G48" s="519"/>
      <c r="H48" s="519"/>
      <c r="I48" s="519"/>
      <c r="J48" s="519"/>
      <c r="K48" s="520"/>
      <c r="M48" s="526"/>
      <c r="Y48" s="518"/>
      <c r="Z48" s="519" t="s">
        <v>43</v>
      </c>
      <c r="AA48" s="519"/>
      <c r="AB48" s="519"/>
      <c r="AC48" s="519"/>
      <c r="AD48" s="519"/>
      <c r="AE48" s="519"/>
      <c r="AF48" s="520"/>
      <c r="AH48" s="526"/>
    </row>
    <row r="49" spans="1:40" ht="11" thickBot="1">
      <c r="D49" s="523"/>
      <c r="E49" s="524"/>
      <c r="F49" s="524"/>
      <c r="G49" s="524"/>
      <c r="H49" s="524"/>
      <c r="I49" s="838">
        <f>消費波及!$T$116/マージン!$C$11</f>
        <v>0</v>
      </c>
      <c r="J49" s="838"/>
      <c r="K49" s="525"/>
      <c r="Y49" s="523"/>
      <c r="Z49" s="524"/>
      <c r="AA49" s="524"/>
      <c r="AB49" s="524"/>
      <c r="AC49" s="524"/>
      <c r="AD49" s="838">
        <f>開催波及!$T$120/マージン!$C$11</f>
        <v>0</v>
      </c>
      <c r="AE49" s="838"/>
      <c r="AF49" s="525"/>
    </row>
    <row r="51" spans="1:40" ht="11" thickBot="1">
      <c r="D51" s="496"/>
      <c r="F51" s="462" t="s">
        <v>797</v>
      </c>
      <c r="G51" s="496"/>
      <c r="H51" s="496"/>
      <c r="K51" s="496"/>
      <c r="Y51" s="496"/>
      <c r="AA51" s="462" t="s">
        <v>797</v>
      </c>
      <c r="AB51" s="496"/>
      <c r="AC51" s="496"/>
      <c r="AF51" s="496"/>
    </row>
    <row r="52" spans="1:40" ht="16.5" customHeight="1">
      <c r="D52" s="515"/>
      <c r="E52" s="516"/>
      <c r="F52" s="516"/>
      <c r="G52" s="516"/>
      <c r="H52" s="516"/>
      <c r="I52" s="516"/>
      <c r="J52" s="516"/>
      <c r="K52" s="517"/>
      <c r="Y52" s="515"/>
      <c r="Z52" s="516"/>
      <c r="AA52" s="516"/>
      <c r="AB52" s="516"/>
      <c r="AC52" s="516"/>
      <c r="AD52" s="516"/>
      <c r="AE52" s="516"/>
      <c r="AF52" s="517"/>
    </row>
    <row r="53" spans="1:40">
      <c r="D53" s="518"/>
      <c r="E53" s="519" t="s">
        <v>798</v>
      </c>
      <c r="F53" s="519"/>
      <c r="G53" s="519"/>
      <c r="H53" s="519"/>
      <c r="I53" s="519"/>
      <c r="J53" s="519"/>
      <c r="K53" s="520"/>
      <c r="Y53" s="518"/>
      <c r="Z53" s="519" t="s">
        <v>798</v>
      </c>
      <c r="AA53" s="519"/>
      <c r="AB53" s="519"/>
      <c r="AC53" s="519"/>
      <c r="AD53" s="519"/>
      <c r="AE53" s="519"/>
      <c r="AF53" s="520"/>
    </row>
    <row r="54" spans="1:40" ht="11" thickBot="1">
      <c r="D54" s="523"/>
      <c r="E54" s="524"/>
      <c r="F54" s="524"/>
      <c r="G54" s="524"/>
      <c r="H54" s="524"/>
      <c r="I54" s="838">
        <f>消費波及!$W$112/マージン!$C$11</f>
        <v>0</v>
      </c>
      <c r="J54" s="838"/>
      <c r="K54" s="525"/>
      <c r="Y54" s="523"/>
      <c r="Z54" s="524"/>
      <c r="AA54" s="524"/>
      <c r="AB54" s="524"/>
      <c r="AC54" s="524"/>
      <c r="AD54" s="838">
        <f>開催波及!$W$112/マージン!$C$11</f>
        <v>0</v>
      </c>
      <c r="AE54" s="838"/>
      <c r="AF54" s="525"/>
    </row>
    <row r="56" spans="1:40" ht="11" thickBot="1">
      <c r="D56" s="496"/>
      <c r="F56" s="462" t="s">
        <v>788</v>
      </c>
      <c r="G56" s="462"/>
      <c r="H56" s="462"/>
      <c r="Y56" s="496"/>
      <c r="AA56" s="462" t="s">
        <v>788</v>
      </c>
      <c r="AB56" s="462"/>
      <c r="AC56" s="462"/>
    </row>
    <row r="57" spans="1:40" ht="16.5" customHeight="1">
      <c r="A57" s="463"/>
      <c r="B57" s="463"/>
      <c r="C57" s="463"/>
      <c r="D57" s="506"/>
      <c r="E57" s="507"/>
      <c r="F57" s="507"/>
      <c r="G57" s="507"/>
      <c r="H57" s="507"/>
      <c r="I57" s="507"/>
      <c r="J57" s="507"/>
      <c r="K57" s="508"/>
      <c r="L57" s="464"/>
      <c r="W57" s="463"/>
      <c r="X57" s="463"/>
      <c r="Y57" s="506"/>
      <c r="Z57" s="507"/>
      <c r="AA57" s="507"/>
      <c r="AB57" s="507"/>
      <c r="AC57" s="507"/>
      <c r="AD57" s="507"/>
      <c r="AE57" s="507"/>
      <c r="AF57" s="508"/>
      <c r="AG57" s="464"/>
    </row>
    <row r="58" spans="1:40">
      <c r="A58" s="463"/>
      <c r="B58" s="463"/>
      <c r="C58" s="463"/>
      <c r="D58" s="509"/>
      <c r="E58" s="510" t="s">
        <v>65</v>
      </c>
      <c r="F58" s="510"/>
      <c r="G58" s="510"/>
      <c r="H58" s="510"/>
      <c r="I58" s="510"/>
      <c r="J58" s="510"/>
      <c r="K58" s="511"/>
      <c r="L58" s="464"/>
      <c r="W58" s="463"/>
      <c r="X58" s="463"/>
      <c r="Y58" s="509"/>
      <c r="Z58" s="510" t="s">
        <v>65</v>
      </c>
      <c r="AA58" s="510"/>
      <c r="AB58" s="510"/>
      <c r="AC58" s="510"/>
      <c r="AD58" s="510"/>
      <c r="AE58" s="510"/>
      <c r="AF58" s="511"/>
      <c r="AG58" s="464"/>
    </row>
    <row r="59" spans="1:40" ht="11" thickBot="1">
      <c r="A59" s="463"/>
      <c r="B59" s="463"/>
      <c r="C59" s="463"/>
      <c r="D59" s="512"/>
      <c r="E59" s="513"/>
      <c r="F59" s="513"/>
      <c r="G59" s="513"/>
      <c r="H59" s="513"/>
      <c r="I59" s="839">
        <f>消費波及!$X$112/マージン!$C$11</f>
        <v>0</v>
      </c>
      <c r="J59" s="839"/>
      <c r="K59" s="514"/>
      <c r="L59" s="464"/>
      <c r="W59" s="463"/>
      <c r="X59" s="463"/>
      <c r="Y59" s="512"/>
      <c r="Z59" s="513"/>
      <c r="AA59" s="513"/>
      <c r="AB59" s="513"/>
      <c r="AC59" s="513"/>
      <c r="AD59" s="839">
        <f>開催波及!$X$112/マージン!$C$11</f>
        <v>0</v>
      </c>
      <c r="AE59" s="839"/>
      <c r="AF59" s="514"/>
      <c r="AG59" s="464"/>
    </row>
    <row r="60" spans="1:40">
      <c r="D60" s="465"/>
      <c r="E60" s="465"/>
      <c r="F60" s="465"/>
      <c r="G60" s="465"/>
      <c r="H60" s="465"/>
      <c r="I60" s="465"/>
      <c r="J60" s="465"/>
      <c r="K60" s="465"/>
      <c r="Y60" s="465"/>
      <c r="Z60" s="465"/>
      <c r="AA60" s="465"/>
      <c r="AB60" s="465"/>
      <c r="AC60" s="465"/>
      <c r="AD60" s="465"/>
      <c r="AE60" s="465"/>
      <c r="AF60" s="465"/>
    </row>
    <row r="61" spans="1:40" ht="11" thickBot="1">
      <c r="N61" s="496" t="s">
        <v>799</v>
      </c>
      <c r="AI61" s="496" t="s">
        <v>800</v>
      </c>
    </row>
    <row r="62" spans="1:40" ht="16.5" customHeight="1">
      <c r="M62" s="497"/>
      <c r="N62" s="498" t="s">
        <v>65</v>
      </c>
      <c r="O62" s="498"/>
      <c r="P62" s="499"/>
      <c r="AH62" s="497"/>
      <c r="AI62" s="498" t="s">
        <v>65</v>
      </c>
      <c r="AJ62" s="498"/>
      <c r="AK62" s="499"/>
    </row>
    <row r="63" spans="1:40">
      <c r="M63" s="500"/>
      <c r="N63" s="501" t="s">
        <v>784</v>
      </c>
      <c r="O63" s="834">
        <f>マージン!$F$6</f>
        <v>2025</v>
      </c>
      <c r="P63" s="835"/>
      <c r="AH63" s="500"/>
      <c r="AI63" s="501" t="s">
        <v>784</v>
      </c>
      <c r="AJ63" s="522">
        <f>マージン!$F$6</f>
        <v>2025</v>
      </c>
      <c r="AK63" s="502"/>
    </row>
    <row r="64" spans="1:40" ht="11" thickBot="1">
      <c r="M64" s="503"/>
      <c r="N64" s="837">
        <f>消費波及!$Y$112/マージン!$C$11</f>
        <v>0</v>
      </c>
      <c r="O64" s="837"/>
      <c r="P64" s="505"/>
      <c r="S64" s="458" t="s">
        <v>801</v>
      </c>
      <c r="AH64" s="503"/>
      <c r="AI64" s="837">
        <f>開催波及!$Y$112/マージン!$C$11</f>
        <v>0</v>
      </c>
      <c r="AJ64" s="837"/>
      <c r="AK64" s="505"/>
      <c r="AN64" s="458" t="s">
        <v>801</v>
      </c>
    </row>
    <row r="65" spans="5:42">
      <c r="S65" s="460" t="s">
        <v>802</v>
      </c>
      <c r="AN65" s="460" t="s">
        <v>802</v>
      </c>
    </row>
    <row r="66" spans="5:42" ht="11" thickBot="1">
      <c r="S66" s="460" t="s">
        <v>803</v>
      </c>
      <c r="AN66" s="460" t="s">
        <v>803</v>
      </c>
    </row>
    <row r="67" spans="5:42" ht="16.5" customHeight="1">
      <c r="L67" s="464"/>
      <c r="R67" s="497"/>
      <c r="S67" s="498" t="s">
        <v>44</v>
      </c>
      <c r="T67" s="498"/>
      <c r="U67" s="499"/>
      <c r="AG67" s="464"/>
      <c r="AM67" s="497"/>
      <c r="AN67" s="498" t="s">
        <v>44</v>
      </c>
      <c r="AO67" s="498"/>
      <c r="AP67" s="499"/>
    </row>
    <row r="68" spans="5:42">
      <c r="L68" s="464"/>
      <c r="R68" s="500"/>
      <c r="S68" s="501"/>
      <c r="T68" s="501"/>
      <c r="U68" s="502"/>
      <c r="AG68" s="464"/>
      <c r="AM68" s="500"/>
      <c r="AN68" s="501"/>
      <c r="AO68" s="501"/>
      <c r="AP68" s="502"/>
    </row>
    <row r="69" spans="5:42" ht="11" thickBot="1">
      <c r="L69" s="464"/>
      <c r="R69" s="503"/>
      <c r="S69" s="837">
        <f>消費波及!$AC$112/マージン!$C$11</f>
        <v>0</v>
      </c>
      <c r="T69" s="837"/>
      <c r="U69" s="505"/>
      <c r="AG69" s="464"/>
      <c r="AM69" s="503"/>
      <c r="AN69" s="837">
        <f>開催波及!$AC$116/マージン!$C$11</f>
        <v>0</v>
      </c>
      <c r="AO69" s="837"/>
      <c r="AP69" s="505"/>
    </row>
    <row r="70" spans="5:42">
      <c r="G70" s="465"/>
      <c r="H70" s="465"/>
      <c r="I70" s="465"/>
      <c r="J70" s="465"/>
      <c r="K70" s="465"/>
      <c r="AB70" s="465"/>
      <c r="AC70" s="465"/>
      <c r="AD70" s="465"/>
      <c r="AE70" s="465"/>
      <c r="AF70" s="465"/>
    </row>
    <row r="71" spans="5:42" ht="17.25" customHeight="1" thickBot="1">
      <c r="E71" s="462"/>
      <c r="F71" s="462"/>
      <c r="G71" s="462"/>
      <c r="H71" s="462"/>
      <c r="I71" s="462"/>
      <c r="J71" s="462"/>
      <c r="K71" s="462"/>
      <c r="M71" s="462"/>
      <c r="N71" s="462" t="s">
        <v>804</v>
      </c>
      <c r="O71" s="462"/>
      <c r="P71" s="462"/>
      <c r="R71" s="462"/>
      <c r="S71" s="462"/>
      <c r="T71" s="462"/>
      <c r="U71" s="462"/>
      <c r="Z71" s="462"/>
      <c r="AA71" s="462"/>
      <c r="AB71" s="462"/>
      <c r="AC71" s="462"/>
      <c r="AD71" s="462"/>
      <c r="AE71" s="462"/>
      <c r="AF71" s="462"/>
      <c r="AH71" s="462"/>
      <c r="AI71" s="462" t="s">
        <v>804</v>
      </c>
      <c r="AJ71" s="462"/>
      <c r="AK71" s="462"/>
      <c r="AM71" s="462"/>
      <c r="AN71" s="462"/>
      <c r="AO71" s="462"/>
      <c r="AP71" s="462"/>
    </row>
    <row r="72" spans="5:42">
      <c r="E72" s="527" t="s">
        <v>805</v>
      </c>
      <c r="F72" s="528"/>
      <c r="G72" s="529"/>
      <c r="I72" s="527" t="s">
        <v>806</v>
      </c>
      <c r="J72" s="528"/>
      <c r="K72" s="529"/>
      <c r="L72" s="478"/>
      <c r="M72" s="530"/>
      <c r="N72" s="531" t="s">
        <v>807</v>
      </c>
      <c r="O72" s="531"/>
      <c r="P72" s="532"/>
      <c r="Q72" s="478"/>
      <c r="R72" s="533"/>
      <c r="S72" s="534" t="s">
        <v>46</v>
      </c>
      <c r="T72" s="534"/>
      <c r="U72" s="535"/>
      <c r="Z72" s="527" t="s">
        <v>805</v>
      </c>
      <c r="AA72" s="528"/>
      <c r="AB72" s="529"/>
      <c r="AD72" s="527" t="s">
        <v>806</v>
      </c>
      <c r="AE72" s="528"/>
      <c r="AF72" s="529"/>
      <c r="AG72" s="478"/>
      <c r="AH72" s="530"/>
      <c r="AI72" s="531" t="s">
        <v>807</v>
      </c>
      <c r="AJ72" s="531"/>
      <c r="AK72" s="532"/>
      <c r="AL72" s="478"/>
      <c r="AM72" s="533"/>
      <c r="AN72" s="534" t="s">
        <v>46</v>
      </c>
      <c r="AO72" s="534"/>
      <c r="AP72" s="535"/>
    </row>
    <row r="73" spans="5:42">
      <c r="E73" s="459"/>
      <c r="F73" s="536"/>
      <c r="G73" s="537"/>
      <c r="I73" s="459"/>
      <c r="J73" s="536"/>
      <c r="K73" s="537"/>
      <c r="L73" s="478"/>
      <c r="M73" s="538"/>
      <c r="N73" s="539"/>
      <c r="O73" s="540"/>
      <c r="P73" s="541"/>
      <c r="Q73" s="478"/>
      <c r="R73" s="542"/>
      <c r="S73" s="543"/>
      <c r="T73" s="543"/>
      <c r="U73" s="544"/>
      <c r="Z73" s="459"/>
      <c r="AA73" s="536"/>
      <c r="AB73" s="537"/>
      <c r="AD73" s="459"/>
      <c r="AE73" s="536"/>
      <c r="AF73" s="537"/>
      <c r="AG73" s="478"/>
      <c r="AH73" s="538"/>
      <c r="AI73" s="539"/>
      <c r="AJ73" s="540"/>
      <c r="AK73" s="541"/>
      <c r="AL73" s="478"/>
      <c r="AM73" s="542"/>
      <c r="AN73" s="543"/>
      <c r="AO73" s="543"/>
      <c r="AP73" s="544"/>
    </row>
    <row r="74" spans="5:42" ht="11" thickBot="1">
      <c r="E74" s="832">
        <f>消費波及!$AI$112</f>
        <v>0</v>
      </c>
      <c r="F74" s="833"/>
      <c r="G74" s="545"/>
      <c r="H74" s="496"/>
      <c r="I74" s="832">
        <f>消費波及!$AH$112</f>
        <v>0</v>
      </c>
      <c r="J74" s="833"/>
      <c r="K74" s="545"/>
      <c r="L74" s="478"/>
      <c r="M74" s="546"/>
      <c r="N74" s="547" t="s">
        <v>808</v>
      </c>
      <c r="O74" s="548" t="str">
        <f>IF(F23=0,"",S69/F23)</f>
        <v/>
      </c>
      <c r="P74" s="549"/>
      <c r="Q74" s="478"/>
      <c r="R74" s="550"/>
      <c r="S74" s="836">
        <f>消費波及!$AG$112/マージン!$C$11</f>
        <v>0</v>
      </c>
      <c r="T74" s="836"/>
      <c r="U74" s="551"/>
      <c r="Z74" s="452"/>
      <c r="AA74" s="552">
        <f>開催波及!$AI$112</f>
        <v>0</v>
      </c>
      <c r="AB74" s="545"/>
      <c r="AC74" s="496"/>
      <c r="AD74" s="452"/>
      <c r="AE74" s="552">
        <f>開催波及!$AH$112</f>
        <v>0</v>
      </c>
      <c r="AF74" s="545"/>
      <c r="AG74" s="478"/>
      <c r="AH74" s="546"/>
      <c r="AI74" s="547" t="s">
        <v>808</v>
      </c>
      <c r="AJ74" s="548" t="str">
        <f>IF(AA23=0,"",AN69/AA23)</f>
        <v/>
      </c>
      <c r="AK74" s="549"/>
      <c r="AL74" s="478"/>
      <c r="AM74" s="550"/>
      <c r="AN74" s="836">
        <f>開催波及!$AG$116/マージン!$C$11</f>
        <v>0</v>
      </c>
      <c r="AO74" s="836"/>
      <c r="AP74" s="551"/>
    </row>
    <row r="75" spans="5:42">
      <c r="F75" s="465"/>
      <c r="G75" s="465"/>
      <c r="H75" s="465"/>
      <c r="I75" s="465"/>
      <c r="J75" s="465"/>
      <c r="K75" s="465"/>
      <c r="M75" s="465"/>
      <c r="N75" s="465"/>
      <c r="O75" s="465"/>
      <c r="P75" s="465"/>
      <c r="R75" s="465"/>
      <c r="S75" s="465"/>
      <c r="T75" s="465"/>
      <c r="U75" s="465"/>
      <c r="AA75" s="465"/>
      <c r="AB75" s="465"/>
      <c r="AC75" s="465"/>
      <c r="AD75" s="465"/>
      <c r="AE75" s="465"/>
      <c r="AF75" s="465"/>
      <c r="AH75" s="465"/>
      <c r="AI75" s="465"/>
      <c r="AJ75" s="465"/>
      <c r="AK75" s="465"/>
      <c r="AM75" s="465"/>
      <c r="AN75" s="465"/>
      <c r="AO75" s="465"/>
      <c r="AP75" s="465"/>
    </row>
    <row r="81" s="460" customFormat="1"/>
  </sheetData>
  <sheetProtection sheet="1" objects="1" scenarios="1"/>
  <mergeCells count="48">
    <mergeCell ref="AN74:AO74"/>
    <mergeCell ref="AI39:AJ39"/>
    <mergeCell ref="AD44:AE44"/>
    <mergeCell ref="AD49:AE49"/>
    <mergeCell ref="AD54:AE54"/>
    <mergeCell ref="AD59:AE59"/>
    <mergeCell ref="AD39:AE39"/>
    <mergeCell ref="AN69:AO69"/>
    <mergeCell ref="AI64:AJ64"/>
    <mergeCell ref="O38:P38"/>
    <mergeCell ref="Y8:AC9"/>
    <mergeCell ref="AA10:AC10"/>
    <mergeCell ref="J17:K17"/>
    <mergeCell ref="Z28:AA28"/>
    <mergeCell ref="I33:J33"/>
    <mergeCell ref="Z16:AA16"/>
    <mergeCell ref="AI29:AJ29"/>
    <mergeCell ref="AA4:AJ5"/>
    <mergeCell ref="X6:AA6"/>
    <mergeCell ref="AD7:AF7"/>
    <mergeCell ref="F4:O5"/>
    <mergeCell ref="C6:F6"/>
    <mergeCell ref="J7:L7"/>
    <mergeCell ref="E16:F16"/>
    <mergeCell ref="AE17:AF17"/>
    <mergeCell ref="AD29:AE29"/>
    <mergeCell ref="J16:K16"/>
    <mergeCell ref="AD16:AF16"/>
    <mergeCell ref="E34:F34"/>
    <mergeCell ref="D8:F9"/>
    <mergeCell ref="E10:F10"/>
    <mergeCell ref="Z34:AA34"/>
    <mergeCell ref="AD34:AE34"/>
    <mergeCell ref="I34:J34"/>
    <mergeCell ref="I29:J29"/>
    <mergeCell ref="AD33:AE33"/>
    <mergeCell ref="E74:F74"/>
    <mergeCell ref="I74:J74"/>
    <mergeCell ref="O63:P63"/>
    <mergeCell ref="S74:T74"/>
    <mergeCell ref="N39:O39"/>
    <mergeCell ref="I44:J44"/>
    <mergeCell ref="I49:J49"/>
    <mergeCell ref="I54:J54"/>
    <mergeCell ref="I59:J59"/>
    <mergeCell ref="S69:T69"/>
    <mergeCell ref="N64:O64"/>
    <mergeCell ref="I39:J39"/>
  </mergeCells>
  <phoneticPr fontId="2"/>
  <pageMargins left="0.70866141732283472" right="0.70866141732283472" top="0.74803149606299213" bottom="0.74803149606299213" header="0.31496062992125984" footer="0.31496062992125984"/>
  <pageSetup paperSize="9" scale="65" orientation="portrait" r:id="rId1"/>
  <colBreaks count="1" manualBreakCount="1">
    <brk id="22"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499984740745262"/>
    <pageSetUpPr fitToPage="1"/>
  </sheetPr>
  <dimension ref="A1:AJ429"/>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25" customWidth="1"/>
    <col min="2" max="2" width="9" style="25"/>
    <col min="3" max="3" width="24.6328125" style="25" customWidth="1"/>
    <col min="4" max="35" width="12.6328125" style="25" customWidth="1"/>
    <col min="36" max="16384" width="9" style="25"/>
  </cols>
  <sheetData>
    <row r="1" spans="1:35" ht="37.5" customHeight="1">
      <c r="B1" s="177"/>
      <c r="C1" s="178"/>
      <c r="D1" s="178"/>
      <c r="M1" s="110"/>
    </row>
    <row r="2" spans="1:35" ht="16.5" customHeight="1">
      <c r="A2" s="42"/>
      <c r="B2" s="870" t="s">
        <v>752</v>
      </c>
      <c r="C2" s="870"/>
      <c r="D2" s="872" t="s">
        <v>251</v>
      </c>
      <c r="E2" s="869" t="s">
        <v>252</v>
      </c>
      <c r="F2" s="869" t="s">
        <v>286</v>
      </c>
      <c r="G2" s="869" t="s">
        <v>253</v>
      </c>
      <c r="H2" s="869" t="s">
        <v>287</v>
      </c>
      <c r="I2" s="881" t="s">
        <v>255</v>
      </c>
      <c r="J2" s="869" t="s">
        <v>288</v>
      </c>
      <c r="K2" s="869" t="s">
        <v>753</v>
      </c>
      <c r="L2" s="869" t="s">
        <v>70</v>
      </c>
      <c r="M2" s="874" t="s">
        <v>232</v>
      </c>
      <c r="N2" s="878" t="s">
        <v>254</v>
      </c>
      <c r="O2" s="874" t="s">
        <v>53</v>
      </c>
      <c r="P2" s="869" t="s">
        <v>53</v>
      </c>
      <c r="Q2" s="877" t="s">
        <v>45</v>
      </c>
      <c r="R2" s="874" t="s">
        <v>42</v>
      </c>
      <c r="S2" s="869" t="s">
        <v>72</v>
      </c>
      <c r="T2" s="869" t="s">
        <v>73</v>
      </c>
      <c r="U2" s="877" t="s">
        <v>74</v>
      </c>
      <c r="V2" s="877" t="s">
        <v>43</v>
      </c>
      <c r="W2" s="869" t="s">
        <v>80</v>
      </c>
      <c r="X2" s="869" t="s">
        <v>54</v>
      </c>
      <c r="Y2" s="869" t="s">
        <v>54</v>
      </c>
      <c r="Z2" s="877" t="s">
        <v>44</v>
      </c>
      <c r="AA2" s="877"/>
      <c r="AB2" s="877"/>
      <c r="AC2" s="877"/>
      <c r="AD2" s="884" t="s">
        <v>46</v>
      </c>
      <c r="AE2" s="884"/>
      <c r="AF2" s="884"/>
      <c r="AG2" s="884"/>
      <c r="AH2" s="874" t="s">
        <v>409</v>
      </c>
      <c r="AI2" s="874" t="s">
        <v>52</v>
      </c>
    </row>
    <row r="3" spans="1:35" ht="16.5" customHeight="1">
      <c r="A3" s="42"/>
      <c r="B3" s="870"/>
      <c r="C3" s="870"/>
      <c r="D3" s="873"/>
      <c r="E3" s="877"/>
      <c r="F3" s="877"/>
      <c r="G3" s="877"/>
      <c r="H3" s="877"/>
      <c r="I3" s="882"/>
      <c r="J3" s="877"/>
      <c r="K3" s="877"/>
      <c r="L3" s="877"/>
      <c r="M3" s="875"/>
      <c r="N3" s="879"/>
      <c r="O3" s="875"/>
      <c r="P3" s="869"/>
      <c r="Q3" s="877"/>
      <c r="R3" s="875"/>
      <c r="S3" s="869"/>
      <c r="T3" s="877"/>
      <c r="U3" s="877"/>
      <c r="V3" s="877"/>
      <c r="W3" s="877"/>
      <c r="X3" s="877"/>
      <c r="Y3" s="869"/>
      <c r="Z3" s="884" t="s">
        <v>41</v>
      </c>
      <c r="AA3" s="885" t="s">
        <v>53</v>
      </c>
      <c r="AB3" s="885" t="s">
        <v>54</v>
      </c>
      <c r="AC3" s="877" t="s">
        <v>75</v>
      </c>
      <c r="AD3" s="884" t="s">
        <v>41</v>
      </c>
      <c r="AE3" s="885" t="s">
        <v>53</v>
      </c>
      <c r="AF3" s="885" t="s">
        <v>54</v>
      </c>
      <c r="AG3" s="884" t="s">
        <v>75</v>
      </c>
      <c r="AH3" s="875"/>
      <c r="AI3" s="875"/>
    </row>
    <row r="4" spans="1:35">
      <c r="A4" s="42"/>
      <c r="B4" s="870"/>
      <c r="C4" s="870"/>
      <c r="D4" s="873"/>
      <c r="E4" s="877"/>
      <c r="F4" s="877"/>
      <c r="G4" s="877"/>
      <c r="H4" s="877"/>
      <c r="I4" s="883"/>
      <c r="J4" s="877"/>
      <c r="K4" s="877"/>
      <c r="L4" s="877"/>
      <c r="M4" s="210" t="s">
        <v>71</v>
      </c>
      <c r="N4" s="880"/>
      <c r="O4" s="876"/>
      <c r="P4" s="210" t="s">
        <v>71</v>
      </c>
      <c r="Q4" s="877"/>
      <c r="R4" s="876"/>
      <c r="S4" s="869"/>
      <c r="T4" s="877"/>
      <c r="U4" s="877"/>
      <c r="V4" s="877"/>
      <c r="W4" s="877"/>
      <c r="X4" s="877"/>
      <c r="Y4" s="210" t="s">
        <v>71</v>
      </c>
      <c r="Z4" s="884"/>
      <c r="AA4" s="885"/>
      <c r="AB4" s="885"/>
      <c r="AC4" s="877"/>
      <c r="AD4" s="884"/>
      <c r="AE4" s="885"/>
      <c r="AF4" s="885"/>
      <c r="AG4" s="884"/>
      <c r="AH4" s="876"/>
      <c r="AI4" s="876"/>
    </row>
    <row r="5" spans="1:35">
      <c r="A5" s="42"/>
      <c r="B5" s="871"/>
      <c r="C5" s="871"/>
      <c r="D5" s="179">
        <f>マージン!$F$6</f>
        <v>2025</v>
      </c>
      <c r="E5" s="179">
        <f>マージン!$F$6</f>
        <v>2025</v>
      </c>
      <c r="F5" s="179">
        <f>マージン!$F$6</f>
        <v>2025</v>
      </c>
      <c r="G5" s="179">
        <f>マージン!$F$6</f>
        <v>2025</v>
      </c>
      <c r="H5" s="179">
        <f>マージン!$F$6</f>
        <v>2025</v>
      </c>
      <c r="I5" s="179">
        <v>2020</v>
      </c>
      <c r="J5" s="179">
        <f>マージン!$F$6</f>
        <v>2025</v>
      </c>
      <c r="K5" s="179">
        <f>マージン!$F$6</f>
        <v>2025</v>
      </c>
      <c r="L5" s="180"/>
      <c r="M5" s="179">
        <v>2020</v>
      </c>
      <c r="N5" s="179">
        <v>2020</v>
      </c>
      <c r="O5" s="179">
        <v>2020</v>
      </c>
      <c r="P5" s="179">
        <f>マージン!$F$6</f>
        <v>2025</v>
      </c>
      <c r="Q5" s="181"/>
      <c r="R5" s="179">
        <v>2020</v>
      </c>
      <c r="S5" s="182"/>
      <c r="T5" s="182"/>
      <c r="U5" s="59"/>
      <c r="V5" s="179">
        <v>2020</v>
      </c>
      <c r="W5" s="179">
        <v>2020</v>
      </c>
      <c r="X5" s="179">
        <v>2020</v>
      </c>
      <c r="Y5" s="179">
        <f>マージン!$F$6</f>
        <v>2025</v>
      </c>
      <c r="Z5" s="179">
        <f>マージン!$F$6</f>
        <v>2025</v>
      </c>
      <c r="AA5" s="179">
        <f>マージン!$F$6</f>
        <v>2025</v>
      </c>
      <c r="AB5" s="179">
        <f>マージン!$F$6</f>
        <v>2025</v>
      </c>
      <c r="AC5" s="179">
        <f>マージン!$F$6</f>
        <v>2025</v>
      </c>
      <c r="AD5" s="179">
        <f>マージン!$F$6</f>
        <v>2025</v>
      </c>
      <c r="AE5" s="179">
        <f>マージン!$F$6</f>
        <v>2025</v>
      </c>
      <c r="AF5" s="179">
        <f>マージン!$F$6</f>
        <v>2025</v>
      </c>
      <c r="AG5" s="179">
        <f>マージン!$F$6</f>
        <v>2025</v>
      </c>
      <c r="AH5" s="183"/>
      <c r="AI5" s="183"/>
    </row>
    <row r="6" spans="1:35">
      <c r="A6" s="42"/>
      <c r="B6" s="184">
        <v>11</v>
      </c>
      <c r="C6" s="185" t="s">
        <v>672</v>
      </c>
      <c r="D6" s="186">
        <f>SUMIF(入力消費!$R$49:$R$153,B6,入力消費!$L$49:$L$153)</f>
        <v>0</v>
      </c>
      <c r="E6" s="186">
        <f>SUMIF(入力消費!$R$49:$R$153,B6,入力消費!$P$49:$P$153)</f>
        <v>0</v>
      </c>
      <c r="F6" s="186">
        <f>D6-E6</f>
        <v>0</v>
      </c>
      <c r="G6" s="611">
        <f t="array" ref="G6:G111">MMULT(マージン!P6:DQ111,消費波及!E6:E111)</f>
        <v>0</v>
      </c>
      <c r="H6" s="611">
        <f t="array" ref="H6:H111">MMULT(マージン!DR6:HS111,消費波及!F6:F111)</f>
        <v>0</v>
      </c>
      <c r="I6" s="187">
        <f>係数!D6</f>
        <v>0.21254767972671762</v>
      </c>
      <c r="J6" s="188"/>
      <c r="K6" s="67">
        <f>G6+J6</f>
        <v>0</v>
      </c>
      <c r="L6" s="187">
        <f>マージン!M6</f>
        <v>0.96684125565316892</v>
      </c>
      <c r="M6" s="78">
        <f>K6/L6</f>
        <v>0</v>
      </c>
      <c r="N6" s="610">
        <f t="array" ref="N6:N111">MMULT(係数!J6:DK111,消費波及!M6:M111)</f>
        <v>0</v>
      </c>
      <c r="O6" s="78">
        <f>N6-M6</f>
        <v>0</v>
      </c>
      <c r="P6" s="78">
        <f t="shared" ref="P6" si="0">O6*L6</f>
        <v>0</v>
      </c>
      <c r="Q6" s="187">
        <f>係数!E6+係数!F6</f>
        <v>0.37425714430522738</v>
      </c>
      <c r="R6" s="78">
        <f>N6*Q6</f>
        <v>0</v>
      </c>
      <c r="S6" s="189"/>
      <c r="T6" s="190"/>
      <c r="U6" s="187">
        <f>係数!G6</f>
        <v>1.0450641314735356E-2</v>
      </c>
      <c r="V6" s="78">
        <f>U6*$T$116</f>
        <v>0</v>
      </c>
      <c r="W6" s="78">
        <f t="shared" ref="W6" si="1">V6*I6</f>
        <v>0</v>
      </c>
      <c r="X6" s="611">
        <f t="array" ref="X6:X111">MMULT(係数!J6:DK111,消費波及!W6:W111)</f>
        <v>0</v>
      </c>
      <c r="Y6" s="78">
        <f>X6*L6</f>
        <v>0</v>
      </c>
      <c r="Z6" s="67">
        <f t="shared" ref="Z6" si="2">K6</f>
        <v>0</v>
      </c>
      <c r="AA6" s="78">
        <f t="shared" ref="AA6" si="3">P6</f>
        <v>0</v>
      </c>
      <c r="AB6" s="78">
        <f>Y6</f>
        <v>0</v>
      </c>
      <c r="AC6" s="78">
        <f>SUM(Z6:AB6)</f>
        <v>0</v>
      </c>
      <c r="AD6" s="67">
        <f>Z6*(1-マージン!$N6)</f>
        <v>0</v>
      </c>
      <c r="AE6" s="78">
        <f>AA6*(1-マージン!$N6)</f>
        <v>0</v>
      </c>
      <c r="AF6" s="78">
        <f>AB6*(1-マージン!$N6)</f>
        <v>0</v>
      </c>
      <c r="AG6" s="78">
        <f>SUM(AD6:AF6)</f>
        <v>0</v>
      </c>
      <c r="AH6" s="191">
        <f>(N6+X6)*係数!H6/1000000</f>
        <v>0</v>
      </c>
      <c r="AI6" s="192">
        <f>(N6+X6)*係数!I6/1000000</f>
        <v>0</v>
      </c>
    </row>
    <row r="7" spans="1:35">
      <c r="A7" s="42"/>
      <c r="B7" s="184">
        <v>12</v>
      </c>
      <c r="C7" s="185" t="s">
        <v>30</v>
      </c>
      <c r="D7" s="186">
        <f>SUMIF(入力消費!$R$49:$R$153,B7,入力消費!$L$49:$L$153)</f>
        <v>0</v>
      </c>
      <c r="E7" s="186">
        <f>SUMIF(入力消費!$R$49:$R$153,B7,入力消費!$P$49:$P$153)</f>
        <v>0</v>
      </c>
      <c r="F7" s="186">
        <f t="shared" ref="F7:F70" si="4">D7-E7</f>
        <v>0</v>
      </c>
      <c r="G7" s="611">
        <v>0</v>
      </c>
      <c r="H7" s="611">
        <v>0</v>
      </c>
      <c r="I7" s="187">
        <f>係数!D7</f>
        <v>0.10848378204024012</v>
      </c>
      <c r="J7" s="188"/>
      <c r="K7" s="67">
        <f t="shared" ref="K7:K70" si="5">G7+J7</f>
        <v>0</v>
      </c>
      <c r="L7" s="187">
        <f>マージン!M7</f>
        <v>1.1121112527341257</v>
      </c>
      <c r="M7" s="78">
        <f t="shared" ref="M7:M70" si="6">K7/L7</f>
        <v>0</v>
      </c>
      <c r="N7" s="610">
        <v>0</v>
      </c>
      <c r="O7" s="78">
        <f t="shared" ref="O7:O70" si="7">N7-M7</f>
        <v>0</v>
      </c>
      <c r="P7" s="78">
        <f t="shared" ref="P7:P70" si="8">O7*L7</f>
        <v>0</v>
      </c>
      <c r="Q7" s="187">
        <f>係数!E7+係数!F7</f>
        <v>0.16856918090424489</v>
      </c>
      <c r="R7" s="78">
        <f t="shared" ref="R7:R70" si="9">N7*Q7</f>
        <v>0</v>
      </c>
      <c r="S7" s="41"/>
      <c r="T7" s="42"/>
      <c r="U7" s="187">
        <f>係数!G7</f>
        <v>7.3884705419987652E-4</v>
      </c>
      <c r="V7" s="78">
        <f t="shared" ref="V7:V70" si="10">U7*$T$116</f>
        <v>0</v>
      </c>
      <c r="W7" s="78">
        <f t="shared" ref="W7:W70" si="11">V7*I7</f>
        <v>0</v>
      </c>
      <c r="X7" s="611">
        <v>0</v>
      </c>
      <c r="Y7" s="78">
        <f t="shared" ref="Y7:Y70" si="12">X7*L7</f>
        <v>0</v>
      </c>
      <c r="Z7" s="67">
        <f t="shared" ref="Z7:Z70" si="13">K7</f>
        <v>0</v>
      </c>
      <c r="AA7" s="78">
        <f t="shared" ref="AA7:AA70" si="14">P7</f>
        <v>0</v>
      </c>
      <c r="AB7" s="78">
        <f t="shared" ref="AB7:AB70" si="15">Y7</f>
        <v>0</v>
      </c>
      <c r="AC7" s="78">
        <f t="shared" ref="AC7:AC70" si="16">SUM(Z7:AB7)</f>
        <v>0</v>
      </c>
      <c r="AD7" s="67">
        <f>Z7*(1-マージン!$N7)</f>
        <v>0</v>
      </c>
      <c r="AE7" s="78">
        <f>AA7*(1-マージン!$N7)</f>
        <v>0</v>
      </c>
      <c r="AF7" s="78">
        <f>AB7*(1-マージン!$N7)</f>
        <v>0</v>
      </c>
      <c r="AG7" s="78">
        <f t="shared" ref="AG7:AG70" si="17">SUM(AD7:AF7)</f>
        <v>0</v>
      </c>
      <c r="AH7" s="191">
        <f>(N7+X7)*係数!H7/1000000</f>
        <v>0</v>
      </c>
      <c r="AI7" s="192">
        <f>(N7+X7)*係数!I7/1000000</f>
        <v>0</v>
      </c>
    </row>
    <row r="8" spans="1:35">
      <c r="A8" s="42"/>
      <c r="B8" s="184">
        <v>13</v>
      </c>
      <c r="C8" s="185" t="s">
        <v>0</v>
      </c>
      <c r="D8" s="186">
        <f>SUMIF(入力消費!$R$49:$R$153,B8,入力消費!$L$49:$L$153)</f>
        <v>0</v>
      </c>
      <c r="E8" s="186">
        <f>SUMIF(入力消費!$R$49:$R$153,B8,入力消費!$P$49:$P$153)</f>
        <v>0</v>
      </c>
      <c r="F8" s="186">
        <f t="shared" si="4"/>
        <v>0</v>
      </c>
      <c r="G8" s="611">
        <v>0</v>
      </c>
      <c r="H8" s="611">
        <v>0</v>
      </c>
      <c r="I8" s="187">
        <f>係数!D8</f>
        <v>0.97399632510998169</v>
      </c>
      <c r="J8" s="188"/>
      <c r="K8" s="67">
        <f t="shared" si="5"/>
        <v>0</v>
      </c>
      <c r="L8" s="187">
        <f>マージン!M8</f>
        <v>1.0206778243624088</v>
      </c>
      <c r="M8" s="78">
        <f t="shared" si="6"/>
        <v>0</v>
      </c>
      <c r="N8" s="610">
        <v>0</v>
      </c>
      <c r="O8" s="78">
        <f t="shared" si="7"/>
        <v>0</v>
      </c>
      <c r="P8" s="78">
        <f t="shared" si="8"/>
        <v>0</v>
      </c>
      <c r="Q8" s="187">
        <f>係数!E8+係数!F8</f>
        <v>0.41159022054828859</v>
      </c>
      <c r="R8" s="78">
        <f t="shared" si="9"/>
        <v>0</v>
      </c>
      <c r="S8" s="41"/>
      <c r="T8" s="42"/>
      <c r="U8" s="187">
        <f>係数!G8</f>
        <v>0</v>
      </c>
      <c r="V8" s="78">
        <f t="shared" si="10"/>
        <v>0</v>
      </c>
      <c r="W8" s="78">
        <f t="shared" si="11"/>
        <v>0</v>
      </c>
      <c r="X8" s="611">
        <v>0</v>
      </c>
      <c r="Y8" s="78">
        <f t="shared" si="12"/>
        <v>0</v>
      </c>
      <c r="Z8" s="67">
        <f t="shared" si="13"/>
        <v>0</v>
      </c>
      <c r="AA8" s="78">
        <f t="shared" si="14"/>
        <v>0</v>
      </c>
      <c r="AB8" s="78">
        <f t="shared" si="15"/>
        <v>0</v>
      </c>
      <c r="AC8" s="78">
        <f t="shared" si="16"/>
        <v>0</v>
      </c>
      <c r="AD8" s="67">
        <f>Z8*(1-マージン!$N8)</f>
        <v>0</v>
      </c>
      <c r="AE8" s="78">
        <f>AA8*(1-マージン!$N8)</f>
        <v>0</v>
      </c>
      <c r="AF8" s="78">
        <f>AB8*(1-マージン!$N8)</f>
        <v>0</v>
      </c>
      <c r="AG8" s="78">
        <f t="shared" si="17"/>
        <v>0</v>
      </c>
      <c r="AH8" s="191">
        <f>(N8+X8)*係数!H8/1000000</f>
        <v>0</v>
      </c>
      <c r="AI8" s="192">
        <f>(N8+X8)*係数!I8/1000000</f>
        <v>0</v>
      </c>
    </row>
    <row r="9" spans="1:35">
      <c r="A9" s="42"/>
      <c r="B9" s="184">
        <v>15</v>
      </c>
      <c r="C9" s="193" t="s">
        <v>1</v>
      </c>
      <c r="D9" s="186">
        <f>SUMIF(入力消費!$R$49:$R$153,B9,入力消費!$L$49:$L$153)</f>
        <v>0</v>
      </c>
      <c r="E9" s="186">
        <f>SUMIF(入力消費!$R$49:$R$153,B9,入力消費!$P$49:$P$153)</f>
        <v>0</v>
      </c>
      <c r="F9" s="186">
        <f t="shared" si="4"/>
        <v>0</v>
      </c>
      <c r="G9" s="611">
        <v>0</v>
      </c>
      <c r="H9" s="611">
        <v>0</v>
      </c>
      <c r="I9" s="187">
        <f>係数!D9</f>
        <v>0.12212882716105011</v>
      </c>
      <c r="J9" s="188"/>
      <c r="K9" s="67">
        <f t="shared" si="5"/>
        <v>0</v>
      </c>
      <c r="L9" s="187">
        <f>マージン!M9</f>
        <v>0.96569428210528452</v>
      </c>
      <c r="M9" s="78">
        <f t="shared" si="6"/>
        <v>0</v>
      </c>
      <c r="N9" s="613">
        <v>0</v>
      </c>
      <c r="O9" s="78">
        <f t="shared" si="7"/>
        <v>0</v>
      </c>
      <c r="P9" s="78">
        <f t="shared" si="8"/>
        <v>0</v>
      </c>
      <c r="Q9" s="187">
        <f>係数!E9+係数!F9</f>
        <v>0.46656364321994709</v>
      </c>
      <c r="R9" s="78">
        <f t="shared" si="9"/>
        <v>0</v>
      </c>
      <c r="S9" s="41"/>
      <c r="T9" s="42"/>
      <c r="U9" s="187">
        <f>係数!G9</f>
        <v>5.3976026480449899E-4</v>
      </c>
      <c r="V9" s="78">
        <f t="shared" si="10"/>
        <v>0</v>
      </c>
      <c r="W9" s="78">
        <f t="shared" si="11"/>
        <v>0</v>
      </c>
      <c r="X9" s="611">
        <v>0</v>
      </c>
      <c r="Y9" s="78">
        <f t="shared" si="12"/>
        <v>0</v>
      </c>
      <c r="Z9" s="67">
        <f t="shared" si="13"/>
        <v>0</v>
      </c>
      <c r="AA9" s="78">
        <f t="shared" si="14"/>
        <v>0</v>
      </c>
      <c r="AB9" s="78">
        <f t="shared" si="15"/>
        <v>0</v>
      </c>
      <c r="AC9" s="78">
        <f t="shared" si="16"/>
        <v>0</v>
      </c>
      <c r="AD9" s="67">
        <f>Z9*(1-マージン!$N9)</f>
        <v>0</v>
      </c>
      <c r="AE9" s="78">
        <f>AA9*(1-マージン!$N9)</f>
        <v>0</v>
      </c>
      <c r="AF9" s="78">
        <f>AB9*(1-マージン!$N9)</f>
        <v>0</v>
      </c>
      <c r="AG9" s="78">
        <f t="shared" si="17"/>
        <v>0</v>
      </c>
      <c r="AH9" s="191">
        <f>(N9+X9)*係数!H9/1000000</f>
        <v>0</v>
      </c>
      <c r="AI9" s="192">
        <f>(N9+X9)*係数!I9/1000000</f>
        <v>0</v>
      </c>
    </row>
    <row r="10" spans="1:35">
      <c r="A10" s="42"/>
      <c r="B10" s="184">
        <v>17</v>
      </c>
      <c r="C10" s="193" t="s">
        <v>2</v>
      </c>
      <c r="D10" s="186">
        <f>SUMIF(入力消費!$R$49:$R$153,B10,入力消費!$L$49:$L$153)</f>
        <v>0</v>
      </c>
      <c r="E10" s="186">
        <f>SUMIF(入力消費!$R$49:$R$153,B10,入力消費!$P$49:$P$153)</f>
        <v>0</v>
      </c>
      <c r="F10" s="186">
        <f t="shared" si="4"/>
        <v>0</v>
      </c>
      <c r="G10" s="611">
        <v>0</v>
      </c>
      <c r="H10" s="611">
        <v>0</v>
      </c>
      <c r="I10" s="187">
        <f>係数!D10</f>
        <v>6.0409607467516446E-3</v>
      </c>
      <c r="J10" s="188"/>
      <c r="K10" s="67">
        <f t="shared" si="5"/>
        <v>0</v>
      </c>
      <c r="L10" s="187">
        <f>マージン!M10</f>
        <v>1.1361582460891089</v>
      </c>
      <c r="M10" s="78">
        <f t="shared" si="6"/>
        <v>0</v>
      </c>
      <c r="N10" s="613">
        <v>0</v>
      </c>
      <c r="O10" s="78">
        <f t="shared" si="7"/>
        <v>0</v>
      </c>
      <c r="P10" s="78">
        <f t="shared" si="8"/>
        <v>0</v>
      </c>
      <c r="Q10" s="187">
        <f>係数!E10+係数!F10</f>
        <v>0.45856209103496698</v>
      </c>
      <c r="R10" s="78">
        <f t="shared" si="9"/>
        <v>0</v>
      </c>
      <c r="S10" s="41"/>
      <c r="T10" s="42"/>
      <c r="U10" s="187">
        <f>係数!G10</f>
        <v>9.1080194869241503E-4</v>
      </c>
      <c r="V10" s="78">
        <f t="shared" si="10"/>
        <v>0</v>
      </c>
      <c r="W10" s="78">
        <f t="shared" si="11"/>
        <v>0</v>
      </c>
      <c r="X10" s="611">
        <v>0</v>
      </c>
      <c r="Y10" s="78">
        <f t="shared" si="12"/>
        <v>0</v>
      </c>
      <c r="Z10" s="67">
        <f t="shared" si="13"/>
        <v>0</v>
      </c>
      <c r="AA10" s="78">
        <f t="shared" si="14"/>
        <v>0</v>
      </c>
      <c r="AB10" s="78">
        <f t="shared" si="15"/>
        <v>0</v>
      </c>
      <c r="AC10" s="78">
        <f t="shared" si="16"/>
        <v>0</v>
      </c>
      <c r="AD10" s="67">
        <f>Z10*(1-マージン!$N10)</f>
        <v>0</v>
      </c>
      <c r="AE10" s="78">
        <f>AA10*(1-マージン!$N10)</f>
        <v>0</v>
      </c>
      <c r="AF10" s="78">
        <f>AB10*(1-マージン!$N10)</f>
        <v>0</v>
      </c>
      <c r="AG10" s="78">
        <f t="shared" si="17"/>
        <v>0</v>
      </c>
      <c r="AH10" s="191">
        <f>(N10+X10)*係数!H10/1000000</f>
        <v>0</v>
      </c>
      <c r="AI10" s="192">
        <f>(N10+X10)*係数!I10/1000000</f>
        <v>0</v>
      </c>
    </row>
    <row r="11" spans="1:35">
      <c r="A11" s="42"/>
      <c r="B11" s="184">
        <v>61</v>
      </c>
      <c r="C11" s="193" t="s">
        <v>33</v>
      </c>
      <c r="D11" s="186">
        <f>SUMIF(入力消費!$R$49:$R$153,B11,入力消費!$L$49:$L$153)</f>
        <v>0</v>
      </c>
      <c r="E11" s="186">
        <f>SUMIF(入力消費!$R$49:$R$153,B11,入力消費!$P$49:$P$153)</f>
        <v>0</v>
      </c>
      <c r="F11" s="186">
        <f t="shared" si="4"/>
        <v>0</v>
      </c>
      <c r="G11" s="611">
        <v>0</v>
      </c>
      <c r="H11" s="611">
        <v>0</v>
      </c>
      <c r="I11" s="187">
        <f>係数!D11</f>
        <v>3.5207910359880135E-4</v>
      </c>
      <c r="J11" s="188"/>
      <c r="K11" s="67">
        <f t="shared" si="5"/>
        <v>0</v>
      </c>
      <c r="L11" s="187">
        <f>マージン!M11</f>
        <v>1.3756212317099821</v>
      </c>
      <c r="M11" s="78">
        <f t="shared" si="6"/>
        <v>0</v>
      </c>
      <c r="N11" s="613">
        <v>0</v>
      </c>
      <c r="O11" s="78">
        <f t="shared" si="7"/>
        <v>0</v>
      </c>
      <c r="P11" s="78">
        <f t="shared" si="8"/>
        <v>0</v>
      </c>
      <c r="Q11" s="187">
        <f>係数!E11+係数!F11</f>
        <v>0.50246436154079466</v>
      </c>
      <c r="R11" s="78">
        <f t="shared" si="9"/>
        <v>0</v>
      </c>
      <c r="S11" s="41"/>
      <c r="T11" s="42"/>
      <c r="U11" s="187">
        <f>係数!G11</f>
        <v>2.6457608892685345E-8</v>
      </c>
      <c r="V11" s="78">
        <f t="shared" si="10"/>
        <v>0</v>
      </c>
      <c r="W11" s="78">
        <f t="shared" si="11"/>
        <v>0</v>
      </c>
      <c r="X11" s="611">
        <v>0</v>
      </c>
      <c r="Y11" s="78">
        <f t="shared" si="12"/>
        <v>0</v>
      </c>
      <c r="Z11" s="67">
        <f t="shared" si="13"/>
        <v>0</v>
      </c>
      <c r="AA11" s="78">
        <f t="shared" si="14"/>
        <v>0</v>
      </c>
      <c r="AB11" s="78">
        <f t="shared" si="15"/>
        <v>0</v>
      </c>
      <c r="AC11" s="78">
        <f t="shared" si="16"/>
        <v>0</v>
      </c>
      <c r="AD11" s="67">
        <f>Z11*(1-マージン!$N11)</f>
        <v>0</v>
      </c>
      <c r="AE11" s="78">
        <f>AA11*(1-マージン!$N11)</f>
        <v>0</v>
      </c>
      <c r="AF11" s="78">
        <f>AB11*(1-マージン!$N11)</f>
        <v>0</v>
      </c>
      <c r="AG11" s="78">
        <f t="shared" si="17"/>
        <v>0</v>
      </c>
      <c r="AH11" s="191">
        <f>(N11+X11)*係数!H11/1000000</f>
        <v>0</v>
      </c>
      <c r="AI11" s="192">
        <f>(N11+X11)*係数!I11/1000000</f>
        <v>0</v>
      </c>
    </row>
    <row r="12" spans="1:35">
      <c r="A12" s="42"/>
      <c r="B12" s="184">
        <v>62</v>
      </c>
      <c r="C12" s="193" t="s">
        <v>673</v>
      </c>
      <c r="D12" s="186">
        <f>SUMIF(入力消費!$R$49:$R$153,B12,入力消費!$L$49:$L$153)</f>
        <v>0</v>
      </c>
      <c r="E12" s="186">
        <f>SUMIF(入力消費!$R$49:$R$153,B12,入力消費!$P$49:$P$153)</f>
        <v>0</v>
      </c>
      <c r="F12" s="186">
        <f t="shared" si="4"/>
        <v>0</v>
      </c>
      <c r="G12" s="611">
        <v>0</v>
      </c>
      <c r="H12" s="611">
        <v>0</v>
      </c>
      <c r="I12" s="187">
        <f>係数!D12</f>
        <v>9.3269307927081435E-2</v>
      </c>
      <c r="J12" s="188"/>
      <c r="K12" s="67">
        <f t="shared" si="5"/>
        <v>0</v>
      </c>
      <c r="L12" s="187">
        <f>マージン!M12</f>
        <v>1.284955875564326</v>
      </c>
      <c r="M12" s="78">
        <f t="shared" si="6"/>
        <v>0</v>
      </c>
      <c r="N12" s="613">
        <v>0</v>
      </c>
      <c r="O12" s="78">
        <f t="shared" si="7"/>
        <v>0</v>
      </c>
      <c r="P12" s="78">
        <f t="shared" si="8"/>
        <v>0</v>
      </c>
      <c r="Q12" s="187">
        <f>係数!E12+係数!F12</f>
        <v>0.26275513002079015</v>
      </c>
      <c r="R12" s="78">
        <f t="shared" si="9"/>
        <v>0</v>
      </c>
      <c r="S12" s="41"/>
      <c r="T12" s="42"/>
      <c r="U12" s="187">
        <f>係数!G12</f>
        <v>1.1431572661872955E-7</v>
      </c>
      <c r="V12" s="78">
        <f t="shared" si="10"/>
        <v>0</v>
      </c>
      <c r="W12" s="78">
        <f t="shared" si="11"/>
        <v>0</v>
      </c>
      <c r="X12" s="611">
        <v>0</v>
      </c>
      <c r="Y12" s="78">
        <f t="shared" si="12"/>
        <v>0</v>
      </c>
      <c r="Z12" s="67">
        <f t="shared" si="13"/>
        <v>0</v>
      </c>
      <c r="AA12" s="78">
        <f t="shared" si="14"/>
        <v>0</v>
      </c>
      <c r="AB12" s="78">
        <f t="shared" si="15"/>
        <v>0</v>
      </c>
      <c r="AC12" s="78">
        <f t="shared" si="16"/>
        <v>0</v>
      </c>
      <c r="AD12" s="67">
        <f>Z12*(1-マージン!$N12)</f>
        <v>0</v>
      </c>
      <c r="AE12" s="78">
        <f>AA12*(1-マージン!$N12)</f>
        <v>0</v>
      </c>
      <c r="AF12" s="78">
        <f>AB12*(1-マージン!$N12)</f>
        <v>0</v>
      </c>
      <c r="AG12" s="78">
        <f t="shared" si="17"/>
        <v>0</v>
      </c>
      <c r="AH12" s="191">
        <f>(N12+X12)*係数!H12/1000000</f>
        <v>0</v>
      </c>
      <c r="AI12" s="192">
        <f>(N12+X12)*係数!I12/1000000</f>
        <v>0</v>
      </c>
    </row>
    <row r="13" spans="1:35">
      <c r="A13" s="42"/>
      <c r="B13" s="184">
        <v>111</v>
      </c>
      <c r="C13" s="193" t="s">
        <v>674</v>
      </c>
      <c r="D13" s="186">
        <f>SUMIF(入力消費!$R$49:$R$153,B13,入力消費!$L$49:$L$153)</f>
        <v>0</v>
      </c>
      <c r="E13" s="186">
        <f>SUMIF(入力消費!$R$49:$R$153,B13,入力消費!$P$49:$P$153)</f>
        <v>0</v>
      </c>
      <c r="F13" s="186">
        <f t="shared" si="4"/>
        <v>0</v>
      </c>
      <c r="G13" s="611">
        <v>0</v>
      </c>
      <c r="H13" s="611">
        <v>0</v>
      </c>
      <c r="I13" s="187">
        <f>係数!D13</f>
        <v>0.24376970221768657</v>
      </c>
      <c r="J13" s="188"/>
      <c r="K13" s="67">
        <f t="shared" si="5"/>
        <v>0</v>
      </c>
      <c r="L13" s="187">
        <f>マージン!M13</f>
        <v>1.0384691422700865</v>
      </c>
      <c r="M13" s="78">
        <f t="shared" si="6"/>
        <v>0</v>
      </c>
      <c r="N13" s="613">
        <v>0</v>
      </c>
      <c r="O13" s="78">
        <f t="shared" si="7"/>
        <v>0</v>
      </c>
      <c r="P13" s="78">
        <f t="shared" si="8"/>
        <v>0</v>
      </c>
      <c r="Q13" s="187">
        <f>係数!E13+係数!F13</f>
        <v>0.26659049673283869</v>
      </c>
      <c r="R13" s="78">
        <f t="shared" si="9"/>
        <v>0</v>
      </c>
      <c r="S13" s="41"/>
      <c r="T13" s="42"/>
      <c r="U13" s="187">
        <f>係数!G13</f>
        <v>7.4672290571751995E-2</v>
      </c>
      <c r="V13" s="78">
        <f t="shared" si="10"/>
        <v>0</v>
      </c>
      <c r="W13" s="78">
        <f t="shared" si="11"/>
        <v>0</v>
      </c>
      <c r="X13" s="611">
        <v>0</v>
      </c>
      <c r="Y13" s="78">
        <f t="shared" si="12"/>
        <v>0</v>
      </c>
      <c r="Z13" s="67">
        <f t="shared" si="13"/>
        <v>0</v>
      </c>
      <c r="AA13" s="78">
        <f t="shared" si="14"/>
        <v>0</v>
      </c>
      <c r="AB13" s="78">
        <f t="shared" si="15"/>
        <v>0</v>
      </c>
      <c r="AC13" s="78">
        <f t="shared" si="16"/>
        <v>0</v>
      </c>
      <c r="AD13" s="67">
        <f>Z13*(1-マージン!$N13)</f>
        <v>0</v>
      </c>
      <c r="AE13" s="78">
        <f>AA13*(1-マージン!$N13)</f>
        <v>0</v>
      </c>
      <c r="AF13" s="78">
        <f>AB13*(1-マージン!$N13)</f>
        <v>0</v>
      </c>
      <c r="AG13" s="78">
        <f t="shared" si="17"/>
        <v>0</v>
      </c>
      <c r="AH13" s="191">
        <f>(N13+X13)*係数!H13/1000000</f>
        <v>0</v>
      </c>
      <c r="AI13" s="192">
        <f>(N13+X13)*係数!I13/1000000</f>
        <v>0</v>
      </c>
    </row>
    <row r="14" spans="1:35">
      <c r="A14" s="42"/>
      <c r="B14" s="184">
        <v>112</v>
      </c>
      <c r="C14" s="193" t="s">
        <v>3</v>
      </c>
      <c r="D14" s="186">
        <f>SUMIF(入力消費!$R$49:$R$153,B14,入力消費!$L$49:$L$153)</f>
        <v>0</v>
      </c>
      <c r="E14" s="186">
        <f>SUMIF(入力消費!$R$49:$R$153,B14,入力消費!$P$49:$P$153)</f>
        <v>0</v>
      </c>
      <c r="F14" s="186">
        <f t="shared" si="4"/>
        <v>0</v>
      </c>
      <c r="G14" s="611">
        <v>0</v>
      </c>
      <c r="H14" s="611">
        <v>0</v>
      </c>
      <c r="I14" s="187">
        <f>係数!D14</f>
        <v>0.14331480679557262</v>
      </c>
      <c r="J14" s="188"/>
      <c r="K14" s="67">
        <f t="shared" si="5"/>
        <v>0</v>
      </c>
      <c r="L14" s="187">
        <f>マージン!M14</f>
        <v>1.0248520682436959</v>
      </c>
      <c r="M14" s="78">
        <f t="shared" si="6"/>
        <v>0</v>
      </c>
      <c r="N14" s="613">
        <v>0</v>
      </c>
      <c r="O14" s="78">
        <f t="shared" si="7"/>
        <v>0</v>
      </c>
      <c r="P14" s="78">
        <f t="shared" si="8"/>
        <v>0</v>
      </c>
      <c r="Q14" s="187">
        <f>係数!E14+係数!F14</f>
        <v>0.10386363459729338</v>
      </c>
      <c r="R14" s="78">
        <f t="shared" si="9"/>
        <v>0</v>
      </c>
      <c r="S14" s="41"/>
      <c r="T14" s="42"/>
      <c r="U14" s="187">
        <f>係数!G14</f>
        <v>1.5301898699643185E-2</v>
      </c>
      <c r="V14" s="78">
        <f t="shared" si="10"/>
        <v>0</v>
      </c>
      <c r="W14" s="78">
        <f t="shared" si="11"/>
        <v>0</v>
      </c>
      <c r="X14" s="611">
        <v>0</v>
      </c>
      <c r="Y14" s="78">
        <f t="shared" si="12"/>
        <v>0</v>
      </c>
      <c r="Z14" s="67">
        <f t="shared" si="13"/>
        <v>0</v>
      </c>
      <c r="AA14" s="78">
        <f t="shared" si="14"/>
        <v>0</v>
      </c>
      <c r="AB14" s="78">
        <f t="shared" si="15"/>
        <v>0</v>
      </c>
      <c r="AC14" s="78">
        <f t="shared" si="16"/>
        <v>0</v>
      </c>
      <c r="AD14" s="67">
        <f>Z14*(1-マージン!$N14)</f>
        <v>0</v>
      </c>
      <c r="AE14" s="78">
        <f>AA14*(1-マージン!$N14)</f>
        <v>0</v>
      </c>
      <c r="AF14" s="78">
        <f>AB14*(1-マージン!$N14)</f>
        <v>0</v>
      </c>
      <c r="AG14" s="78">
        <f t="shared" si="17"/>
        <v>0</v>
      </c>
      <c r="AH14" s="191">
        <f>(N14+X14)*係数!H14/1000000</f>
        <v>0</v>
      </c>
      <c r="AI14" s="192">
        <f>(N14+X14)*係数!I14/1000000</f>
        <v>0</v>
      </c>
    </row>
    <row r="15" spans="1:35">
      <c r="A15" s="42"/>
      <c r="B15" s="184">
        <v>113</v>
      </c>
      <c r="C15" s="193" t="s">
        <v>675</v>
      </c>
      <c r="D15" s="186">
        <f>SUMIF(入力消費!$R$49:$R$153,B15,入力消費!$L$49:$L$153)</f>
        <v>0</v>
      </c>
      <c r="E15" s="186">
        <f>SUMIF(入力消費!$R$49:$R$153,B15,入力消費!$P$49:$P$153)</f>
        <v>0</v>
      </c>
      <c r="F15" s="186">
        <f t="shared" si="4"/>
        <v>0</v>
      </c>
      <c r="G15" s="611">
        <v>0</v>
      </c>
      <c r="H15" s="611">
        <v>0</v>
      </c>
      <c r="I15" s="187">
        <f>係数!D15</f>
        <v>0.58773650034058067</v>
      </c>
      <c r="J15" s="188"/>
      <c r="K15" s="67">
        <f t="shared" si="5"/>
        <v>0</v>
      </c>
      <c r="L15" s="187">
        <f>マージン!M15</f>
        <v>1.2373385827683934</v>
      </c>
      <c r="M15" s="78">
        <f t="shared" si="6"/>
        <v>0</v>
      </c>
      <c r="N15" s="613">
        <v>0</v>
      </c>
      <c r="O15" s="78">
        <f t="shared" si="7"/>
        <v>0</v>
      </c>
      <c r="P15" s="78">
        <f t="shared" si="8"/>
        <v>0</v>
      </c>
      <c r="Q15" s="187">
        <f>係数!E15+係数!F15</f>
        <v>0.21986138865899743</v>
      </c>
      <c r="R15" s="78">
        <f t="shared" si="9"/>
        <v>0</v>
      </c>
      <c r="S15" s="41"/>
      <c r="T15" s="42"/>
      <c r="U15" s="187">
        <f>係数!G15</f>
        <v>4.3830376106646643E-4</v>
      </c>
      <c r="V15" s="78">
        <f t="shared" si="10"/>
        <v>0</v>
      </c>
      <c r="W15" s="78">
        <f t="shared" si="11"/>
        <v>0</v>
      </c>
      <c r="X15" s="611">
        <v>0</v>
      </c>
      <c r="Y15" s="78">
        <f t="shared" si="12"/>
        <v>0</v>
      </c>
      <c r="Z15" s="67">
        <f t="shared" si="13"/>
        <v>0</v>
      </c>
      <c r="AA15" s="78">
        <f t="shared" si="14"/>
        <v>0</v>
      </c>
      <c r="AB15" s="78">
        <f t="shared" si="15"/>
        <v>0</v>
      </c>
      <c r="AC15" s="78">
        <f t="shared" si="16"/>
        <v>0</v>
      </c>
      <c r="AD15" s="67">
        <f>Z15*(1-マージン!$N15)</f>
        <v>0</v>
      </c>
      <c r="AE15" s="78">
        <f>AA15*(1-マージン!$N15)</f>
        <v>0</v>
      </c>
      <c r="AF15" s="78">
        <f>AB15*(1-マージン!$N15)</f>
        <v>0</v>
      </c>
      <c r="AG15" s="78">
        <f t="shared" si="17"/>
        <v>0</v>
      </c>
      <c r="AH15" s="191">
        <f>(N15+X15)*係数!H15/1000000</f>
        <v>0</v>
      </c>
      <c r="AI15" s="192">
        <f>(N15+X15)*係数!I15/1000000</f>
        <v>0</v>
      </c>
    </row>
    <row r="16" spans="1:35">
      <c r="A16" s="42"/>
      <c r="B16" s="184">
        <v>114</v>
      </c>
      <c r="C16" s="193" t="s">
        <v>4</v>
      </c>
      <c r="D16" s="186">
        <f>SUMIF(入力消費!$R$49:$R$153,B16,入力消費!$L$49:$L$153)</f>
        <v>0</v>
      </c>
      <c r="E16" s="186">
        <f>SUMIF(入力消費!$R$49:$R$153,B16,入力消費!$P$49:$P$153)</f>
        <v>0</v>
      </c>
      <c r="F16" s="186">
        <f t="shared" si="4"/>
        <v>0</v>
      </c>
      <c r="G16" s="611">
        <v>0</v>
      </c>
      <c r="H16" s="611">
        <v>0</v>
      </c>
      <c r="I16" s="187">
        <f>係数!D16</f>
        <v>0</v>
      </c>
      <c r="J16" s="188"/>
      <c r="K16" s="67">
        <f t="shared" si="5"/>
        <v>0</v>
      </c>
      <c r="L16" s="187">
        <f>マージン!M16</f>
        <v>1.1059206957425047</v>
      </c>
      <c r="M16" s="78">
        <f t="shared" si="6"/>
        <v>0</v>
      </c>
      <c r="N16" s="613">
        <v>0</v>
      </c>
      <c r="O16" s="78">
        <f t="shared" si="7"/>
        <v>0</v>
      </c>
      <c r="P16" s="78">
        <f t="shared" si="8"/>
        <v>0</v>
      </c>
      <c r="Q16" s="187">
        <f>係数!E16+係数!F16</f>
        <v>0</v>
      </c>
      <c r="R16" s="78">
        <f t="shared" si="9"/>
        <v>0</v>
      </c>
      <c r="S16" s="41"/>
      <c r="T16" s="42"/>
      <c r="U16" s="187">
        <f>係数!G16</f>
        <v>1.0483040277279339E-2</v>
      </c>
      <c r="V16" s="78">
        <f t="shared" si="10"/>
        <v>0</v>
      </c>
      <c r="W16" s="78">
        <f t="shared" si="11"/>
        <v>0</v>
      </c>
      <c r="X16" s="611">
        <v>0</v>
      </c>
      <c r="Y16" s="78">
        <f t="shared" si="12"/>
        <v>0</v>
      </c>
      <c r="Z16" s="67">
        <f t="shared" si="13"/>
        <v>0</v>
      </c>
      <c r="AA16" s="78">
        <f t="shared" si="14"/>
        <v>0</v>
      </c>
      <c r="AB16" s="78">
        <f t="shared" si="15"/>
        <v>0</v>
      </c>
      <c r="AC16" s="78">
        <f t="shared" si="16"/>
        <v>0</v>
      </c>
      <c r="AD16" s="67">
        <f>Z16*(1-マージン!$N16)</f>
        <v>0</v>
      </c>
      <c r="AE16" s="78">
        <f>AA16*(1-マージン!$N16)</f>
        <v>0</v>
      </c>
      <c r="AF16" s="78">
        <f>AB16*(1-マージン!$N16)</f>
        <v>0</v>
      </c>
      <c r="AG16" s="78">
        <f t="shared" si="17"/>
        <v>0</v>
      </c>
      <c r="AH16" s="191">
        <f>(N16+X16)*係数!H16/1000000</f>
        <v>0</v>
      </c>
      <c r="AI16" s="192">
        <f>(N16+X16)*係数!I16/1000000</f>
        <v>0</v>
      </c>
    </row>
    <row r="17" spans="1:35">
      <c r="A17" s="42"/>
      <c r="B17" s="184">
        <v>151</v>
      </c>
      <c r="C17" s="193" t="s">
        <v>5</v>
      </c>
      <c r="D17" s="186">
        <f>SUMIF(入力消費!$R$49:$R$153,B17,入力消費!$L$49:$L$153)</f>
        <v>0</v>
      </c>
      <c r="E17" s="186">
        <f>SUMIF(入力消費!$R$49:$R$153,B17,入力消費!$P$49:$P$153)</f>
        <v>0</v>
      </c>
      <c r="F17" s="186">
        <f t="shared" si="4"/>
        <v>0</v>
      </c>
      <c r="G17" s="611">
        <v>0</v>
      </c>
      <c r="H17" s="611">
        <v>0</v>
      </c>
      <c r="I17" s="187">
        <f>係数!D17</f>
        <v>8.211175908886581E-2</v>
      </c>
      <c r="J17" s="188"/>
      <c r="K17" s="67">
        <f t="shared" si="5"/>
        <v>0</v>
      </c>
      <c r="L17" s="187">
        <f>マージン!M17</f>
        <v>1.0330713566341254</v>
      </c>
      <c r="M17" s="78">
        <f t="shared" si="6"/>
        <v>0</v>
      </c>
      <c r="N17" s="613">
        <v>0</v>
      </c>
      <c r="O17" s="78">
        <f t="shared" si="7"/>
        <v>0</v>
      </c>
      <c r="P17" s="78">
        <f t="shared" si="8"/>
        <v>0</v>
      </c>
      <c r="Q17" s="187">
        <f>係数!E17+係数!F17</f>
        <v>0.30778583267403881</v>
      </c>
      <c r="R17" s="78">
        <f t="shared" si="9"/>
        <v>0</v>
      </c>
      <c r="S17" s="41"/>
      <c r="T17" s="42"/>
      <c r="U17" s="187">
        <f>係数!G17</f>
        <v>3.0577641961036003E-4</v>
      </c>
      <c r="V17" s="78">
        <f t="shared" si="10"/>
        <v>0</v>
      </c>
      <c r="W17" s="78">
        <f t="shared" si="11"/>
        <v>0</v>
      </c>
      <c r="X17" s="611">
        <v>0</v>
      </c>
      <c r="Y17" s="78">
        <f t="shared" si="12"/>
        <v>0</v>
      </c>
      <c r="Z17" s="67">
        <f t="shared" si="13"/>
        <v>0</v>
      </c>
      <c r="AA17" s="78">
        <f t="shared" si="14"/>
        <v>0</v>
      </c>
      <c r="AB17" s="78">
        <f t="shared" si="15"/>
        <v>0</v>
      </c>
      <c r="AC17" s="78">
        <f t="shared" si="16"/>
        <v>0</v>
      </c>
      <c r="AD17" s="67">
        <f>Z17*(1-マージン!$N17)</f>
        <v>0</v>
      </c>
      <c r="AE17" s="78">
        <f>AA17*(1-マージン!$N17)</f>
        <v>0</v>
      </c>
      <c r="AF17" s="78">
        <f>AB17*(1-マージン!$N17)</f>
        <v>0</v>
      </c>
      <c r="AG17" s="78">
        <f t="shared" si="17"/>
        <v>0</v>
      </c>
      <c r="AH17" s="191">
        <f>(N17+X17)*係数!H17/1000000</f>
        <v>0</v>
      </c>
      <c r="AI17" s="192">
        <f>(N17+X17)*係数!I17/1000000</f>
        <v>0</v>
      </c>
    </row>
    <row r="18" spans="1:35">
      <c r="A18" s="42"/>
      <c r="B18" s="184">
        <v>152</v>
      </c>
      <c r="C18" s="193" t="s">
        <v>676</v>
      </c>
      <c r="D18" s="186">
        <f>SUMIF(入力消費!$R$49:$R$153,B18,入力消費!$L$49:$L$153)</f>
        <v>0</v>
      </c>
      <c r="E18" s="186">
        <f>SUMIF(入力消費!$R$49:$R$153,B18,入力消費!$P$49:$P$153)</f>
        <v>0</v>
      </c>
      <c r="F18" s="186">
        <f t="shared" si="4"/>
        <v>0</v>
      </c>
      <c r="G18" s="611">
        <v>0</v>
      </c>
      <c r="H18" s="611">
        <v>0</v>
      </c>
      <c r="I18" s="187">
        <f>係数!D18</f>
        <v>2.5436925229004204E-2</v>
      </c>
      <c r="J18" s="188"/>
      <c r="K18" s="67">
        <f t="shared" si="5"/>
        <v>0</v>
      </c>
      <c r="L18" s="187">
        <f>マージン!M18</f>
        <v>1.0040377602817452</v>
      </c>
      <c r="M18" s="78">
        <f t="shared" si="6"/>
        <v>0</v>
      </c>
      <c r="N18" s="613">
        <v>0</v>
      </c>
      <c r="O18" s="78">
        <f t="shared" si="7"/>
        <v>0</v>
      </c>
      <c r="P18" s="78">
        <f t="shared" si="8"/>
        <v>0</v>
      </c>
      <c r="Q18" s="187">
        <f>係数!E18+係数!F18</f>
        <v>0.19686657612166214</v>
      </c>
      <c r="R18" s="78">
        <f t="shared" si="9"/>
        <v>0</v>
      </c>
      <c r="S18" s="41"/>
      <c r="T18" s="42"/>
      <c r="U18" s="187">
        <f>係数!G18</f>
        <v>1.5218347102826523E-2</v>
      </c>
      <c r="V18" s="78">
        <f t="shared" si="10"/>
        <v>0</v>
      </c>
      <c r="W18" s="78">
        <f t="shared" si="11"/>
        <v>0</v>
      </c>
      <c r="X18" s="611">
        <v>0</v>
      </c>
      <c r="Y18" s="78">
        <f t="shared" si="12"/>
        <v>0</v>
      </c>
      <c r="Z18" s="67">
        <f t="shared" si="13"/>
        <v>0</v>
      </c>
      <c r="AA18" s="78">
        <f t="shared" si="14"/>
        <v>0</v>
      </c>
      <c r="AB18" s="78">
        <f t="shared" si="15"/>
        <v>0</v>
      </c>
      <c r="AC18" s="78">
        <f t="shared" si="16"/>
        <v>0</v>
      </c>
      <c r="AD18" s="67">
        <f>Z18*(1-マージン!$N18)</f>
        <v>0</v>
      </c>
      <c r="AE18" s="78">
        <f>AA18*(1-マージン!$N18)</f>
        <v>0</v>
      </c>
      <c r="AF18" s="78">
        <f>AB18*(1-マージン!$N18)</f>
        <v>0</v>
      </c>
      <c r="AG18" s="78">
        <f t="shared" si="17"/>
        <v>0</v>
      </c>
      <c r="AH18" s="191">
        <f>(N18+X18)*係数!H18/1000000</f>
        <v>0</v>
      </c>
      <c r="AI18" s="192">
        <f>(N18+X18)*係数!I18/1000000</f>
        <v>0</v>
      </c>
    </row>
    <row r="19" spans="1:35">
      <c r="A19" s="42"/>
      <c r="B19" s="184">
        <v>161</v>
      </c>
      <c r="C19" s="193" t="s">
        <v>677</v>
      </c>
      <c r="D19" s="186">
        <f>SUMIF(入力消費!$R$49:$R$153,B19,入力消費!$L$49:$L$153)</f>
        <v>0</v>
      </c>
      <c r="E19" s="186">
        <f>SUMIF(入力消費!$R$49:$R$153,B19,入力消費!$P$49:$P$153)</f>
        <v>0</v>
      </c>
      <c r="F19" s="186">
        <f t="shared" si="4"/>
        <v>0</v>
      </c>
      <c r="G19" s="611">
        <v>0</v>
      </c>
      <c r="H19" s="611">
        <v>0</v>
      </c>
      <c r="I19" s="187">
        <f>係数!D19</f>
        <v>0.16140560519226821</v>
      </c>
      <c r="J19" s="188"/>
      <c r="K19" s="67">
        <f t="shared" si="5"/>
        <v>0</v>
      </c>
      <c r="L19" s="187">
        <f>マージン!M19</f>
        <v>1.3462885271538492</v>
      </c>
      <c r="M19" s="78">
        <f t="shared" si="6"/>
        <v>0</v>
      </c>
      <c r="N19" s="613">
        <v>0</v>
      </c>
      <c r="O19" s="78">
        <f t="shared" si="7"/>
        <v>0</v>
      </c>
      <c r="P19" s="78">
        <f t="shared" si="8"/>
        <v>0</v>
      </c>
      <c r="Q19" s="187">
        <f>係数!E19+係数!F19</f>
        <v>0.21261298256246675</v>
      </c>
      <c r="R19" s="78">
        <f t="shared" si="9"/>
        <v>0</v>
      </c>
      <c r="S19" s="41"/>
      <c r="T19" s="42"/>
      <c r="U19" s="187">
        <f>係数!G19</f>
        <v>1.9018542445787658E-4</v>
      </c>
      <c r="V19" s="78">
        <f t="shared" si="10"/>
        <v>0</v>
      </c>
      <c r="W19" s="78">
        <f t="shared" si="11"/>
        <v>0</v>
      </c>
      <c r="X19" s="611">
        <v>0</v>
      </c>
      <c r="Y19" s="78">
        <f t="shared" si="12"/>
        <v>0</v>
      </c>
      <c r="Z19" s="67">
        <f t="shared" si="13"/>
        <v>0</v>
      </c>
      <c r="AA19" s="78">
        <f t="shared" si="14"/>
        <v>0</v>
      </c>
      <c r="AB19" s="78">
        <f t="shared" si="15"/>
        <v>0</v>
      </c>
      <c r="AC19" s="78">
        <f t="shared" si="16"/>
        <v>0</v>
      </c>
      <c r="AD19" s="67">
        <f>Z19*(1-マージン!$N19)</f>
        <v>0</v>
      </c>
      <c r="AE19" s="78">
        <f>AA19*(1-マージン!$N19)</f>
        <v>0</v>
      </c>
      <c r="AF19" s="78">
        <f>AB19*(1-マージン!$N19)</f>
        <v>0</v>
      </c>
      <c r="AG19" s="78">
        <f t="shared" si="17"/>
        <v>0</v>
      </c>
      <c r="AH19" s="191">
        <f>(N19+X19)*係数!H19/1000000</f>
        <v>0</v>
      </c>
      <c r="AI19" s="192">
        <f>(N19+X19)*係数!I19/1000000</f>
        <v>0</v>
      </c>
    </row>
    <row r="20" spans="1:35">
      <c r="A20" s="42"/>
      <c r="B20" s="184">
        <v>162</v>
      </c>
      <c r="C20" s="193" t="s">
        <v>6</v>
      </c>
      <c r="D20" s="186">
        <f>SUMIF(入力消費!$R$49:$R$153,B20,入力消費!$L$49:$L$153)</f>
        <v>0</v>
      </c>
      <c r="E20" s="186">
        <f>SUMIF(入力消費!$R$49:$R$153,B20,入力消費!$P$49:$P$153)</f>
        <v>0</v>
      </c>
      <c r="F20" s="186">
        <f t="shared" si="4"/>
        <v>0</v>
      </c>
      <c r="G20" s="611">
        <v>0</v>
      </c>
      <c r="H20" s="611">
        <v>0</v>
      </c>
      <c r="I20" s="187">
        <f>係数!D20</f>
        <v>9.6040345434736163E-2</v>
      </c>
      <c r="J20" s="188"/>
      <c r="K20" s="67">
        <f t="shared" si="5"/>
        <v>0</v>
      </c>
      <c r="L20" s="187">
        <f>マージン!M20</f>
        <v>1.0907026309543317</v>
      </c>
      <c r="M20" s="78">
        <f t="shared" si="6"/>
        <v>0</v>
      </c>
      <c r="N20" s="613">
        <v>0</v>
      </c>
      <c r="O20" s="78">
        <f t="shared" si="7"/>
        <v>0</v>
      </c>
      <c r="P20" s="78">
        <f t="shared" si="8"/>
        <v>0</v>
      </c>
      <c r="Q20" s="187">
        <f>係数!E20+係数!F20</f>
        <v>0.13268141505326358</v>
      </c>
      <c r="R20" s="78">
        <f t="shared" si="9"/>
        <v>0</v>
      </c>
      <c r="S20" s="41"/>
      <c r="T20" s="42"/>
      <c r="U20" s="187">
        <f>係数!G20</f>
        <v>6.1469988046377482E-4</v>
      </c>
      <c r="V20" s="78">
        <f t="shared" si="10"/>
        <v>0</v>
      </c>
      <c r="W20" s="78">
        <f t="shared" si="11"/>
        <v>0</v>
      </c>
      <c r="X20" s="611">
        <v>0</v>
      </c>
      <c r="Y20" s="78">
        <f t="shared" si="12"/>
        <v>0</v>
      </c>
      <c r="Z20" s="67">
        <f t="shared" si="13"/>
        <v>0</v>
      </c>
      <c r="AA20" s="78">
        <f t="shared" si="14"/>
        <v>0</v>
      </c>
      <c r="AB20" s="78">
        <f t="shared" si="15"/>
        <v>0</v>
      </c>
      <c r="AC20" s="78">
        <f t="shared" si="16"/>
        <v>0</v>
      </c>
      <c r="AD20" s="67">
        <f>Z20*(1-マージン!$N20)</f>
        <v>0</v>
      </c>
      <c r="AE20" s="78">
        <f>AA20*(1-マージン!$N20)</f>
        <v>0</v>
      </c>
      <c r="AF20" s="78">
        <f>AB20*(1-マージン!$N20)</f>
        <v>0</v>
      </c>
      <c r="AG20" s="78">
        <f t="shared" si="17"/>
        <v>0</v>
      </c>
      <c r="AH20" s="191">
        <f>(N20+X20)*係数!H20/1000000</f>
        <v>0</v>
      </c>
      <c r="AI20" s="192">
        <f>(N20+X20)*係数!I20/1000000</f>
        <v>0</v>
      </c>
    </row>
    <row r="21" spans="1:35">
      <c r="A21" s="42"/>
      <c r="B21" s="184">
        <v>163</v>
      </c>
      <c r="C21" s="193" t="s">
        <v>34</v>
      </c>
      <c r="D21" s="186">
        <f>SUMIF(入力消費!$R$49:$R$153,B21,入力消費!$L$49:$L$153)</f>
        <v>0</v>
      </c>
      <c r="E21" s="186">
        <f>SUMIF(入力消費!$R$49:$R$153,B21,入力消費!$P$49:$P$153)</f>
        <v>0</v>
      </c>
      <c r="F21" s="186">
        <f t="shared" si="4"/>
        <v>0</v>
      </c>
      <c r="G21" s="611">
        <v>0</v>
      </c>
      <c r="H21" s="611">
        <v>0</v>
      </c>
      <c r="I21" s="187">
        <f>係数!D21</f>
        <v>0.32649033516319137</v>
      </c>
      <c r="J21" s="188"/>
      <c r="K21" s="67">
        <f t="shared" si="5"/>
        <v>0</v>
      </c>
      <c r="L21" s="187">
        <f>マージン!M21</f>
        <v>1.0218903876367493</v>
      </c>
      <c r="M21" s="78">
        <f t="shared" si="6"/>
        <v>0</v>
      </c>
      <c r="N21" s="613">
        <v>0</v>
      </c>
      <c r="O21" s="78">
        <f t="shared" si="7"/>
        <v>0</v>
      </c>
      <c r="P21" s="78">
        <f t="shared" si="8"/>
        <v>0</v>
      </c>
      <c r="Q21" s="187">
        <f>係数!E21+係数!F21</f>
        <v>0.16306787017662275</v>
      </c>
      <c r="R21" s="78">
        <f t="shared" si="9"/>
        <v>0</v>
      </c>
      <c r="S21" s="41"/>
      <c r="T21" s="42"/>
      <c r="U21" s="187">
        <f>係数!G21</f>
        <v>1.3141217386525105E-4</v>
      </c>
      <c r="V21" s="78">
        <f t="shared" si="10"/>
        <v>0</v>
      </c>
      <c r="W21" s="78">
        <f t="shared" si="11"/>
        <v>0</v>
      </c>
      <c r="X21" s="611">
        <v>0</v>
      </c>
      <c r="Y21" s="78">
        <f t="shared" si="12"/>
        <v>0</v>
      </c>
      <c r="Z21" s="67">
        <f t="shared" si="13"/>
        <v>0</v>
      </c>
      <c r="AA21" s="78">
        <f t="shared" si="14"/>
        <v>0</v>
      </c>
      <c r="AB21" s="78">
        <f t="shared" si="15"/>
        <v>0</v>
      </c>
      <c r="AC21" s="78">
        <f t="shared" si="16"/>
        <v>0</v>
      </c>
      <c r="AD21" s="67">
        <f>Z21*(1-マージン!$N21)</f>
        <v>0</v>
      </c>
      <c r="AE21" s="78">
        <f>AA21*(1-マージン!$N21)</f>
        <v>0</v>
      </c>
      <c r="AF21" s="78">
        <f>AB21*(1-マージン!$N21)</f>
        <v>0</v>
      </c>
      <c r="AG21" s="78">
        <f t="shared" si="17"/>
        <v>0</v>
      </c>
      <c r="AH21" s="191">
        <f>(N21+X21)*係数!H21/1000000</f>
        <v>0</v>
      </c>
      <c r="AI21" s="192">
        <f>(N21+X21)*係数!I21/1000000</f>
        <v>0</v>
      </c>
    </row>
    <row r="22" spans="1:35">
      <c r="A22" s="42"/>
      <c r="B22" s="184">
        <v>164</v>
      </c>
      <c r="C22" s="193" t="s">
        <v>7</v>
      </c>
      <c r="D22" s="186">
        <f>SUMIF(入力消費!$R$49:$R$153,B22,入力消費!$L$49:$L$153)</f>
        <v>0</v>
      </c>
      <c r="E22" s="186">
        <f>SUMIF(入力消費!$R$49:$R$153,B22,入力消費!$P$49:$P$153)</f>
        <v>0</v>
      </c>
      <c r="F22" s="186">
        <f t="shared" si="4"/>
        <v>0</v>
      </c>
      <c r="G22" s="611">
        <v>0</v>
      </c>
      <c r="H22" s="611">
        <v>0</v>
      </c>
      <c r="I22" s="187">
        <f>係数!D22</f>
        <v>0.45423019493655536</v>
      </c>
      <c r="J22" s="188"/>
      <c r="K22" s="67">
        <f t="shared" si="5"/>
        <v>0</v>
      </c>
      <c r="L22" s="187">
        <f>マージン!M22</f>
        <v>1.0121250222228615</v>
      </c>
      <c r="M22" s="78">
        <f t="shared" si="6"/>
        <v>0</v>
      </c>
      <c r="N22" s="613">
        <v>0</v>
      </c>
      <c r="O22" s="78">
        <f t="shared" si="7"/>
        <v>0</v>
      </c>
      <c r="P22" s="78">
        <f t="shared" si="8"/>
        <v>0</v>
      </c>
      <c r="Q22" s="187">
        <f>係数!E22+係数!F22</f>
        <v>0.25047246516126453</v>
      </c>
      <c r="R22" s="78">
        <f t="shared" si="9"/>
        <v>0</v>
      </c>
      <c r="S22" s="41"/>
      <c r="T22" s="42"/>
      <c r="U22" s="187">
        <f>係数!G22</f>
        <v>1.0192984155699288E-3</v>
      </c>
      <c r="V22" s="78">
        <f t="shared" si="10"/>
        <v>0</v>
      </c>
      <c r="W22" s="78">
        <f t="shared" si="11"/>
        <v>0</v>
      </c>
      <c r="X22" s="611">
        <v>0</v>
      </c>
      <c r="Y22" s="78">
        <f t="shared" si="12"/>
        <v>0</v>
      </c>
      <c r="Z22" s="67">
        <f t="shared" si="13"/>
        <v>0</v>
      </c>
      <c r="AA22" s="78">
        <f t="shared" si="14"/>
        <v>0</v>
      </c>
      <c r="AB22" s="78">
        <f t="shared" si="15"/>
        <v>0</v>
      </c>
      <c r="AC22" s="78">
        <f t="shared" si="16"/>
        <v>0</v>
      </c>
      <c r="AD22" s="67">
        <f>Z22*(1-マージン!$N22)</f>
        <v>0</v>
      </c>
      <c r="AE22" s="78">
        <f>AA22*(1-マージン!$N22)</f>
        <v>0</v>
      </c>
      <c r="AF22" s="78">
        <f>AB22*(1-マージン!$N22)</f>
        <v>0</v>
      </c>
      <c r="AG22" s="78">
        <f t="shared" si="17"/>
        <v>0</v>
      </c>
      <c r="AH22" s="191">
        <f>(N22+X22)*係数!H22/1000000</f>
        <v>0</v>
      </c>
      <c r="AI22" s="192">
        <f>(N22+X22)*係数!I22/1000000</f>
        <v>0</v>
      </c>
    </row>
    <row r="23" spans="1:35">
      <c r="A23" s="42"/>
      <c r="B23" s="184">
        <v>191</v>
      </c>
      <c r="C23" s="193" t="s">
        <v>35</v>
      </c>
      <c r="D23" s="186">
        <f>SUMIF(入力消費!$R$49:$R$153,B23,入力消費!$L$49:$L$153)</f>
        <v>0</v>
      </c>
      <c r="E23" s="186">
        <f>SUMIF(入力消費!$R$49:$R$153,B23,入力消費!$P$49:$P$153)</f>
        <v>0</v>
      </c>
      <c r="F23" s="186">
        <f t="shared" si="4"/>
        <v>0</v>
      </c>
      <c r="G23" s="611">
        <v>0</v>
      </c>
      <c r="H23" s="611">
        <v>0</v>
      </c>
      <c r="I23" s="187">
        <f>係数!D23</f>
        <v>0.68725111794739835</v>
      </c>
      <c r="J23" s="188"/>
      <c r="K23" s="67">
        <f t="shared" si="5"/>
        <v>0</v>
      </c>
      <c r="L23" s="187">
        <f>マージン!M23</f>
        <v>0.99150367149246599</v>
      </c>
      <c r="M23" s="78">
        <f t="shared" si="6"/>
        <v>0</v>
      </c>
      <c r="N23" s="613">
        <v>0</v>
      </c>
      <c r="O23" s="78">
        <f t="shared" si="7"/>
        <v>0</v>
      </c>
      <c r="P23" s="78">
        <f t="shared" si="8"/>
        <v>0</v>
      </c>
      <c r="Q23" s="187">
        <f>係数!E23+係数!F23</f>
        <v>0.4361493618803795</v>
      </c>
      <c r="R23" s="78">
        <f t="shared" si="9"/>
        <v>0</v>
      </c>
      <c r="S23" s="41"/>
      <c r="T23" s="42"/>
      <c r="U23" s="187">
        <f>係数!G23</f>
        <v>8.3976980956073787E-5</v>
      </c>
      <c r="V23" s="78">
        <f t="shared" si="10"/>
        <v>0</v>
      </c>
      <c r="W23" s="78">
        <f t="shared" si="11"/>
        <v>0</v>
      </c>
      <c r="X23" s="611">
        <v>0</v>
      </c>
      <c r="Y23" s="78">
        <f t="shared" si="12"/>
        <v>0</v>
      </c>
      <c r="Z23" s="67">
        <f t="shared" si="13"/>
        <v>0</v>
      </c>
      <c r="AA23" s="78">
        <f t="shared" si="14"/>
        <v>0</v>
      </c>
      <c r="AB23" s="78">
        <f t="shared" si="15"/>
        <v>0</v>
      </c>
      <c r="AC23" s="78">
        <f t="shared" si="16"/>
        <v>0</v>
      </c>
      <c r="AD23" s="67">
        <f>Z23*(1-マージン!$N23)</f>
        <v>0</v>
      </c>
      <c r="AE23" s="78">
        <f>AA23*(1-マージン!$N23)</f>
        <v>0</v>
      </c>
      <c r="AF23" s="78">
        <f>AB23*(1-マージン!$N23)</f>
        <v>0</v>
      </c>
      <c r="AG23" s="78">
        <f t="shared" si="17"/>
        <v>0</v>
      </c>
      <c r="AH23" s="191">
        <f>(N23+X23)*係数!H23/1000000</f>
        <v>0</v>
      </c>
      <c r="AI23" s="192">
        <f>(N23+X23)*係数!I23/1000000</f>
        <v>0</v>
      </c>
    </row>
    <row r="24" spans="1:35">
      <c r="A24" s="42"/>
      <c r="B24" s="184">
        <v>201</v>
      </c>
      <c r="C24" s="193" t="s">
        <v>8</v>
      </c>
      <c r="D24" s="186">
        <f>SUMIF(入力消費!$R$49:$R$153,B24,入力消費!$L$49:$L$153)</f>
        <v>0</v>
      </c>
      <c r="E24" s="186">
        <f>SUMIF(入力消費!$R$49:$R$153,B24,入力消費!$P$49:$P$153)</f>
        <v>0</v>
      </c>
      <c r="F24" s="186">
        <f t="shared" si="4"/>
        <v>0</v>
      </c>
      <c r="G24" s="611">
        <v>0</v>
      </c>
      <c r="H24" s="611">
        <v>0</v>
      </c>
      <c r="I24" s="187">
        <f>係数!D24</f>
        <v>0.10970004342273032</v>
      </c>
      <c r="J24" s="188"/>
      <c r="K24" s="67">
        <f t="shared" si="5"/>
        <v>0</v>
      </c>
      <c r="L24" s="187">
        <f>マージン!M24</f>
        <v>1.2257189051853561</v>
      </c>
      <c r="M24" s="78">
        <f t="shared" si="6"/>
        <v>0</v>
      </c>
      <c r="N24" s="613">
        <v>0</v>
      </c>
      <c r="O24" s="78">
        <f t="shared" si="7"/>
        <v>0</v>
      </c>
      <c r="P24" s="78">
        <f t="shared" si="8"/>
        <v>0</v>
      </c>
      <c r="Q24" s="187">
        <f>係数!E24+係数!F24</f>
        <v>0.21288585255126363</v>
      </c>
      <c r="R24" s="78">
        <f t="shared" si="9"/>
        <v>0</v>
      </c>
      <c r="S24" s="41"/>
      <c r="T24" s="42"/>
      <c r="U24" s="187">
        <f>係数!G24</f>
        <v>8.8949420435827132E-6</v>
      </c>
      <c r="V24" s="78">
        <f t="shared" si="10"/>
        <v>0</v>
      </c>
      <c r="W24" s="78">
        <f t="shared" si="11"/>
        <v>0</v>
      </c>
      <c r="X24" s="611">
        <v>0</v>
      </c>
      <c r="Y24" s="78">
        <f t="shared" si="12"/>
        <v>0</v>
      </c>
      <c r="Z24" s="67">
        <f t="shared" si="13"/>
        <v>0</v>
      </c>
      <c r="AA24" s="78">
        <f t="shared" si="14"/>
        <v>0</v>
      </c>
      <c r="AB24" s="78">
        <f t="shared" si="15"/>
        <v>0</v>
      </c>
      <c r="AC24" s="78">
        <f t="shared" si="16"/>
        <v>0</v>
      </c>
      <c r="AD24" s="67">
        <f>Z24*(1-マージン!$N24)</f>
        <v>0</v>
      </c>
      <c r="AE24" s="78">
        <f>AA24*(1-マージン!$N24)</f>
        <v>0</v>
      </c>
      <c r="AF24" s="78">
        <f>AB24*(1-マージン!$N24)</f>
        <v>0</v>
      </c>
      <c r="AG24" s="78">
        <f t="shared" si="17"/>
        <v>0</v>
      </c>
      <c r="AH24" s="191">
        <f>(N24+X24)*係数!H24/1000000</f>
        <v>0</v>
      </c>
      <c r="AI24" s="192">
        <f>(N24+X24)*係数!I24/1000000</f>
        <v>0</v>
      </c>
    </row>
    <row r="25" spans="1:35">
      <c r="A25" s="42"/>
      <c r="B25" s="184">
        <v>202</v>
      </c>
      <c r="C25" s="193" t="s">
        <v>36</v>
      </c>
      <c r="D25" s="186">
        <f>SUMIF(入力消費!$R$49:$R$153,B25,入力消費!$L$49:$L$153)</f>
        <v>0</v>
      </c>
      <c r="E25" s="186">
        <f>SUMIF(入力消費!$R$49:$R$153,B25,入力消費!$P$49:$P$153)</f>
        <v>0</v>
      </c>
      <c r="F25" s="186">
        <f t="shared" si="4"/>
        <v>0</v>
      </c>
      <c r="G25" s="611">
        <v>0</v>
      </c>
      <c r="H25" s="611">
        <v>0</v>
      </c>
      <c r="I25" s="187">
        <f>係数!D25</f>
        <v>6.5096022571089707E-2</v>
      </c>
      <c r="J25" s="188"/>
      <c r="K25" s="67">
        <f t="shared" si="5"/>
        <v>0</v>
      </c>
      <c r="L25" s="187">
        <f>マージン!M25</f>
        <v>1.1428234885768203</v>
      </c>
      <c r="M25" s="78">
        <f t="shared" si="6"/>
        <v>0</v>
      </c>
      <c r="N25" s="613">
        <v>0</v>
      </c>
      <c r="O25" s="78">
        <f t="shared" si="7"/>
        <v>0</v>
      </c>
      <c r="P25" s="78">
        <f t="shared" si="8"/>
        <v>0</v>
      </c>
      <c r="Q25" s="187">
        <f>係数!E25+係数!F25</f>
        <v>0.22806471755916519</v>
      </c>
      <c r="R25" s="78">
        <f t="shared" si="9"/>
        <v>0</v>
      </c>
      <c r="S25" s="41"/>
      <c r="T25" s="42"/>
      <c r="U25" s="187">
        <f>係数!G25</f>
        <v>2.9254455103113891E-5</v>
      </c>
      <c r="V25" s="78">
        <f t="shared" si="10"/>
        <v>0</v>
      </c>
      <c r="W25" s="78">
        <f t="shared" si="11"/>
        <v>0</v>
      </c>
      <c r="X25" s="611">
        <v>0</v>
      </c>
      <c r="Y25" s="78">
        <f t="shared" si="12"/>
        <v>0</v>
      </c>
      <c r="Z25" s="67">
        <f t="shared" si="13"/>
        <v>0</v>
      </c>
      <c r="AA25" s="78">
        <f t="shared" si="14"/>
        <v>0</v>
      </c>
      <c r="AB25" s="78">
        <f t="shared" si="15"/>
        <v>0</v>
      </c>
      <c r="AC25" s="78">
        <f t="shared" si="16"/>
        <v>0</v>
      </c>
      <c r="AD25" s="67">
        <f>Z25*(1-マージン!$N25)</f>
        <v>0</v>
      </c>
      <c r="AE25" s="78">
        <f>AA25*(1-マージン!$N25)</f>
        <v>0</v>
      </c>
      <c r="AF25" s="78">
        <f>AB25*(1-マージン!$N25)</f>
        <v>0</v>
      </c>
      <c r="AG25" s="78">
        <f t="shared" si="17"/>
        <v>0</v>
      </c>
      <c r="AH25" s="191">
        <f>(N25+X25)*係数!H25/1000000</f>
        <v>0</v>
      </c>
      <c r="AI25" s="192">
        <f>(N25+X25)*係数!I25/1000000</f>
        <v>0</v>
      </c>
    </row>
    <row r="26" spans="1:35">
      <c r="A26" s="42"/>
      <c r="B26" s="184">
        <v>203</v>
      </c>
      <c r="C26" s="193" t="s">
        <v>678</v>
      </c>
      <c r="D26" s="186">
        <f>SUMIF(入力消費!$R$49:$R$153,B26,入力消費!$L$49:$L$153)</f>
        <v>0</v>
      </c>
      <c r="E26" s="186">
        <f>SUMIF(入力消費!$R$49:$R$153,B26,入力消費!$P$49:$P$153)</f>
        <v>0</v>
      </c>
      <c r="F26" s="186">
        <f t="shared" si="4"/>
        <v>0</v>
      </c>
      <c r="G26" s="611">
        <v>0</v>
      </c>
      <c r="H26" s="611">
        <v>0</v>
      </c>
      <c r="I26" s="187">
        <f>係数!D26</f>
        <v>0</v>
      </c>
      <c r="J26" s="188"/>
      <c r="K26" s="67">
        <f t="shared" si="5"/>
        <v>0</v>
      </c>
      <c r="L26" s="187">
        <f>マージン!M26</f>
        <v>1.4289057904437679</v>
      </c>
      <c r="M26" s="78">
        <f t="shared" si="6"/>
        <v>0</v>
      </c>
      <c r="N26" s="613">
        <v>0</v>
      </c>
      <c r="O26" s="78">
        <f t="shared" si="7"/>
        <v>0</v>
      </c>
      <c r="P26" s="78">
        <f t="shared" si="8"/>
        <v>0</v>
      </c>
      <c r="Q26" s="187">
        <f>係数!E26+係数!F26</f>
        <v>0</v>
      </c>
      <c r="R26" s="78">
        <f t="shared" si="9"/>
        <v>0</v>
      </c>
      <c r="S26" s="41"/>
      <c r="T26" s="42"/>
      <c r="U26" s="187">
        <f>係数!G26</f>
        <v>0</v>
      </c>
      <c r="V26" s="78">
        <f t="shared" si="10"/>
        <v>0</v>
      </c>
      <c r="W26" s="78">
        <f t="shared" si="11"/>
        <v>0</v>
      </c>
      <c r="X26" s="611">
        <v>0</v>
      </c>
      <c r="Y26" s="78">
        <f t="shared" si="12"/>
        <v>0</v>
      </c>
      <c r="Z26" s="67">
        <f t="shared" si="13"/>
        <v>0</v>
      </c>
      <c r="AA26" s="78">
        <f t="shared" si="14"/>
        <v>0</v>
      </c>
      <c r="AB26" s="78">
        <f t="shared" si="15"/>
        <v>0</v>
      </c>
      <c r="AC26" s="78">
        <f t="shared" si="16"/>
        <v>0</v>
      </c>
      <c r="AD26" s="67">
        <f>Z26*(1-マージン!$N26)</f>
        <v>0</v>
      </c>
      <c r="AE26" s="78">
        <f>AA26*(1-マージン!$N26)</f>
        <v>0</v>
      </c>
      <c r="AF26" s="78">
        <f>AB26*(1-マージン!$N26)</f>
        <v>0</v>
      </c>
      <c r="AG26" s="78">
        <f t="shared" si="17"/>
        <v>0</v>
      </c>
      <c r="AH26" s="191">
        <f>(N26+X26)*係数!H26/1000000</f>
        <v>0</v>
      </c>
      <c r="AI26" s="192">
        <f>(N26+X26)*係数!I26/1000000</f>
        <v>0</v>
      </c>
    </row>
    <row r="27" spans="1:35">
      <c r="A27" s="42"/>
      <c r="B27" s="184">
        <v>204</v>
      </c>
      <c r="C27" s="193" t="s">
        <v>679</v>
      </c>
      <c r="D27" s="186">
        <f>SUMIF(入力消費!$R$49:$R$153,B27,入力消費!$L$49:$L$153)</f>
        <v>0</v>
      </c>
      <c r="E27" s="186">
        <f>SUMIF(入力消費!$R$49:$R$153,B27,入力消費!$P$49:$P$153)</f>
        <v>0</v>
      </c>
      <c r="F27" s="186">
        <f t="shared" si="4"/>
        <v>0</v>
      </c>
      <c r="G27" s="611">
        <v>0</v>
      </c>
      <c r="H27" s="611">
        <v>0</v>
      </c>
      <c r="I27" s="187">
        <f>係数!D27</f>
        <v>0.12863705065660602</v>
      </c>
      <c r="J27" s="188"/>
      <c r="K27" s="67">
        <f t="shared" si="5"/>
        <v>0</v>
      </c>
      <c r="L27" s="187">
        <f>マージン!M27</f>
        <v>1.248888669486423</v>
      </c>
      <c r="M27" s="78">
        <f t="shared" si="6"/>
        <v>0</v>
      </c>
      <c r="N27" s="613">
        <v>0</v>
      </c>
      <c r="O27" s="78">
        <f t="shared" si="7"/>
        <v>0</v>
      </c>
      <c r="P27" s="78">
        <f t="shared" si="8"/>
        <v>0</v>
      </c>
      <c r="Q27" s="187">
        <f>係数!E27+係数!F27</f>
        <v>0.28807605217512278</v>
      </c>
      <c r="R27" s="78">
        <f t="shared" si="9"/>
        <v>0</v>
      </c>
      <c r="S27" s="41"/>
      <c r="T27" s="42"/>
      <c r="U27" s="187">
        <f>係数!G27</f>
        <v>3.2468023385010298E-7</v>
      </c>
      <c r="V27" s="78">
        <f t="shared" si="10"/>
        <v>0</v>
      </c>
      <c r="W27" s="78">
        <f t="shared" si="11"/>
        <v>0</v>
      </c>
      <c r="X27" s="611">
        <v>0</v>
      </c>
      <c r="Y27" s="78">
        <f t="shared" si="12"/>
        <v>0</v>
      </c>
      <c r="Z27" s="67">
        <f t="shared" si="13"/>
        <v>0</v>
      </c>
      <c r="AA27" s="78">
        <f t="shared" si="14"/>
        <v>0</v>
      </c>
      <c r="AB27" s="78">
        <f t="shared" si="15"/>
        <v>0</v>
      </c>
      <c r="AC27" s="78">
        <f t="shared" si="16"/>
        <v>0</v>
      </c>
      <c r="AD27" s="67">
        <f>Z27*(1-マージン!$N27)</f>
        <v>0</v>
      </c>
      <c r="AE27" s="78">
        <f>AA27*(1-マージン!$N27)</f>
        <v>0</v>
      </c>
      <c r="AF27" s="78">
        <f>AB27*(1-マージン!$N27)</f>
        <v>0</v>
      </c>
      <c r="AG27" s="78">
        <f t="shared" si="17"/>
        <v>0</v>
      </c>
      <c r="AH27" s="191">
        <f>(N27+X27)*係数!H27/1000000</f>
        <v>0</v>
      </c>
      <c r="AI27" s="192">
        <f>(N27+X27)*係数!I27/1000000</f>
        <v>0</v>
      </c>
    </row>
    <row r="28" spans="1:35">
      <c r="A28" s="42"/>
      <c r="B28" s="184">
        <v>205</v>
      </c>
      <c r="C28" s="193" t="s">
        <v>9</v>
      </c>
      <c r="D28" s="186">
        <f>SUMIF(入力消費!$R$49:$R$153,B28,入力消費!$L$49:$L$153)</f>
        <v>0</v>
      </c>
      <c r="E28" s="186">
        <f>SUMIF(入力消費!$R$49:$R$153,B28,入力消費!$P$49:$P$153)</f>
        <v>0</v>
      </c>
      <c r="F28" s="186">
        <f t="shared" si="4"/>
        <v>0</v>
      </c>
      <c r="G28" s="611">
        <v>0</v>
      </c>
      <c r="H28" s="611">
        <v>0</v>
      </c>
      <c r="I28" s="187">
        <f>係数!D28</f>
        <v>3.1566355080770991E-3</v>
      </c>
      <c r="J28" s="188"/>
      <c r="K28" s="67">
        <f t="shared" si="5"/>
        <v>0</v>
      </c>
      <c r="L28" s="187">
        <f>マージン!M28</f>
        <v>1.1980512622733401</v>
      </c>
      <c r="M28" s="78">
        <f t="shared" si="6"/>
        <v>0</v>
      </c>
      <c r="N28" s="613">
        <v>0</v>
      </c>
      <c r="O28" s="78">
        <f t="shared" si="7"/>
        <v>0</v>
      </c>
      <c r="P28" s="78">
        <f t="shared" si="8"/>
        <v>0</v>
      </c>
      <c r="Q28" s="187">
        <f>係数!E28+係数!F28</f>
        <v>-0.59018179187618858</v>
      </c>
      <c r="R28" s="78">
        <f t="shared" si="9"/>
        <v>0</v>
      </c>
      <c r="S28" s="41"/>
      <c r="T28" s="42"/>
      <c r="U28" s="187">
        <f>係数!G28</f>
        <v>0</v>
      </c>
      <c r="V28" s="78">
        <f t="shared" si="10"/>
        <v>0</v>
      </c>
      <c r="W28" s="78">
        <f t="shared" si="11"/>
        <v>0</v>
      </c>
      <c r="X28" s="611">
        <v>0</v>
      </c>
      <c r="Y28" s="78">
        <f t="shared" si="12"/>
        <v>0</v>
      </c>
      <c r="Z28" s="67">
        <f t="shared" si="13"/>
        <v>0</v>
      </c>
      <c r="AA28" s="78">
        <f t="shared" si="14"/>
        <v>0</v>
      </c>
      <c r="AB28" s="78">
        <f t="shared" si="15"/>
        <v>0</v>
      </c>
      <c r="AC28" s="78">
        <f t="shared" si="16"/>
        <v>0</v>
      </c>
      <c r="AD28" s="67">
        <f>Z28*(1-マージン!$N28)</f>
        <v>0</v>
      </c>
      <c r="AE28" s="78">
        <f>AA28*(1-マージン!$N28)</f>
        <v>0</v>
      </c>
      <c r="AF28" s="78">
        <f>AB28*(1-マージン!$N28)</f>
        <v>0</v>
      </c>
      <c r="AG28" s="78">
        <f t="shared" si="17"/>
        <v>0</v>
      </c>
      <c r="AH28" s="191">
        <f>(N28+X28)*係数!H28/1000000</f>
        <v>0</v>
      </c>
      <c r="AI28" s="192">
        <f>(N28+X28)*係数!I28/1000000</f>
        <v>0</v>
      </c>
    </row>
    <row r="29" spans="1:35">
      <c r="A29" s="42"/>
      <c r="B29" s="184">
        <v>206</v>
      </c>
      <c r="C29" s="193" t="s">
        <v>10</v>
      </c>
      <c r="D29" s="186">
        <f>SUMIF(入力消費!$R$49:$R$153,B29,入力消費!$L$49:$L$153)</f>
        <v>0</v>
      </c>
      <c r="E29" s="186">
        <f>SUMIF(入力消費!$R$49:$R$153,B29,入力消費!$P$49:$P$153)</f>
        <v>0</v>
      </c>
      <c r="F29" s="186">
        <f t="shared" si="4"/>
        <v>0</v>
      </c>
      <c r="G29" s="611">
        <v>0</v>
      </c>
      <c r="H29" s="611">
        <v>0</v>
      </c>
      <c r="I29" s="187">
        <f>係数!D29</f>
        <v>1.8644261786173733E-3</v>
      </c>
      <c r="J29" s="188"/>
      <c r="K29" s="67">
        <f t="shared" si="5"/>
        <v>0</v>
      </c>
      <c r="L29" s="187">
        <f>マージン!M29</f>
        <v>1.1207479329286967</v>
      </c>
      <c r="M29" s="78">
        <f t="shared" si="6"/>
        <v>0</v>
      </c>
      <c r="N29" s="613">
        <v>0</v>
      </c>
      <c r="O29" s="78">
        <f t="shared" si="7"/>
        <v>0</v>
      </c>
      <c r="P29" s="78">
        <f t="shared" si="8"/>
        <v>0</v>
      </c>
      <c r="Q29" s="187">
        <f>係数!E29+係数!F29</f>
        <v>-0.12491220705411277</v>
      </c>
      <c r="R29" s="78">
        <f t="shared" si="9"/>
        <v>0</v>
      </c>
      <c r="S29" s="41"/>
      <c r="T29" s="42"/>
      <c r="U29" s="187">
        <f>係数!G29</f>
        <v>0</v>
      </c>
      <c r="V29" s="78">
        <f t="shared" si="10"/>
        <v>0</v>
      </c>
      <c r="W29" s="78">
        <f t="shared" si="11"/>
        <v>0</v>
      </c>
      <c r="X29" s="611">
        <v>0</v>
      </c>
      <c r="Y29" s="78">
        <f t="shared" si="12"/>
        <v>0</v>
      </c>
      <c r="Z29" s="67">
        <f t="shared" si="13"/>
        <v>0</v>
      </c>
      <c r="AA29" s="78">
        <f t="shared" si="14"/>
        <v>0</v>
      </c>
      <c r="AB29" s="78">
        <f t="shared" si="15"/>
        <v>0</v>
      </c>
      <c r="AC29" s="78">
        <f t="shared" si="16"/>
        <v>0</v>
      </c>
      <c r="AD29" s="67">
        <f>Z29*(1-マージン!$N29)</f>
        <v>0</v>
      </c>
      <c r="AE29" s="78">
        <f>AA29*(1-マージン!$N29)</f>
        <v>0</v>
      </c>
      <c r="AF29" s="78">
        <f>AB29*(1-マージン!$N29)</f>
        <v>0</v>
      </c>
      <c r="AG29" s="78">
        <f t="shared" si="17"/>
        <v>0</v>
      </c>
      <c r="AH29" s="191">
        <f>(N29+X29)*係数!H29/1000000</f>
        <v>0</v>
      </c>
      <c r="AI29" s="192">
        <f>(N29+X29)*係数!I29/1000000</f>
        <v>0</v>
      </c>
    </row>
    <row r="30" spans="1:35">
      <c r="A30" s="42"/>
      <c r="B30" s="184">
        <v>207</v>
      </c>
      <c r="C30" s="193" t="s">
        <v>11</v>
      </c>
      <c r="D30" s="186">
        <f>SUMIF(入力消費!$R$49:$R$153,B30,入力消費!$L$49:$L$153)</f>
        <v>0</v>
      </c>
      <c r="E30" s="186">
        <f>SUMIF(入力消費!$R$49:$R$153,B30,入力消費!$P$49:$P$153)</f>
        <v>0</v>
      </c>
      <c r="F30" s="186">
        <f t="shared" si="4"/>
        <v>0</v>
      </c>
      <c r="G30" s="611">
        <v>0</v>
      </c>
      <c r="H30" s="611">
        <v>0</v>
      </c>
      <c r="I30" s="187">
        <f>係数!D30</f>
        <v>0.31436598160403306</v>
      </c>
      <c r="J30" s="188"/>
      <c r="K30" s="67">
        <f t="shared" si="5"/>
        <v>0</v>
      </c>
      <c r="L30" s="187">
        <f>マージン!M30</f>
        <v>1.1033006034924715</v>
      </c>
      <c r="M30" s="78">
        <f t="shared" si="6"/>
        <v>0</v>
      </c>
      <c r="N30" s="613">
        <v>0</v>
      </c>
      <c r="O30" s="78">
        <f t="shared" si="7"/>
        <v>0</v>
      </c>
      <c r="P30" s="78">
        <f t="shared" si="8"/>
        <v>0</v>
      </c>
      <c r="Q30" s="187">
        <f>係数!E30+係数!F30</f>
        <v>0.14028885017285692</v>
      </c>
      <c r="R30" s="78">
        <f t="shared" si="9"/>
        <v>0</v>
      </c>
      <c r="S30" s="41"/>
      <c r="T30" s="42"/>
      <c r="U30" s="187">
        <f>係数!G30</f>
        <v>2.41670682139638E-3</v>
      </c>
      <c r="V30" s="78">
        <f t="shared" si="10"/>
        <v>0</v>
      </c>
      <c r="W30" s="78">
        <f t="shared" si="11"/>
        <v>0</v>
      </c>
      <c r="X30" s="611">
        <v>0</v>
      </c>
      <c r="Y30" s="78">
        <f t="shared" si="12"/>
        <v>0</v>
      </c>
      <c r="Z30" s="67">
        <f t="shared" si="13"/>
        <v>0</v>
      </c>
      <c r="AA30" s="78">
        <f t="shared" si="14"/>
        <v>0</v>
      </c>
      <c r="AB30" s="78">
        <f t="shared" si="15"/>
        <v>0</v>
      </c>
      <c r="AC30" s="78">
        <f t="shared" si="16"/>
        <v>0</v>
      </c>
      <c r="AD30" s="67">
        <f>Z30*(1-マージン!$N30)</f>
        <v>0</v>
      </c>
      <c r="AE30" s="78">
        <f>AA30*(1-マージン!$N30)</f>
        <v>0</v>
      </c>
      <c r="AF30" s="78">
        <f>AB30*(1-マージン!$N30)</f>
        <v>0</v>
      </c>
      <c r="AG30" s="78">
        <f t="shared" si="17"/>
        <v>0</v>
      </c>
      <c r="AH30" s="191">
        <f>(N30+X30)*係数!H30/1000000</f>
        <v>0</v>
      </c>
      <c r="AI30" s="192">
        <f>(N30+X30)*係数!I30/1000000</f>
        <v>0</v>
      </c>
    </row>
    <row r="31" spans="1:35">
      <c r="A31" s="42"/>
      <c r="B31" s="184">
        <v>208</v>
      </c>
      <c r="C31" s="193" t="s">
        <v>680</v>
      </c>
      <c r="D31" s="186">
        <f>SUMIF(入力消費!$R$49:$R$153,B31,入力消費!$L$49:$L$153)</f>
        <v>0</v>
      </c>
      <c r="E31" s="186">
        <f>SUMIF(入力消費!$R$49:$R$153,B31,入力消費!$P$49:$P$153)</f>
        <v>0</v>
      </c>
      <c r="F31" s="186">
        <f t="shared" si="4"/>
        <v>0</v>
      </c>
      <c r="G31" s="611">
        <v>0</v>
      </c>
      <c r="H31" s="611">
        <v>0</v>
      </c>
      <c r="I31" s="187">
        <f>係数!D31</f>
        <v>0.34526026220872985</v>
      </c>
      <c r="J31" s="188"/>
      <c r="K31" s="67">
        <f t="shared" si="5"/>
        <v>0</v>
      </c>
      <c r="L31" s="187">
        <f>マージン!M31</f>
        <v>1.0970426602504773</v>
      </c>
      <c r="M31" s="78">
        <f t="shared" si="6"/>
        <v>0</v>
      </c>
      <c r="N31" s="613">
        <v>0</v>
      </c>
      <c r="O31" s="78">
        <f t="shared" si="7"/>
        <v>0</v>
      </c>
      <c r="P31" s="78">
        <f t="shared" si="8"/>
        <v>0</v>
      </c>
      <c r="Q31" s="187">
        <f>係数!E31+係数!F31</f>
        <v>0.25605878705791141</v>
      </c>
      <c r="R31" s="78">
        <f t="shared" si="9"/>
        <v>0</v>
      </c>
      <c r="S31" s="41"/>
      <c r="T31" s="42"/>
      <c r="U31" s="187">
        <f>係数!G31</f>
        <v>7.5322245716933165E-3</v>
      </c>
      <c r="V31" s="78">
        <f t="shared" si="10"/>
        <v>0</v>
      </c>
      <c r="W31" s="78">
        <f t="shared" si="11"/>
        <v>0</v>
      </c>
      <c r="X31" s="611">
        <v>0</v>
      </c>
      <c r="Y31" s="78">
        <f t="shared" si="12"/>
        <v>0</v>
      </c>
      <c r="Z31" s="67">
        <f t="shared" si="13"/>
        <v>0</v>
      </c>
      <c r="AA31" s="78">
        <f t="shared" si="14"/>
        <v>0</v>
      </c>
      <c r="AB31" s="78">
        <f t="shared" si="15"/>
        <v>0</v>
      </c>
      <c r="AC31" s="78">
        <f t="shared" si="16"/>
        <v>0</v>
      </c>
      <c r="AD31" s="67">
        <f>Z31*(1-マージン!$N31)</f>
        <v>0</v>
      </c>
      <c r="AE31" s="78">
        <f>AA31*(1-マージン!$N31)</f>
        <v>0</v>
      </c>
      <c r="AF31" s="78">
        <f>AB31*(1-マージン!$N31)</f>
        <v>0</v>
      </c>
      <c r="AG31" s="78">
        <f t="shared" si="17"/>
        <v>0</v>
      </c>
      <c r="AH31" s="191">
        <f>(N31+X31)*係数!H31/1000000</f>
        <v>0</v>
      </c>
      <c r="AI31" s="192">
        <f>(N31+X31)*係数!I31/1000000</f>
        <v>0</v>
      </c>
    </row>
    <row r="32" spans="1:35">
      <c r="A32" s="42"/>
      <c r="B32" s="184">
        <v>211</v>
      </c>
      <c r="C32" s="193" t="s">
        <v>12</v>
      </c>
      <c r="D32" s="186">
        <f>SUMIF(入力消費!$R$49:$R$153,B32,入力消費!$L$49:$L$153)</f>
        <v>0</v>
      </c>
      <c r="E32" s="186">
        <f>SUMIF(入力消費!$R$49:$R$153,B32,入力消費!$P$49:$P$153)</f>
        <v>0</v>
      </c>
      <c r="F32" s="186">
        <f t="shared" si="4"/>
        <v>0</v>
      </c>
      <c r="G32" s="611">
        <v>0</v>
      </c>
      <c r="H32" s="611">
        <v>0</v>
      </c>
      <c r="I32" s="187">
        <f>係数!D32</f>
        <v>8.4547225471920395E-4</v>
      </c>
      <c r="J32" s="188"/>
      <c r="K32" s="67">
        <f t="shared" si="5"/>
        <v>0</v>
      </c>
      <c r="L32" s="187">
        <f>マージン!M32</f>
        <v>1.305196302425625</v>
      </c>
      <c r="M32" s="78">
        <f t="shared" si="6"/>
        <v>0</v>
      </c>
      <c r="N32" s="613">
        <v>0</v>
      </c>
      <c r="O32" s="78">
        <f t="shared" si="7"/>
        <v>0</v>
      </c>
      <c r="P32" s="78">
        <f t="shared" si="8"/>
        <v>0</v>
      </c>
      <c r="Q32" s="187">
        <f>係数!E32+係数!F32</f>
        <v>7.885370705642436E-2</v>
      </c>
      <c r="R32" s="78">
        <f t="shared" si="9"/>
        <v>0</v>
      </c>
      <c r="S32" s="41"/>
      <c r="T32" s="42"/>
      <c r="U32" s="187">
        <f>係数!G32</f>
        <v>9.853978570311785E-3</v>
      </c>
      <c r="V32" s="78">
        <f t="shared" si="10"/>
        <v>0</v>
      </c>
      <c r="W32" s="78">
        <f t="shared" si="11"/>
        <v>0</v>
      </c>
      <c r="X32" s="611">
        <v>0</v>
      </c>
      <c r="Y32" s="78">
        <f t="shared" si="12"/>
        <v>0</v>
      </c>
      <c r="Z32" s="67">
        <f t="shared" si="13"/>
        <v>0</v>
      </c>
      <c r="AA32" s="78">
        <f t="shared" si="14"/>
        <v>0</v>
      </c>
      <c r="AB32" s="78">
        <f t="shared" si="15"/>
        <v>0</v>
      </c>
      <c r="AC32" s="78">
        <f t="shared" si="16"/>
        <v>0</v>
      </c>
      <c r="AD32" s="67">
        <f>Z32*(1-マージン!$N32)</f>
        <v>0</v>
      </c>
      <c r="AE32" s="78">
        <f>AA32*(1-マージン!$N32)</f>
        <v>0</v>
      </c>
      <c r="AF32" s="78">
        <f>AB32*(1-マージン!$N32)</f>
        <v>0</v>
      </c>
      <c r="AG32" s="78">
        <f t="shared" si="17"/>
        <v>0</v>
      </c>
      <c r="AH32" s="191">
        <f>(N32+X32)*係数!H32/1000000</f>
        <v>0</v>
      </c>
      <c r="AI32" s="192">
        <f>(N32+X32)*係数!I32/1000000</f>
        <v>0</v>
      </c>
    </row>
    <row r="33" spans="1:35">
      <c r="A33" s="42"/>
      <c r="B33" s="184">
        <v>212</v>
      </c>
      <c r="C33" s="193" t="s">
        <v>13</v>
      </c>
      <c r="D33" s="186">
        <f>SUMIF(入力消費!$R$49:$R$153,B33,入力消費!$L$49:$L$153)</f>
        <v>0</v>
      </c>
      <c r="E33" s="186">
        <f>SUMIF(入力消費!$R$49:$R$153,B33,入力消費!$P$49:$P$153)</f>
        <v>0</v>
      </c>
      <c r="F33" s="186">
        <f t="shared" si="4"/>
        <v>0</v>
      </c>
      <c r="G33" s="611">
        <v>0</v>
      </c>
      <c r="H33" s="611">
        <v>0</v>
      </c>
      <c r="I33" s="187">
        <f>係数!D33</f>
        <v>0.51754455698628288</v>
      </c>
      <c r="J33" s="188"/>
      <c r="K33" s="67">
        <f t="shared" si="5"/>
        <v>0</v>
      </c>
      <c r="L33" s="187">
        <f>マージン!M33</f>
        <v>1.0690352508533294</v>
      </c>
      <c r="M33" s="78">
        <f t="shared" si="6"/>
        <v>0</v>
      </c>
      <c r="N33" s="613">
        <v>0</v>
      </c>
      <c r="O33" s="78">
        <f t="shared" si="7"/>
        <v>0</v>
      </c>
      <c r="P33" s="78">
        <f t="shared" si="8"/>
        <v>0</v>
      </c>
      <c r="Q33" s="187">
        <f>係数!E33+係数!F33</f>
        <v>0.16985967130458277</v>
      </c>
      <c r="R33" s="78">
        <f t="shared" si="9"/>
        <v>0</v>
      </c>
      <c r="S33" s="41"/>
      <c r="T33" s="42"/>
      <c r="U33" s="187">
        <f>係数!G33</f>
        <v>2.3888451325377816E-7</v>
      </c>
      <c r="V33" s="78">
        <f t="shared" si="10"/>
        <v>0</v>
      </c>
      <c r="W33" s="78">
        <f t="shared" si="11"/>
        <v>0</v>
      </c>
      <c r="X33" s="611">
        <v>0</v>
      </c>
      <c r="Y33" s="78">
        <f t="shared" si="12"/>
        <v>0</v>
      </c>
      <c r="Z33" s="67">
        <f t="shared" si="13"/>
        <v>0</v>
      </c>
      <c r="AA33" s="78">
        <f t="shared" si="14"/>
        <v>0</v>
      </c>
      <c r="AB33" s="78">
        <f t="shared" si="15"/>
        <v>0</v>
      </c>
      <c r="AC33" s="78">
        <f t="shared" si="16"/>
        <v>0</v>
      </c>
      <c r="AD33" s="67">
        <f>Z33*(1-マージン!$N33)</f>
        <v>0</v>
      </c>
      <c r="AE33" s="78">
        <f>AA33*(1-マージン!$N33)</f>
        <v>0</v>
      </c>
      <c r="AF33" s="78">
        <f>AB33*(1-マージン!$N33)</f>
        <v>0</v>
      </c>
      <c r="AG33" s="78">
        <f t="shared" si="17"/>
        <v>0</v>
      </c>
      <c r="AH33" s="191">
        <f>(N33+X33)*係数!H33/1000000</f>
        <v>0</v>
      </c>
      <c r="AI33" s="192">
        <f>(N33+X33)*係数!I33/1000000</f>
        <v>0</v>
      </c>
    </row>
    <row r="34" spans="1:35">
      <c r="A34" s="42"/>
      <c r="B34" s="184">
        <v>221</v>
      </c>
      <c r="C34" s="193" t="s">
        <v>14</v>
      </c>
      <c r="D34" s="186">
        <f>SUMIF(入力消費!$R$49:$R$153,B34,入力消費!$L$49:$L$153)</f>
        <v>0</v>
      </c>
      <c r="E34" s="186">
        <f>SUMIF(入力消費!$R$49:$R$153,B34,入力消費!$P$49:$P$153)</f>
        <v>0</v>
      </c>
      <c r="F34" s="186">
        <f t="shared" si="4"/>
        <v>0</v>
      </c>
      <c r="G34" s="611">
        <v>0</v>
      </c>
      <c r="H34" s="611">
        <v>0</v>
      </c>
      <c r="I34" s="187">
        <f>係数!D34</f>
        <v>0.16308260532611019</v>
      </c>
      <c r="J34" s="188"/>
      <c r="K34" s="67">
        <f t="shared" si="5"/>
        <v>0</v>
      </c>
      <c r="L34" s="187">
        <f>マージン!M34</f>
        <v>1.03666240027391</v>
      </c>
      <c r="M34" s="78">
        <f t="shared" si="6"/>
        <v>0</v>
      </c>
      <c r="N34" s="613">
        <v>0</v>
      </c>
      <c r="O34" s="78">
        <f t="shared" si="7"/>
        <v>0</v>
      </c>
      <c r="P34" s="78">
        <f t="shared" si="8"/>
        <v>0</v>
      </c>
      <c r="Q34" s="187">
        <f>係数!E34+係数!F34</f>
        <v>0.18397443559769217</v>
      </c>
      <c r="R34" s="78">
        <f t="shared" si="9"/>
        <v>0</v>
      </c>
      <c r="S34" s="41"/>
      <c r="T34" s="42"/>
      <c r="U34" s="187">
        <f>係数!G34</f>
        <v>1.448462928921389E-3</v>
      </c>
      <c r="V34" s="78">
        <f t="shared" si="10"/>
        <v>0</v>
      </c>
      <c r="W34" s="78">
        <f t="shared" si="11"/>
        <v>0</v>
      </c>
      <c r="X34" s="611">
        <v>0</v>
      </c>
      <c r="Y34" s="78">
        <f t="shared" si="12"/>
        <v>0</v>
      </c>
      <c r="Z34" s="67">
        <f t="shared" si="13"/>
        <v>0</v>
      </c>
      <c r="AA34" s="78">
        <f t="shared" si="14"/>
        <v>0</v>
      </c>
      <c r="AB34" s="78">
        <f t="shared" si="15"/>
        <v>0</v>
      </c>
      <c r="AC34" s="78">
        <f t="shared" si="16"/>
        <v>0</v>
      </c>
      <c r="AD34" s="67">
        <f>Z34*(1-マージン!$N34)</f>
        <v>0</v>
      </c>
      <c r="AE34" s="78">
        <f>AA34*(1-マージン!$N34)</f>
        <v>0</v>
      </c>
      <c r="AF34" s="78">
        <f>AB34*(1-マージン!$N34)</f>
        <v>0</v>
      </c>
      <c r="AG34" s="78">
        <f t="shared" si="17"/>
        <v>0</v>
      </c>
      <c r="AH34" s="191">
        <f>(N34+X34)*係数!H34/1000000</f>
        <v>0</v>
      </c>
      <c r="AI34" s="192">
        <f>(N34+X34)*係数!I34/1000000</f>
        <v>0</v>
      </c>
    </row>
    <row r="35" spans="1:35">
      <c r="A35" s="42"/>
      <c r="B35" s="184">
        <v>222</v>
      </c>
      <c r="C35" s="193" t="s">
        <v>15</v>
      </c>
      <c r="D35" s="186">
        <f>SUMIF(入力消費!$R$49:$R$153,B35,入力消費!$L$49:$L$153)</f>
        <v>0</v>
      </c>
      <c r="E35" s="186">
        <f>SUMIF(入力消費!$R$49:$R$153,B35,入力消費!$P$49:$P$153)</f>
        <v>0</v>
      </c>
      <c r="F35" s="186">
        <f t="shared" si="4"/>
        <v>0</v>
      </c>
      <c r="G35" s="611">
        <v>0</v>
      </c>
      <c r="H35" s="611">
        <v>0</v>
      </c>
      <c r="I35" s="187">
        <f>係数!D35</f>
        <v>7.4724677404378159E-2</v>
      </c>
      <c r="J35" s="188"/>
      <c r="K35" s="67">
        <f t="shared" si="5"/>
        <v>0</v>
      </c>
      <c r="L35" s="187">
        <f>マージン!M35</f>
        <v>1.0596460314209959</v>
      </c>
      <c r="M35" s="78">
        <f t="shared" si="6"/>
        <v>0</v>
      </c>
      <c r="N35" s="613">
        <v>0</v>
      </c>
      <c r="O35" s="78">
        <f t="shared" si="7"/>
        <v>0</v>
      </c>
      <c r="P35" s="78">
        <f t="shared" si="8"/>
        <v>0</v>
      </c>
      <c r="Q35" s="187">
        <f>係数!E35+係数!F35</f>
        <v>0.26901789522521957</v>
      </c>
      <c r="R35" s="78">
        <f t="shared" si="9"/>
        <v>0</v>
      </c>
      <c r="S35" s="41"/>
      <c r="T35" s="42"/>
      <c r="U35" s="187">
        <f>係数!G35</f>
        <v>1.3268326457167646E-3</v>
      </c>
      <c r="V35" s="78">
        <f t="shared" si="10"/>
        <v>0</v>
      </c>
      <c r="W35" s="78">
        <f t="shared" si="11"/>
        <v>0</v>
      </c>
      <c r="X35" s="611">
        <v>0</v>
      </c>
      <c r="Y35" s="78">
        <f t="shared" si="12"/>
        <v>0</v>
      </c>
      <c r="Z35" s="67">
        <f t="shared" si="13"/>
        <v>0</v>
      </c>
      <c r="AA35" s="78">
        <f t="shared" si="14"/>
        <v>0</v>
      </c>
      <c r="AB35" s="78">
        <f t="shared" si="15"/>
        <v>0</v>
      </c>
      <c r="AC35" s="78">
        <f t="shared" si="16"/>
        <v>0</v>
      </c>
      <c r="AD35" s="67">
        <f>Z35*(1-マージン!$N35)</f>
        <v>0</v>
      </c>
      <c r="AE35" s="78">
        <f>AA35*(1-マージン!$N35)</f>
        <v>0</v>
      </c>
      <c r="AF35" s="78">
        <f>AB35*(1-マージン!$N35)</f>
        <v>0</v>
      </c>
      <c r="AG35" s="78">
        <f t="shared" si="17"/>
        <v>0</v>
      </c>
      <c r="AH35" s="191">
        <f>(N35+X35)*係数!H35/1000000</f>
        <v>0</v>
      </c>
      <c r="AI35" s="192">
        <f>(N35+X35)*係数!I35/1000000</f>
        <v>0</v>
      </c>
    </row>
    <row r="36" spans="1:35">
      <c r="A36" s="42"/>
      <c r="B36" s="184">
        <v>231</v>
      </c>
      <c r="C36" s="193" t="s">
        <v>681</v>
      </c>
      <c r="D36" s="186">
        <f>SUMIF(入力消費!$R$49:$R$153,B36,入力消費!$L$49:$L$153)</f>
        <v>0</v>
      </c>
      <c r="E36" s="186">
        <f>SUMIF(入力消費!$R$49:$R$153,B36,入力消費!$P$49:$P$153)</f>
        <v>0</v>
      </c>
      <c r="F36" s="186">
        <f t="shared" si="4"/>
        <v>0</v>
      </c>
      <c r="G36" s="611">
        <v>0</v>
      </c>
      <c r="H36" s="611">
        <v>0</v>
      </c>
      <c r="I36" s="187">
        <f>係数!D36</f>
        <v>1.6612122890413583E-2</v>
      </c>
      <c r="J36" s="188"/>
      <c r="K36" s="67">
        <f t="shared" si="5"/>
        <v>0</v>
      </c>
      <c r="L36" s="187">
        <f>マージン!M36</f>
        <v>1.1949521069570328</v>
      </c>
      <c r="M36" s="78">
        <f t="shared" si="6"/>
        <v>0</v>
      </c>
      <c r="N36" s="613">
        <v>0</v>
      </c>
      <c r="O36" s="78">
        <f t="shared" si="7"/>
        <v>0</v>
      </c>
      <c r="P36" s="78">
        <f t="shared" si="8"/>
        <v>0</v>
      </c>
      <c r="Q36" s="187">
        <f>係数!E36+係数!F36</f>
        <v>0.29400750994355529</v>
      </c>
      <c r="R36" s="78">
        <f t="shared" si="9"/>
        <v>0</v>
      </c>
      <c r="S36" s="41"/>
      <c r="T36" s="42"/>
      <c r="U36" s="187">
        <f>係数!G36</f>
        <v>4.1147323541734851E-3</v>
      </c>
      <c r="V36" s="78">
        <f t="shared" si="10"/>
        <v>0</v>
      </c>
      <c r="W36" s="78">
        <f t="shared" si="11"/>
        <v>0</v>
      </c>
      <c r="X36" s="611">
        <v>0</v>
      </c>
      <c r="Y36" s="78">
        <f t="shared" si="12"/>
        <v>0</v>
      </c>
      <c r="Z36" s="67">
        <f t="shared" si="13"/>
        <v>0</v>
      </c>
      <c r="AA36" s="78">
        <f t="shared" si="14"/>
        <v>0</v>
      </c>
      <c r="AB36" s="78">
        <f t="shared" si="15"/>
        <v>0</v>
      </c>
      <c r="AC36" s="78">
        <f t="shared" si="16"/>
        <v>0</v>
      </c>
      <c r="AD36" s="67">
        <f>Z36*(1-マージン!$N36)</f>
        <v>0</v>
      </c>
      <c r="AE36" s="78">
        <f>AA36*(1-マージン!$N36)</f>
        <v>0</v>
      </c>
      <c r="AF36" s="78">
        <f>AB36*(1-マージン!$N36)</f>
        <v>0</v>
      </c>
      <c r="AG36" s="78">
        <f t="shared" si="17"/>
        <v>0</v>
      </c>
      <c r="AH36" s="191">
        <f>(N36+X36)*係数!H36/1000000</f>
        <v>0</v>
      </c>
      <c r="AI36" s="192">
        <f>(N36+X36)*係数!I36/1000000</f>
        <v>0</v>
      </c>
    </row>
    <row r="37" spans="1:35">
      <c r="A37" s="42"/>
      <c r="B37" s="184">
        <v>251</v>
      </c>
      <c r="C37" s="193" t="s">
        <v>16</v>
      </c>
      <c r="D37" s="186">
        <f>SUMIF(入力消費!$R$49:$R$153,B37,入力消費!$L$49:$L$153)</f>
        <v>0</v>
      </c>
      <c r="E37" s="186">
        <f>SUMIF(入力消費!$R$49:$R$153,B37,入力消費!$P$49:$P$153)</f>
        <v>0</v>
      </c>
      <c r="F37" s="186">
        <f t="shared" si="4"/>
        <v>0</v>
      </c>
      <c r="G37" s="611">
        <v>0</v>
      </c>
      <c r="H37" s="611">
        <v>0</v>
      </c>
      <c r="I37" s="187">
        <f>係数!D37</f>
        <v>0.16925104689773485</v>
      </c>
      <c r="J37" s="188"/>
      <c r="K37" s="67">
        <f t="shared" si="5"/>
        <v>0</v>
      </c>
      <c r="L37" s="187">
        <f>マージン!M37</f>
        <v>1.0245250309012146</v>
      </c>
      <c r="M37" s="78">
        <f t="shared" si="6"/>
        <v>0</v>
      </c>
      <c r="N37" s="613">
        <v>0</v>
      </c>
      <c r="O37" s="78">
        <f t="shared" si="7"/>
        <v>0</v>
      </c>
      <c r="P37" s="78">
        <f t="shared" si="8"/>
        <v>0</v>
      </c>
      <c r="Q37" s="187">
        <f>係数!E37+係数!F37</f>
        <v>0.3554435389647444</v>
      </c>
      <c r="R37" s="78">
        <f t="shared" si="9"/>
        <v>0</v>
      </c>
      <c r="S37" s="41"/>
      <c r="T37" s="42"/>
      <c r="U37" s="187">
        <f>係数!G37</f>
        <v>2.0095879780720768E-5</v>
      </c>
      <c r="V37" s="78">
        <f t="shared" si="10"/>
        <v>0</v>
      </c>
      <c r="W37" s="78">
        <f t="shared" si="11"/>
        <v>0</v>
      </c>
      <c r="X37" s="611">
        <v>0</v>
      </c>
      <c r="Y37" s="78">
        <f t="shared" si="12"/>
        <v>0</v>
      </c>
      <c r="Z37" s="67">
        <f t="shared" si="13"/>
        <v>0</v>
      </c>
      <c r="AA37" s="78">
        <f t="shared" si="14"/>
        <v>0</v>
      </c>
      <c r="AB37" s="78">
        <f t="shared" si="15"/>
        <v>0</v>
      </c>
      <c r="AC37" s="78">
        <f t="shared" si="16"/>
        <v>0</v>
      </c>
      <c r="AD37" s="67">
        <f>Z37*(1-マージン!$N37)</f>
        <v>0</v>
      </c>
      <c r="AE37" s="78">
        <f>AA37*(1-マージン!$N37)</f>
        <v>0</v>
      </c>
      <c r="AF37" s="78">
        <f>AB37*(1-マージン!$N37)</f>
        <v>0</v>
      </c>
      <c r="AG37" s="78">
        <f t="shared" si="17"/>
        <v>0</v>
      </c>
      <c r="AH37" s="191">
        <f>(N37+X37)*係数!H37/1000000</f>
        <v>0</v>
      </c>
      <c r="AI37" s="192">
        <f>(N37+X37)*係数!I37/1000000</f>
        <v>0</v>
      </c>
    </row>
    <row r="38" spans="1:35">
      <c r="A38" s="42"/>
      <c r="B38" s="184">
        <v>252</v>
      </c>
      <c r="C38" s="193" t="s">
        <v>17</v>
      </c>
      <c r="D38" s="186">
        <f>SUMIF(入力消費!$R$49:$R$153,B38,入力消費!$L$49:$L$153)</f>
        <v>0</v>
      </c>
      <c r="E38" s="186">
        <f>SUMIF(入力消費!$R$49:$R$153,B38,入力消費!$P$49:$P$153)</f>
        <v>0</v>
      </c>
      <c r="F38" s="186">
        <f t="shared" si="4"/>
        <v>0</v>
      </c>
      <c r="G38" s="611">
        <v>0</v>
      </c>
      <c r="H38" s="611">
        <v>0</v>
      </c>
      <c r="I38" s="187">
        <f>係数!D38</f>
        <v>0.63832529944152139</v>
      </c>
      <c r="J38" s="188"/>
      <c r="K38" s="67">
        <f t="shared" si="5"/>
        <v>0</v>
      </c>
      <c r="L38" s="187">
        <f>マージン!M38</f>
        <v>1.0507812722235861</v>
      </c>
      <c r="M38" s="78">
        <f t="shared" si="6"/>
        <v>0</v>
      </c>
      <c r="N38" s="613">
        <v>0</v>
      </c>
      <c r="O38" s="78">
        <f t="shared" si="7"/>
        <v>0</v>
      </c>
      <c r="P38" s="78">
        <f t="shared" si="8"/>
        <v>0</v>
      </c>
      <c r="Q38" s="187">
        <f>係数!E38+係数!F38</f>
        <v>0.19844286750677512</v>
      </c>
      <c r="R38" s="78">
        <f t="shared" si="9"/>
        <v>0</v>
      </c>
      <c r="S38" s="41"/>
      <c r="T38" s="42"/>
      <c r="U38" s="187">
        <f>係数!G38</f>
        <v>3.2998354075509559E-6</v>
      </c>
      <c r="V38" s="78">
        <f t="shared" si="10"/>
        <v>0</v>
      </c>
      <c r="W38" s="78">
        <f t="shared" si="11"/>
        <v>0</v>
      </c>
      <c r="X38" s="611">
        <v>0</v>
      </c>
      <c r="Y38" s="78">
        <f t="shared" si="12"/>
        <v>0</v>
      </c>
      <c r="Z38" s="67">
        <f t="shared" si="13"/>
        <v>0</v>
      </c>
      <c r="AA38" s="78">
        <f t="shared" si="14"/>
        <v>0</v>
      </c>
      <c r="AB38" s="78">
        <f t="shared" si="15"/>
        <v>0</v>
      </c>
      <c r="AC38" s="78">
        <f t="shared" si="16"/>
        <v>0</v>
      </c>
      <c r="AD38" s="67">
        <f>Z38*(1-マージン!$N38)</f>
        <v>0</v>
      </c>
      <c r="AE38" s="78">
        <f>AA38*(1-マージン!$N38)</f>
        <v>0</v>
      </c>
      <c r="AF38" s="78">
        <f>AB38*(1-マージン!$N38)</f>
        <v>0</v>
      </c>
      <c r="AG38" s="78">
        <f t="shared" si="17"/>
        <v>0</v>
      </c>
      <c r="AH38" s="191">
        <f>(N38+X38)*係数!H38/1000000</f>
        <v>0</v>
      </c>
      <c r="AI38" s="192">
        <f>(N38+X38)*係数!I38/1000000</f>
        <v>0</v>
      </c>
    </row>
    <row r="39" spans="1:35">
      <c r="A39" s="42"/>
      <c r="B39" s="184">
        <v>253</v>
      </c>
      <c r="C39" s="193" t="s">
        <v>18</v>
      </c>
      <c r="D39" s="186">
        <f>SUMIF(入力消費!$R$49:$R$153,B39,入力消費!$L$49:$L$153)</f>
        <v>0</v>
      </c>
      <c r="E39" s="186">
        <f>SUMIF(入力消費!$R$49:$R$153,B39,入力消費!$P$49:$P$153)</f>
        <v>0</v>
      </c>
      <c r="F39" s="186">
        <f t="shared" si="4"/>
        <v>0</v>
      </c>
      <c r="G39" s="611">
        <v>0</v>
      </c>
      <c r="H39" s="611">
        <v>0</v>
      </c>
      <c r="I39" s="187">
        <f>係数!D39</f>
        <v>1.1172083326030369E-2</v>
      </c>
      <c r="J39" s="188"/>
      <c r="K39" s="67">
        <f t="shared" si="5"/>
        <v>0</v>
      </c>
      <c r="L39" s="187">
        <f>マージン!M39</f>
        <v>1.0716809179594708</v>
      </c>
      <c r="M39" s="78">
        <f t="shared" si="6"/>
        <v>0</v>
      </c>
      <c r="N39" s="613">
        <v>0</v>
      </c>
      <c r="O39" s="78">
        <f t="shared" si="7"/>
        <v>0</v>
      </c>
      <c r="P39" s="78">
        <f t="shared" si="8"/>
        <v>0</v>
      </c>
      <c r="Q39" s="187">
        <f>係数!E39+係数!F39</f>
        <v>0.35336293927250317</v>
      </c>
      <c r="R39" s="78">
        <f t="shared" si="9"/>
        <v>0</v>
      </c>
      <c r="S39" s="41"/>
      <c r="T39" s="42"/>
      <c r="U39" s="187">
        <f>係数!G39</f>
        <v>3.7204642484388308E-5</v>
      </c>
      <c r="V39" s="78">
        <f t="shared" si="10"/>
        <v>0</v>
      </c>
      <c r="W39" s="78">
        <f t="shared" si="11"/>
        <v>0</v>
      </c>
      <c r="X39" s="611">
        <v>0</v>
      </c>
      <c r="Y39" s="78">
        <f t="shared" si="12"/>
        <v>0</v>
      </c>
      <c r="Z39" s="67">
        <f t="shared" si="13"/>
        <v>0</v>
      </c>
      <c r="AA39" s="78">
        <f t="shared" si="14"/>
        <v>0</v>
      </c>
      <c r="AB39" s="78">
        <f t="shared" si="15"/>
        <v>0</v>
      </c>
      <c r="AC39" s="78">
        <f t="shared" si="16"/>
        <v>0</v>
      </c>
      <c r="AD39" s="67">
        <f>Z39*(1-マージン!$N39)</f>
        <v>0</v>
      </c>
      <c r="AE39" s="78">
        <f>AA39*(1-マージン!$N39)</f>
        <v>0</v>
      </c>
      <c r="AF39" s="78">
        <f>AB39*(1-マージン!$N39)</f>
        <v>0</v>
      </c>
      <c r="AG39" s="78">
        <f t="shared" si="17"/>
        <v>0</v>
      </c>
      <c r="AH39" s="191">
        <f>(N39+X39)*係数!H39/1000000</f>
        <v>0</v>
      </c>
      <c r="AI39" s="192">
        <f>(N39+X39)*係数!I39/1000000</f>
        <v>0</v>
      </c>
    </row>
    <row r="40" spans="1:35">
      <c r="A40" s="42"/>
      <c r="B40" s="184">
        <v>259</v>
      </c>
      <c r="C40" s="193" t="s">
        <v>37</v>
      </c>
      <c r="D40" s="186">
        <f>SUMIF(入力消費!$R$49:$R$153,B40,入力消費!$L$49:$L$153)</f>
        <v>0</v>
      </c>
      <c r="E40" s="186">
        <f>SUMIF(入力消費!$R$49:$R$153,B40,入力消費!$P$49:$P$153)</f>
        <v>0</v>
      </c>
      <c r="F40" s="186">
        <f t="shared" si="4"/>
        <v>0</v>
      </c>
      <c r="G40" s="611">
        <v>0</v>
      </c>
      <c r="H40" s="611">
        <v>0</v>
      </c>
      <c r="I40" s="187">
        <f>係数!D40</f>
        <v>8.8664450101962111E-2</v>
      </c>
      <c r="J40" s="188"/>
      <c r="K40" s="67">
        <f t="shared" si="5"/>
        <v>0</v>
      </c>
      <c r="L40" s="187">
        <f>マージン!M40</f>
        <v>1.0265501896652487</v>
      </c>
      <c r="M40" s="78">
        <f t="shared" si="6"/>
        <v>0</v>
      </c>
      <c r="N40" s="613">
        <v>0</v>
      </c>
      <c r="O40" s="78">
        <f t="shared" si="7"/>
        <v>0</v>
      </c>
      <c r="P40" s="78">
        <f t="shared" si="8"/>
        <v>0</v>
      </c>
      <c r="Q40" s="187">
        <f>係数!E40+係数!F40</f>
        <v>0.27081742402667708</v>
      </c>
      <c r="R40" s="78">
        <f t="shared" si="9"/>
        <v>0</v>
      </c>
      <c r="S40" s="41"/>
      <c r="T40" s="42"/>
      <c r="U40" s="187">
        <f>係数!G40</f>
        <v>5.5704609903316107E-4</v>
      </c>
      <c r="V40" s="78">
        <f t="shared" si="10"/>
        <v>0</v>
      </c>
      <c r="W40" s="78">
        <f t="shared" si="11"/>
        <v>0</v>
      </c>
      <c r="X40" s="611">
        <v>0</v>
      </c>
      <c r="Y40" s="78">
        <f t="shared" si="12"/>
        <v>0</v>
      </c>
      <c r="Z40" s="67">
        <f t="shared" si="13"/>
        <v>0</v>
      </c>
      <c r="AA40" s="78">
        <f t="shared" si="14"/>
        <v>0</v>
      </c>
      <c r="AB40" s="78">
        <f t="shared" si="15"/>
        <v>0</v>
      </c>
      <c r="AC40" s="78">
        <f t="shared" si="16"/>
        <v>0</v>
      </c>
      <c r="AD40" s="67">
        <f>Z40*(1-マージン!$N40)</f>
        <v>0</v>
      </c>
      <c r="AE40" s="78">
        <f>AA40*(1-マージン!$N40)</f>
        <v>0</v>
      </c>
      <c r="AF40" s="78">
        <f>AB40*(1-マージン!$N40)</f>
        <v>0</v>
      </c>
      <c r="AG40" s="78">
        <f t="shared" si="17"/>
        <v>0</v>
      </c>
      <c r="AH40" s="191">
        <f>(N40+X40)*係数!H40/1000000</f>
        <v>0</v>
      </c>
      <c r="AI40" s="192">
        <f>(N40+X40)*係数!I40/1000000</f>
        <v>0</v>
      </c>
    </row>
    <row r="41" spans="1:35">
      <c r="A41" s="42"/>
      <c r="B41" s="184">
        <v>261</v>
      </c>
      <c r="C41" s="193" t="s">
        <v>19</v>
      </c>
      <c r="D41" s="186">
        <f>SUMIF(入力消費!$R$49:$R$153,B41,入力消費!$L$49:$L$153)</f>
        <v>0</v>
      </c>
      <c r="E41" s="186">
        <f>SUMIF(入力消費!$R$49:$R$153,B41,入力消費!$P$49:$P$153)</f>
        <v>0</v>
      </c>
      <c r="F41" s="186">
        <f t="shared" si="4"/>
        <v>0</v>
      </c>
      <c r="G41" s="611">
        <v>0</v>
      </c>
      <c r="H41" s="611">
        <v>0</v>
      </c>
      <c r="I41" s="187">
        <f>係数!D41</f>
        <v>1.1394126340078969E-2</v>
      </c>
      <c r="J41" s="188"/>
      <c r="K41" s="67">
        <f t="shared" si="5"/>
        <v>0</v>
      </c>
      <c r="L41" s="187">
        <f>マージン!M41</f>
        <v>1.2671988298239529</v>
      </c>
      <c r="M41" s="78">
        <f t="shared" si="6"/>
        <v>0</v>
      </c>
      <c r="N41" s="613">
        <v>0</v>
      </c>
      <c r="O41" s="78">
        <f t="shared" si="7"/>
        <v>0</v>
      </c>
      <c r="P41" s="78">
        <f t="shared" si="8"/>
        <v>0</v>
      </c>
      <c r="Q41" s="187">
        <f>係数!E41+係数!F41</f>
        <v>0.1472386465653345</v>
      </c>
      <c r="R41" s="78">
        <f t="shared" si="9"/>
        <v>0</v>
      </c>
      <c r="S41" s="41"/>
      <c r="T41" s="42"/>
      <c r="U41" s="187">
        <f>係数!G41</f>
        <v>0</v>
      </c>
      <c r="V41" s="78">
        <f t="shared" si="10"/>
        <v>0</v>
      </c>
      <c r="W41" s="78">
        <f t="shared" si="11"/>
        <v>0</v>
      </c>
      <c r="X41" s="611">
        <v>0</v>
      </c>
      <c r="Y41" s="78">
        <f t="shared" si="12"/>
        <v>0</v>
      </c>
      <c r="Z41" s="67">
        <f t="shared" si="13"/>
        <v>0</v>
      </c>
      <c r="AA41" s="78">
        <f t="shared" si="14"/>
        <v>0</v>
      </c>
      <c r="AB41" s="78">
        <f t="shared" si="15"/>
        <v>0</v>
      </c>
      <c r="AC41" s="78">
        <f t="shared" si="16"/>
        <v>0</v>
      </c>
      <c r="AD41" s="67">
        <f>Z41*(1-マージン!$N41)</f>
        <v>0</v>
      </c>
      <c r="AE41" s="78">
        <f>AA41*(1-マージン!$N41)</f>
        <v>0</v>
      </c>
      <c r="AF41" s="78">
        <f>AB41*(1-マージン!$N41)</f>
        <v>0</v>
      </c>
      <c r="AG41" s="78">
        <f t="shared" si="17"/>
        <v>0</v>
      </c>
      <c r="AH41" s="191">
        <f>(N41+X41)*係数!H41/1000000</f>
        <v>0</v>
      </c>
      <c r="AI41" s="192">
        <f>(N41+X41)*係数!I41/1000000</f>
        <v>0</v>
      </c>
    </row>
    <row r="42" spans="1:35">
      <c r="A42" s="42"/>
      <c r="B42" s="184">
        <v>262</v>
      </c>
      <c r="C42" s="193" t="s">
        <v>20</v>
      </c>
      <c r="D42" s="186">
        <f>SUMIF(入力消費!$R$49:$R$153,B42,入力消費!$L$49:$L$153)</f>
        <v>0</v>
      </c>
      <c r="E42" s="186">
        <f>SUMIF(入力消費!$R$49:$R$153,B42,入力消費!$P$49:$P$153)</f>
        <v>0</v>
      </c>
      <c r="F42" s="186">
        <f t="shared" si="4"/>
        <v>0</v>
      </c>
      <c r="G42" s="611">
        <v>0</v>
      </c>
      <c r="H42" s="611">
        <v>0</v>
      </c>
      <c r="I42" s="187">
        <f>係数!D42</f>
        <v>0.14388532690370803</v>
      </c>
      <c r="J42" s="188"/>
      <c r="K42" s="67">
        <f t="shared" si="5"/>
        <v>0</v>
      </c>
      <c r="L42" s="187">
        <f>マージン!M42</f>
        <v>1.2771615538253149</v>
      </c>
      <c r="M42" s="78">
        <f t="shared" si="6"/>
        <v>0</v>
      </c>
      <c r="N42" s="613">
        <v>0</v>
      </c>
      <c r="O42" s="78">
        <f t="shared" si="7"/>
        <v>0</v>
      </c>
      <c r="P42" s="78">
        <f t="shared" si="8"/>
        <v>0</v>
      </c>
      <c r="Q42" s="187">
        <f>係数!E42+係数!F42</f>
        <v>0.28730732581565077</v>
      </c>
      <c r="R42" s="78">
        <f t="shared" si="9"/>
        <v>0</v>
      </c>
      <c r="S42" s="41"/>
      <c r="T42" s="42"/>
      <c r="U42" s="187">
        <f>係数!G42</f>
        <v>0</v>
      </c>
      <c r="V42" s="78">
        <f t="shared" si="10"/>
        <v>0</v>
      </c>
      <c r="W42" s="78">
        <f t="shared" si="11"/>
        <v>0</v>
      </c>
      <c r="X42" s="611">
        <v>0</v>
      </c>
      <c r="Y42" s="78">
        <f t="shared" si="12"/>
        <v>0</v>
      </c>
      <c r="Z42" s="67">
        <f t="shared" si="13"/>
        <v>0</v>
      </c>
      <c r="AA42" s="78">
        <f t="shared" si="14"/>
        <v>0</v>
      </c>
      <c r="AB42" s="78">
        <f t="shared" si="15"/>
        <v>0</v>
      </c>
      <c r="AC42" s="78">
        <f t="shared" si="16"/>
        <v>0</v>
      </c>
      <c r="AD42" s="67">
        <f>Z42*(1-マージン!$N42)</f>
        <v>0</v>
      </c>
      <c r="AE42" s="78">
        <f>AA42*(1-マージン!$N42)</f>
        <v>0</v>
      </c>
      <c r="AF42" s="78">
        <f>AB42*(1-マージン!$N42)</f>
        <v>0</v>
      </c>
      <c r="AG42" s="78">
        <f t="shared" si="17"/>
        <v>0</v>
      </c>
      <c r="AH42" s="191">
        <f>(N42+X42)*係数!H42/1000000</f>
        <v>0</v>
      </c>
      <c r="AI42" s="192">
        <f>(N42+X42)*係数!I42/1000000</f>
        <v>0</v>
      </c>
    </row>
    <row r="43" spans="1:35">
      <c r="A43" s="42"/>
      <c r="B43" s="184">
        <v>263</v>
      </c>
      <c r="C43" s="193" t="s">
        <v>682</v>
      </c>
      <c r="D43" s="186">
        <f>SUMIF(入力消費!$R$49:$R$153,B43,入力消費!$L$49:$L$153)</f>
        <v>0</v>
      </c>
      <c r="E43" s="186">
        <f>SUMIF(入力消費!$R$49:$R$153,B43,入力消費!$P$49:$P$153)</f>
        <v>0</v>
      </c>
      <c r="F43" s="186">
        <f t="shared" si="4"/>
        <v>0</v>
      </c>
      <c r="G43" s="611">
        <v>0</v>
      </c>
      <c r="H43" s="611">
        <v>0</v>
      </c>
      <c r="I43" s="187">
        <f>係数!D43</f>
        <v>0.15377664494366383</v>
      </c>
      <c r="J43" s="188"/>
      <c r="K43" s="67">
        <f t="shared" si="5"/>
        <v>0</v>
      </c>
      <c r="L43" s="187">
        <f>マージン!M43</f>
        <v>0.99393998102548731</v>
      </c>
      <c r="M43" s="78">
        <f t="shared" si="6"/>
        <v>0</v>
      </c>
      <c r="N43" s="613">
        <v>0</v>
      </c>
      <c r="O43" s="78">
        <f t="shared" si="7"/>
        <v>0</v>
      </c>
      <c r="P43" s="78">
        <f t="shared" si="8"/>
        <v>0</v>
      </c>
      <c r="Q43" s="187">
        <f>係数!E43+係数!F43</f>
        <v>0.34148186164064309</v>
      </c>
      <c r="R43" s="78">
        <f t="shared" si="9"/>
        <v>0</v>
      </c>
      <c r="S43" s="41"/>
      <c r="T43" s="42"/>
      <c r="U43" s="187">
        <f>係数!G43</f>
        <v>1.2103324869838684E-7</v>
      </c>
      <c r="V43" s="78">
        <f t="shared" si="10"/>
        <v>0</v>
      </c>
      <c r="W43" s="78">
        <f t="shared" si="11"/>
        <v>0</v>
      </c>
      <c r="X43" s="611">
        <v>0</v>
      </c>
      <c r="Y43" s="78">
        <f t="shared" si="12"/>
        <v>0</v>
      </c>
      <c r="Z43" s="67">
        <f t="shared" si="13"/>
        <v>0</v>
      </c>
      <c r="AA43" s="78">
        <f t="shared" si="14"/>
        <v>0</v>
      </c>
      <c r="AB43" s="78">
        <f t="shared" si="15"/>
        <v>0</v>
      </c>
      <c r="AC43" s="78">
        <f t="shared" si="16"/>
        <v>0</v>
      </c>
      <c r="AD43" s="67">
        <f>Z43*(1-マージン!$N43)</f>
        <v>0</v>
      </c>
      <c r="AE43" s="78">
        <f>AA43*(1-マージン!$N43)</f>
        <v>0</v>
      </c>
      <c r="AF43" s="78">
        <f>AB43*(1-マージン!$N43)</f>
        <v>0</v>
      </c>
      <c r="AG43" s="78">
        <f t="shared" si="17"/>
        <v>0</v>
      </c>
      <c r="AH43" s="191">
        <f>(N43+X43)*係数!H43/1000000</f>
        <v>0</v>
      </c>
      <c r="AI43" s="192">
        <f>(N43+X43)*係数!I43/1000000</f>
        <v>0</v>
      </c>
    </row>
    <row r="44" spans="1:35">
      <c r="A44" s="42"/>
      <c r="B44" s="184">
        <v>269</v>
      </c>
      <c r="C44" s="193" t="s">
        <v>38</v>
      </c>
      <c r="D44" s="186">
        <f>SUMIF(入力消費!$R$49:$R$153,B44,入力消費!$L$49:$L$153)</f>
        <v>0</v>
      </c>
      <c r="E44" s="186">
        <f>SUMIF(入力消費!$R$49:$R$153,B44,入力消費!$P$49:$P$153)</f>
        <v>0</v>
      </c>
      <c r="F44" s="186">
        <f t="shared" si="4"/>
        <v>0</v>
      </c>
      <c r="G44" s="611">
        <v>0</v>
      </c>
      <c r="H44" s="611">
        <v>0</v>
      </c>
      <c r="I44" s="187">
        <f>係数!D44</f>
        <v>0.32903132567775595</v>
      </c>
      <c r="J44" s="188"/>
      <c r="K44" s="67">
        <f t="shared" si="5"/>
        <v>0</v>
      </c>
      <c r="L44" s="187">
        <f>マージン!M44</f>
        <v>1.2982125376738518</v>
      </c>
      <c r="M44" s="78">
        <f t="shared" si="6"/>
        <v>0</v>
      </c>
      <c r="N44" s="613">
        <v>0</v>
      </c>
      <c r="O44" s="78">
        <f t="shared" si="7"/>
        <v>0</v>
      </c>
      <c r="P44" s="78">
        <f t="shared" si="8"/>
        <v>0</v>
      </c>
      <c r="Q44" s="187">
        <f>係数!E44+係数!F44</f>
        <v>8.0320995312974847E-2</v>
      </c>
      <c r="R44" s="78">
        <f t="shared" si="9"/>
        <v>0</v>
      </c>
      <c r="S44" s="41"/>
      <c r="T44" s="42"/>
      <c r="U44" s="187">
        <f>係数!G44</f>
        <v>0</v>
      </c>
      <c r="V44" s="78">
        <f t="shared" si="10"/>
        <v>0</v>
      </c>
      <c r="W44" s="78">
        <f t="shared" si="11"/>
        <v>0</v>
      </c>
      <c r="X44" s="611">
        <v>0</v>
      </c>
      <c r="Y44" s="78">
        <f t="shared" si="12"/>
        <v>0</v>
      </c>
      <c r="Z44" s="67">
        <f t="shared" si="13"/>
        <v>0</v>
      </c>
      <c r="AA44" s="78">
        <f t="shared" si="14"/>
        <v>0</v>
      </c>
      <c r="AB44" s="78">
        <f t="shared" si="15"/>
        <v>0</v>
      </c>
      <c r="AC44" s="78">
        <f t="shared" si="16"/>
        <v>0</v>
      </c>
      <c r="AD44" s="67">
        <f>Z44*(1-マージン!$N44)</f>
        <v>0</v>
      </c>
      <c r="AE44" s="78">
        <f>AA44*(1-マージン!$N44)</f>
        <v>0</v>
      </c>
      <c r="AF44" s="78">
        <f>AB44*(1-マージン!$N44)</f>
        <v>0</v>
      </c>
      <c r="AG44" s="78">
        <f t="shared" si="17"/>
        <v>0</v>
      </c>
      <c r="AH44" s="191">
        <f>(N44+X44)*係数!H44/1000000</f>
        <v>0</v>
      </c>
      <c r="AI44" s="192">
        <f>(N44+X44)*係数!I44/1000000</f>
        <v>0</v>
      </c>
    </row>
    <row r="45" spans="1:35">
      <c r="A45" s="42"/>
      <c r="B45" s="184">
        <v>271</v>
      </c>
      <c r="C45" s="193" t="s">
        <v>21</v>
      </c>
      <c r="D45" s="186">
        <f>SUMIF(入力消費!$R$49:$R$153,B45,入力消費!$L$49:$L$153)</f>
        <v>0</v>
      </c>
      <c r="E45" s="186">
        <f>SUMIF(入力消費!$R$49:$R$153,B45,入力消費!$P$49:$P$153)</f>
        <v>0</v>
      </c>
      <c r="F45" s="186">
        <f t="shared" si="4"/>
        <v>0</v>
      </c>
      <c r="G45" s="611">
        <v>0</v>
      </c>
      <c r="H45" s="611">
        <v>0</v>
      </c>
      <c r="I45" s="187">
        <f>係数!D45</f>
        <v>5.8722561353444225E-2</v>
      </c>
      <c r="J45" s="188"/>
      <c r="K45" s="67">
        <f t="shared" si="5"/>
        <v>0</v>
      </c>
      <c r="L45" s="187">
        <f>マージン!M45</f>
        <v>1.3615000276314322</v>
      </c>
      <c r="M45" s="78">
        <f t="shared" si="6"/>
        <v>0</v>
      </c>
      <c r="N45" s="613">
        <v>0</v>
      </c>
      <c r="O45" s="78">
        <f t="shared" si="7"/>
        <v>0</v>
      </c>
      <c r="P45" s="78">
        <f t="shared" si="8"/>
        <v>0</v>
      </c>
      <c r="Q45" s="187">
        <f>係数!E45+係数!F45</f>
        <v>0.17980278985501844</v>
      </c>
      <c r="R45" s="78">
        <f t="shared" si="9"/>
        <v>0</v>
      </c>
      <c r="S45" s="41"/>
      <c r="T45" s="42"/>
      <c r="U45" s="187">
        <f>係数!G45</f>
        <v>6.9194101346855305E-4</v>
      </c>
      <c r="V45" s="78">
        <f t="shared" si="10"/>
        <v>0</v>
      </c>
      <c r="W45" s="78">
        <f t="shared" si="11"/>
        <v>0</v>
      </c>
      <c r="X45" s="611">
        <v>0</v>
      </c>
      <c r="Y45" s="78">
        <f t="shared" si="12"/>
        <v>0</v>
      </c>
      <c r="Z45" s="67">
        <f t="shared" si="13"/>
        <v>0</v>
      </c>
      <c r="AA45" s="78">
        <f t="shared" si="14"/>
        <v>0</v>
      </c>
      <c r="AB45" s="78">
        <f t="shared" si="15"/>
        <v>0</v>
      </c>
      <c r="AC45" s="78">
        <f t="shared" si="16"/>
        <v>0</v>
      </c>
      <c r="AD45" s="67">
        <f>Z45*(1-マージン!$N45)</f>
        <v>0</v>
      </c>
      <c r="AE45" s="78">
        <f>AA45*(1-マージン!$N45)</f>
        <v>0</v>
      </c>
      <c r="AF45" s="78">
        <f>AB45*(1-マージン!$N45)</f>
        <v>0</v>
      </c>
      <c r="AG45" s="78">
        <f t="shared" si="17"/>
        <v>0</v>
      </c>
      <c r="AH45" s="191">
        <f>(N45+X45)*係数!H45/1000000</f>
        <v>0</v>
      </c>
      <c r="AI45" s="192">
        <f>(N45+X45)*係数!I45/1000000</f>
        <v>0</v>
      </c>
    </row>
    <row r="46" spans="1:35">
      <c r="A46" s="42"/>
      <c r="B46" s="184">
        <v>272</v>
      </c>
      <c r="C46" s="193" t="s">
        <v>22</v>
      </c>
      <c r="D46" s="186">
        <f>SUMIF(入力消費!$R$49:$R$153,B46,入力消費!$L$49:$L$153)</f>
        <v>0</v>
      </c>
      <c r="E46" s="186">
        <f>SUMIF(入力消費!$R$49:$R$153,B46,入力消費!$P$49:$P$153)</f>
        <v>0</v>
      </c>
      <c r="F46" s="186">
        <f t="shared" si="4"/>
        <v>0</v>
      </c>
      <c r="G46" s="611">
        <v>0</v>
      </c>
      <c r="H46" s="611">
        <v>0</v>
      </c>
      <c r="I46" s="187">
        <f>係数!D46</f>
        <v>0.17623658172257284</v>
      </c>
      <c r="J46" s="188"/>
      <c r="K46" s="67">
        <f t="shared" si="5"/>
        <v>0</v>
      </c>
      <c r="L46" s="187">
        <f>マージン!M46</f>
        <v>1.2528274623483167</v>
      </c>
      <c r="M46" s="78">
        <f t="shared" si="6"/>
        <v>0</v>
      </c>
      <c r="N46" s="613">
        <v>0</v>
      </c>
      <c r="O46" s="78">
        <f t="shared" si="7"/>
        <v>0</v>
      </c>
      <c r="P46" s="78">
        <f t="shared" si="8"/>
        <v>0</v>
      </c>
      <c r="Q46" s="187">
        <f>係数!E46+係数!F46</f>
        <v>0.15315058949436755</v>
      </c>
      <c r="R46" s="78">
        <f t="shared" si="9"/>
        <v>0</v>
      </c>
      <c r="S46" s="41"/>
      <c r="T46" s="42"/>
      <c r="U46" s="187">
        <f>係数!G46</f>
        <v>1.8906937298253706E-5</v>
      </c>
      <c r="V46" s="78">
        <f t="shared" si="10"/>
        <v>0</v>
      </c>
      <c r="W46" s="78">
        <f t="shared" si="11"/>
        <v>0</v>
      </c>
      <c r="X46" s="611">
        <v>0</v>
      </c>
      <c r="Y46" s="78">
        <f t="shared" si="12"/>
        <v>0</v>
      </c>
      <c r="Z46" s="67">
        <f t="shared" si="13"/>
        <v>0</v>
      </c>
      <c r="AA46" s="78">
        <f t="shared" si="14"/>
        <v>0</v>
      </c>
      <c r="AB46" s="78">
        <f t="shared" si="15"/>
        <v>0</v>
      </c>
      <c r="AC46" s="78">
        <f t="shared" si="16"/>
        <v>0</v>
      </c>
      <c r="AD46" s="67">
        <f>Z46*(1-マージン!$N46)</f>
        <v>0</v>
      </c>
      <c r="AE46" s="78">
        <f>AA46*(1-マージン!$N46)</f>
        <v>0</v>
      </c>
      <c r="AF46" s="78">
        <f>AB46*(1-マージン!$N46)</f>
        <v>0</v>
      </c>
      <c r="AG46" s="78">
        <f t="shared" si="17"/>
        <v>0</v>
      </c>
      <c r="AH46" s="191">
        <f>(N46+X46)*係数!H46/1000000</f>
        <v>0</v>
      </c>
      <c r="AI46" s="192">
        <f>(N46+X46)*係数!I46/1000000</f>
        <v>0</v>
      </c>
    </row>
    <row r="47" spans="1:35">
      <c r="A47" s="42"/>
      <c r="B47" s="184">
        <v>281</v>
      </c>
      <c r="C47" s="193" t="s">
        <v>683</v>
      </c>
      <c r="D47" s="186">
        <f>SUMIF(入力消費!$R$49:$R$153,B47,入力消費!$L$49:$L$153)</f>
        <v>0</v>
      </c>
      <c r="E47" s="186">
        <f>SUMIF(入力消費!$R$49:$R$153,B47,入力消費!$P$49:$P$153)</f>
        <v>0</v>
      </c>
      <c r="F47" s="186">
        <f t="shared" si="4"/>
        <v>0</v>
      </c>
      <c r="G47" s="611">
        <v>0</v>
      </c>
      <c r="H47" s="611">
        <v>0</v>
      </c>
      <c r="I47" s="187">
        <f>係数!D47</f>
        <v>0.36907220701654841</v>
      </c>
      <c r="J47" s="188"/>
      <c r="K47" s="67">
        <f t="shared" si="5"/>
        <v>0</v>
      </c>
      <c r="L47" s="187">
        <f>マージン!M47</f>
        <v>1.1005579836404047</v>
      </c>
      <c r="M47" s="78">
        <f t="shared" si="6"/>
        <v>0</v>
      </c>
      <c r="N47" s="613">
        <v>0</v>
      </c>
      <c r="O47" s="78">
        <f t="shared" si="7"/>
        <v>0</v>
      </c>
      <c r="P47" s="78">
        <f t="shared" si="8"/>
        <v>0</v>
      </c>
      <c r="Q47" s="187">
        <f>係数!E47+係数!F47</f>
        <v>0.31861499714173641</v>
      </c>
      <c r="R47" s="78">
        <f t="shared" si="9"/>
        <v>0</v>
      </c>
      <c r="S47" s="41"/>
      <c r="T47" s="42"/>
      <c r="U47" s="187">
        <f>係数!G47</f>
        <v>9.1846793774921431E-5</v>
      </c>
      <c r="V47" s="78">
        <f t="shared" si="10"/>
        <v>0</v>
      </c>
      <c r="W47" s="78">
        <f t="shared" si="11"/>
        <v>0</v>
      </c>
      <c r="X47" s="611">
        <v>0</v>
      </c>
      <c r="Y47" s="78">
        <f t="shared" si="12"/>
        <v>0</v>
      </c>
      <c r="Z47" s="67">
        <f t="shared" si="13"/>
        <v>0</v>
      </c>
      <c r="AA47" s="78">
        <f t="shared" si="14"/>
        <v>0</v>
      </c>
      <c r="AB47" s="78">
        <f t="shared" si="15"/>
        <v>0</v>
      </c>
      <c r="AC47" s="78">
        <f t="shared" si="16"/>
        <v>0</v>
      </c>
      <c r="AD47" s="67">
        <f>Z47*(1-マージン!$N47)</f>
        <v>0</v>
      </c>
      <c r="AE47" s="78">
        <f>AA47*(1-マージン!$N47)</f>
        <v>0</v>
      </c>
      <c r="AF47" s="78">
        <f>AB47*(1-マージン!$N47)</f>
        <v>0</v>
      </c>
      <c r="AG47" s="78">
        <f t="shared" si="17"/>
        <v>0</v>
      </c>
      <c r="AH47" s="191">
        <f>(N47+X47)*係数!H47/1000000</f>
        <v>0</v>
      </c>
      <c r="AI47" s="192">
        <f>(N47+X47)*係数!I47/1000000</f>
        <v>0</v>
      </c>
    </row>
    <row r="48" spans="1:35">
      <c r="A48" s="42"/>
      <c r="B48" s="184">
        <v>289</v>
      </c>
      <c r="C48" s="193" t="s">
        <v>23</v>
      </c>
      <c r="D48" s="186">
        <f>SUMIF(入力消費!$R$49:$R$153,B48,入力消費!$L$49:$L$153)</f>
        <v>0</v>
      </c>
      <c r="E48" s="186">
        <f>SUMIF(入力消費!$R$49:$R$153,B48,入力消費!$P$49:$P$153)</f>
        <v>0</v>
      </c>
      <c r="F48" s="186">
        <f t="shared" si="4"/>
        <v>0</v>
      </c>
      <c r="G48" s="611">
        <v>0</v>
      </c>
      <c r="H48" s="611">
        <v>0</v>
      </c>
      <c r="I48" s="187">
        <f>係数!D48</f>
        <v>0.2752501472301041</v>
      </c>
      <c r="J48" s="188"/>
      <c r="K48" s="67">
        <f t="shared" si="5"/>
        <v>0</v>
      </c>
      <c r="L48" s="187">
        <f>マージン!M48</f>
        <v>1.0559632692240182</v>
      </c>
      <c r="M48" s="78">
        <f t="shared" si="6"/>
        <v>0</v>
      </c>
      <c r="N48" s="613">
        <v>0</v>
      </c>
      <c r="O48" s="78">
        <f t="shared" si="7"/>
        <v>0</v>
      </c>
      <c r="P48" s="78">
        <f t="shared" si="8"/>
        <v>0</v>
      </c>
      <c r="Q48" s="187">
        <f>係数!E48+係数!F48</f>
        <v>0.36736782579900479</v>
      </c>
      <c r="R48" s="78">
        <f t="shared" si="9"/>
        <v>0</v>
      </c>
      <c r="S48" s="41"/>
      <c r="T48" s="42"/>
      <c r="U48" s="187">
        <f>係数!G48</f>
        <v>8.3125976974719306E-4</v>
      </c>
      <c r="V48" s="78">
        <f t="shared" si="10"/>
        <v>0</v>
      </c>
      <c r="W48" s="78">
        <f t="shared" si="11"/>
        <v>0</v>
      </c>
      <c r="X48" s="611">
        <v>0</v>
      </c>
      <c r="Y48" s="78">
        <f t="shared" si="12"/>
        <v>0</v>
      </c>
      <c r="Z48" s="67">
        <f t="shared" si="13"/>
        <v>0</v>
      </c>
      <c r="AA48" s="78">
        <f t="shared" si="14"/>
        <v>0</v>
      </c>
      <c r="AB48" s="78">
        <f t="shared" si="15"/>
        <v>0</v>
      </c>
      <c r="AC48" s="78">
        <f t="shared" si="16"/>
        <v>0</v>
      </c>
      <c r="AD48" s="67">
        <f>Z48*(1-マージン!$N48)</f>
        <v>0</v>
      </c>
      <c r="AE48" s="78">
        <f>AA48*(1-マージン!$N48)</f>
        <v>0</v>
      </c>
      <c r="AF48" s="78">
        <f>AB48*(1-マージン!$N48)</f>
        <v>0</v>
      </c>
      <c r="AG48" s="78">
        <f t="shared" si="17"/>
        <v>0</v>
      </c>
      <c r="AH48" s="191">
        <f>(N48+X48)*係数!H48/1000000</f>
        <v>0</v>
      </c>
      <c r="AI48" s="192">
        <f>(N48+X48)*係数!I48/1000000</f>
        <v>0</v>
      </c>
    </row>
    <row r="49" spans="1:35">
      <c r="A49" s="42"/>
      <c r="B49" s="184">
        <v>291</v>
      </c>
      <c r="C49" s="193" t="s">
        <v>684</v>
      </c>
      <c r="D49" s="186">
        <f>SUMIF(入力消費!$R$49:$R$153,B49,入力消費!$L$49:$L$153)</f>
        <v>0</v>
      </c>
      <c r="E49" s="186">
        <f>SUMIF(入力消費!$R$49:$R$153,B49,入力消費!$P$49:$P$153)</f>
        <v>0</v>
      </c>
      <c r="F49" s="186">
        <f t="shared" si="4"/>
        <v>0</v>
      </c>
      <c r="G49" s="611">
        <v>0</v>
      </c>
      <c r="H49" s="611">
        <v>0</v>
      </c>
      <c r="I49" s="187">
        <f>係数!D49</f>
        <v>0.10217795106434358</v>
      </c>
      <c r="J49" s="188"/>
      <c r="K49" s="67">
        <f t="shared" si="5"/>
        <v>0</v>
      </c>
      <c r="L49" s="187">
        <f>マージン!M49</f>
        <v>1.0044786368614667</v>
      </c>
      <c r="M49" s="78">
        <f t="shared" si="6"/>
        <v>0</v>
      </c>
      <c r="N49" s="613">
        <v>0</v>
      </c>
      <c r="O49" s="78">
        <f t="shared" si="7"/>
        <v>0</v>
      </c>
      <c r="P49" s="78">
        <f t="shared" si="8"/>
        <v>0</v>
      </c>
      <c r="Q49" s="187">
        <f>係数!E49+係数!F49</f>
        <v>0.32956632640019823</v>
      </c>
      <c r="R49" s="78">
        <f t="shared" si="9"/>
        <v>0</v>
      </c>
      <c r="S49" s="41"/>
      <c r="T49" s="42"/>
      <c r="U49" s="187">
        <f>係数!G49</f>
        <v>5.0354840137272535E-5</v>
      </c>
      <c r="V49" s="78">
        <f t="shared" si="10"/>
        <v>0</v>
      </c>
      <c r="W49" s="78">
        <f t="shared" si="11"/>
        <v>0</v>
      </c>
      <c r="X49" s="611">
        <v>0</v>
      </c>
      <c r="Y49" s="78">
        <f t="shared" si="12"/>
        <v>0</v>
      </c>
      <c r="Z49" s="67">
        <f t="shared" si="13"/>
        <v>0</v>
      </c>
      <c r="AA49" s="78">
        <f t="shared" si="14"/>
        <v>0</v>
      </c>
      <c r="AB49" s="78">
        <f t="shared" si="15"/>
        <v>0</v>
      </c>
      <c r="AC49" s="78">
        <f t="shared" si="16"/>
        <v>0</v>
      </c>
      <c r="AD49" s="67">
        <f>Z49*(1-マージン!$N49)</f>
        <v>0</v>
      </c>
      <c r="AE49" s="78">
        <f>AA49*(1-マージン!$N49)</f>
        <v>0</v>
      </c>
      <c r="AF49" s="78">
        <f>AB49*(1-マージン!$N49)</f>
        <v>0</v>
      </c>
      <c r="AG49" s="78">
        <f t="shared" si="17"/>
        <v>0</v>
      </c>
      <c r="AH49" s="191">
        <f>(N49+X49)*係数!H49/1000000</f>
        <v>0</v>
      </c>
      <c r="AI49" s="192">
        <f>(N49+X49)*係数!I49/1000000</f>
        <v>0</v>
      </c>
    </row>
    <row r="50" spans="1:35">
      <c r="A50" s="42"/>
      <c r="B50" s="184">
        <v>301</v>
      </c>
      <c r="C50" s="193" t="s">
        <v>685</v>
      </c>
      <c r="D50" s="186">
        <f>SUMIF(入力消費!$R$49:$R$153,B50,入力消費!$L$49:$L$153)</f>
        <v>0</v>
      </c>
      <c r="E50" s="186">
        <f>SUMIF(入力消費!$R$49:$R$153,B50,入力消費!$P$49:$P$153)</f>
        <v>0</v>
      </c>
      <c r="F50" s="186">
        <f t="shared" si="4"/>
        <v>0</v>
      </c>
      <c r="G50" s="611">
        <v>0</v>
      </c>
      <c r="H50" s="611">
        <v>0</v>
      </c>
      <c r="I50" s="187">
        <f>係数!D50</f>
        <v>0.17133345672933864</v>
      </c>
      <c r="J50" s="188"/>
      <c r="K50" s="67">
        <f t="shared" si="5"/>
        <v>0</v>
      </c>
      <c r="L50" s="187">
        <f>マージン!M50</f>
        <v>0.9943853258415033</v>
      </c>
      <c r="M50" s="78">
        <f t="shared" si="6"/>
        <v>0</v>
      </c>
      <c r="N50" s="613">
        <v>0</v>
      </c>
      <c r="O50" s="78">
        <f t="shared" si="7"/>
        <v>0</v>
      </c>
      <c r="P50" s="78">
        <f t="shared" si="8"/>
        <v>0</v>
      </c>
      <c r="Q50" s="187">
        <f>係数!E50+係数!F50</f>
        <v>0.3496034425083796</v>
      </c>
      <c r="R50" s="78">
        <f t="shared" si="9"/>
        <v>0</v>
      </c>
      <c r="S50" s="41"/>
      <c r="T50" s="42"/>
      <c r="U50" s="187">
        <f>係数!G50</f>
        <v>1.425269623279991E-5</v>
      </c>
      <c r="V50" s="78">
        <f t="shared" si="10"/>
        <v>0</v>
      </c>
      <c r="W50" s="78">
        <f t="shared" si="11"/>
        <v>0</v>
      </c>
      <c r="X50" s="611">
        <v>0</v>
      </c>
      <c r="Y50" s="78">
        <f t="shared" si="12"/>
        <v>0</v>
      </c>
      <c r="Z50" s="67">
        <f t="shared" si="13"/>
        <v>0</v>
      </c>
      <c r="AA50" s="78">
        <f t="shared" si="14"/>
        <v>0</v>
      </c>
      <c r="AB50" s="78">
        <f t="shared" si="15"/>
        <v>0</v>
      </c>
      <c r="AC50" s="78">
        <f t="shared" si="16"/>
        <v>0</v>
      </c>
      <c r="AD50" s="67">
        <f>Z50*(1-マージン!$N50)</f>
        <v>0</v>
      </c>
      <c r="AE50" s="78">
        <f>AA50*(1-マージン!$N50)</f>
        <v>0</v>
      </c>
      <c r="AF50" s="78">
        <f>AB50*(1-マージン!$N50)</f>
        <v>0</v>
      </c>
      <c r="AG50" s="78">
        <f t="shared" si="17"/>
        <v>0</v>
      </c>
      <c r="AH50" s="191">
        <f>(N50+X50)*係数!H50/1000000</f>
        <v>0</v>
      </c>
      <c r="AI50" s="192">
        <f>(N50+X50)*係数!I50/1000000</f>
        <v>0</v>
      </c>
    </row>
    <row r="51" spans="1:35">
      <c r="A51" s="42"/>
      <c r="B51" s="184">
        <v>311</v>
      </c>
      <c r="C51" s="193" t="s">
        <v>686</v>
      </c>
      <c r="D51" s="186">
        <f>SUMIF(入力消費!$R$49:$R$153,B51,入力消費!$L$49:$L$153)</f>
        <v>0</v>
      </c>
      <c r="E51" s="186">
        <f>SUMIF(入力消費!$R$49:$R$153,B51,入力消費!$P$49:$P$153)</f>
        <v>0</v>
      </c>
      <c r="F51" s="186">
        <f t="shared" si="4"/>
        <v>0</v>
      </c>
      <c r="G51" s="611">
        <v>0</v>
      </c>
      <c r="H51" s="611">
        <v>0</v>
      </c>
      <c r="I51" s="187">
        <f>係数!D51</f>
        <v>0.1073871147744514</v>
      </c>
      <c r="J51" s="188"/>
      <c r="K51" s="67">
        <f t="shared" si="5"/>
        <v>0</v>
      </c>
      <c r="L51" s="187">
        <f>マージン!M51</f>
        <v>1.0569447285333951</v>
      </c>
      <c r="M51" s="78">
        <f t="shared" si="6"/>
        <v>0</v>
      </c>
      <c r="N51" s="613">
        <v>0</v>
      </c>
      <c r="O51" s="78">
        <f t="shared" si="7"/>
        <v>0</v>
      </c>
      <c r="P51" s="78">
        <f t="shared" si="8"/>
        <v>0</v>
      </c>
      <c r="Q51" s="187">
        <f>係数!E51+係数!F51</f>
        <v>0.3129764412358767</v>
      </c>
      <c r="R51" s="78">
        <f t="shared" si="9"/>
        <v>0</v>
      </c>
      <c r="S51" s="41"/>
      <c r="T51" s="42"/>
      <c r="U51" s="187">
        <f>係数!G51</f>
        <v>3.1029436568835549E-4</v>
      </c>
      <c r="V51" s="78">
        <f t="shared" si="10"/>
        <v>0</v>
      </c>
      <c r="W51" s="78">
        <f t="shared" si="11"/>
        <v>0</v>
      </c>
      <c r="X51" s="611">
        <v>0</v>
      </c>
      <c r="Y51" s="78">
        <f t="shared" si="12"/>
        <v>0</v>
      </c>
      <c r="Z51" s="67">
        <f t="shared" si="13"/>
        <v>0</v>
      </c>
      <c r="AA51" s="78">
        <f t="shared" si="14"/>
        <v>0</v>
      </c>
      <c r="AB51" s="78">
        <f t="shared" si="15"/>
        <v>0</v>
      </c>
      <c r="AC51" s="78">
        <f t="shared" si="16"/>
        <v>0</v>
      </c>
      <c r="AD51" s="67">
        <f>Z51*(1-マージン!$N51)</f>
        <v>0</v>
      </c>
      <c r="AE51" s="78">
        <f>AA51*(1-マージン!$N51)</f>
        <v>0</v>
      </c>
      <c r="AF51" s="78">
        <f>AB51*(1-マージン!$N51)</f>
        <v>0</v>
      </c>
      <c r="AG51" s="78">
        <f t="shared" si="17"/>
        <v>0</v>
      </c>
      <c r="AH51" s="191">
        <f>(N51+X51)*係数!H51/1000000</f>
        <v>0</v>
      </c>
      <c r="AI51" s="192">
        <f>(N51+X51)*係数!I51/1000000</f>
        <v>0</v>
      </c>
    </row>
    <row r="52" spans="1:35">
      <c r="A52" s="42"/>
      <c r="B52" s="184">
        <v>321</v>
      </c>
      <c r="C52" s="193" t="s">
        <v>687</v>
      </c>
      <c r="D52" s="186">
        <f>SUMIF(入力消費!$R$49:$R$153,B52,入力消費!$L$49:$L$153)</f>
        <v>0</v>
      </c>
      <c r="E52" s="186">
        <f>SUMIF(入力消費!$R$49:$R$153,B52,入力消費!$P$49:$P$153)</f>
        <v>0</v>
      </c>
      <c r="F52" s="186">
        <f t="shared" si="4"/>
        <v>0</v>
      </c>
      <c r="G52" s="611">
        <v>0</v>
      </c>
      <c r="H52" s="611">
        <v>0</v>
      </c>
      <c r="I52" s="187">
        <f>係数!D52</f>
        <v>6.8415577836083874E-2</v>
      </c>
      <c r="J52" s="188"/>
      <c r="K52" s="67">
        <f t="shared" si="5"/>
        <v>0</v>
      </c>
      <c r="L52" s="187">
        <f>マージン!M52</f>
        <v>1.0841150467906144</v>
      </c>
      <c r="M52" s="78">
        <f t="shared" si="6"/>
        <v>0</v>
      </c>
      <c r="N52" s="613">
        <v>0</v>
      </c>
      <c r="O52" s="78">
        <f t="shared" si="7"/>
        <v>0</v>
      </c>
      <c r="P52" s="78">
        <f t="shared" si="8"/>
        <v>0</v>
      </c>
      <c r="Q52" s="187">
        <f>係数!E52+係数!F52</f>
        <v>0.28594109779447857</v>
      </c>
      <c r="R52" s="78">
        <f t="shared" si="9"/>
        <v>0</v>
      </c>
      <c r="S52" s="41"/>
      <c r="T52" s="42"/>
      <c r="U52" s="187">
        <f>係数!G52</f>
        <v>6.1329208818302854E-6</v>
      </c>
      <c r="V52" s="78">
        <f t="shared" si="10"/>
        <v>0</v>
      </c>
      <c r="W52" s="78">
        <f t="shared" si="11"/>
        <v>0</v>
      </c>
      <c r="X52" s="611">
        <v>0</v>
      </c>
      <c r="Y52" s="78">
        <f t="shared" si="12"/>
        <v>0</v>
      </c>
      <c r="Z52" s="67">
        <f t="shared" si="13"/>
        <v>0</v>
      </c>
      <c r="AA52" s="78">
        <f t="shared" si="14"/>
        <v>0</v>
      </c>
      <c r="AB52" s="78">
        <f t="shared" si="15"/>
        <v>0</v>
      </c>
      <c r="AC52" s="78">
        <f t="shared" si="16"/>
        <v>0</v>
      </c>
      <c r="AD52" s="67">
        <f>Z52*(1-マージン!$N52)</f>
        <v>0</v>
      </c>
      <c r="AE52" s="78">
        <f>AA52*(1-マージン!$N52)</f>
        <v>0</v>
      </c>
      <c r="AF52" s="78">
        <f>AB52*(1-マージン!$N52)</f>
        <v>0</v>
      </c>
      <c r="AG52" s="78">
        <f t="shared" si="17"/>
        <v>0</v>
      </c>
      <c r="AH52" s="191">
        <f>(N52+X52)*係数!H52/1000000</f>
        <v>0</v>
      </c>
      <c r="AI52" s="192">
        <f>(N52+X52)*係数!I52/1000000</f>
        <v>0</v>
      </c>
    </row>
    <row r="53" spans="1:35">
      <c r="A53" s="42"/>
      <c r="B53" s="184">
        <v>329</v>
      </c>
      <c r="C53" s="193" t="s">
        <v>688</v>
      </c>
      <c r="D53" s="186">
        <f>SUMIF(入力消費!$R$49:$R$153,B53,入力消費!$L$49:$L$153)</f>
        <v>0</v>
      </c>
      <c r="E53" s="186">
        <f>SUMIF(入力消費!$R$49:$R$153,B53,入力消費!$P$49:$P$153)</f>
        <v>0</v>
      </c>
      <c r="F53" s="186">
        <f t="shared" si="4"/>
        <v>0</v>
      </c>
      <c r="G53" s="611">
        <v>0</v>
      </c>
      <c r="H53" s="611">
        <v>0</v>
      </c>
      <c r="I53" s="187">
        <f>係数!D53</f>
        <v>0.10028693750821338</v>
      </c>
      <c r="J53" s="188"/>
      <c r="K53" s="67">
        <f t="shared" si="5"/>
        <v>0</v>
      </c>
      <c r="L53" s="187">
        <f>マージン!M53</f>
        <v>1.022695983755098</v>
      </c>
      <c r="M53" s="78">
        <f t="shared" si="6"/>
        <v>0</v>
      </c>
      <c r="N53" s="613">
        <v>0</v>
      </c>
      <c r="O53" s="78">
        <f t="shared" si="7"/>
        <v>0</v>
      </c>
      <c r="P53" s="78">
        <f t="shared" si="8"/>
        <v>0</v>
      </c>
      <c r="Q53" s="187">
        <f>係数!E53+係数!F53</f>
        <v>0.34209184079924698</v>
      </c>
      <c r="R53" s="78">
        <f t="shared" si="9"/>
        <v>0</v>
      </c>
      <c r="S53" s="41"/>
      <c r="T53" s="42"/>
      <c r="U53" s="187">
        <f>係数!G53</f>
        <v>9.3240384978288921E-5</v>
      </c>
      <c r="V53" s="78">
        <f t="shared" si="10"/>
        <v>0</v>
      </c>
      <c r="W53" s="78">
        <f t="shared" si="11"/>
        <v>0</v>
      </c>
      <c r="X53" s="611">
        <v>0</v>
      </c>
      <c r="Y53" s="78">
        <f t="shared" si="12"/>
        <v>0</v>
      </c>
      <c r="Z53" s="67">
        <f t="shared" si="13"/>
        <v>0</v>
      </c>
      <c r="AA53" s="78">
        <f t="shared" si="14"/>
        <v>0</v>
      </c>
      <c r="AB53" s="78">
        <f t="shared" si="15"/>
        <v>0</v>
      </c>
      <c r="AC53" s="78">
        <f t="shared" si="16"/>
        <v>0</v>
      </c>
      <c r="AD53" s="67">
        <f>Z53*(1-マージン!$N53)</f>
        <v>0</v>
      </c>
      <c r="AE53" s="78">
        <f>AA53*(1-マージン!$N53)</f>
        <v>0</v>
      </c>
      <c r="AF53" s="78">
        <f>AB53*(1-マージン!$N53)</f>
        <v>0</v>
      </c>
      <c r="AG53" s="78">
        <f t="shared" si="17"/>
        <v>0</v>
      </c>
      <c r="AH53" s="191">
        <f>(N53+X53)*係数!H53/1000000</f>
        <v>0</v>
      </c>
      <c r="AI53" s="192">
        <f>(N53+X53)*係数!I53/1000000</f>
        <v>0</v>
      </c>
    </row>
    <row r="54" spans="1:35">
      <c r="A54" s="42"/>
      <c r="B54" s="184">
        <v>331</v>
      </c>
      <c r="C54" s="193" t="s">
        <v>689</v>
      </c>
      <c r="D54" s="186">
        <f>SUMIF(入力消費!$R$49:$R$153,B54,入力消費!$L$49:$L$153)</f>
        <v>0</v>
      </c>
      <c r="E54" s="186">
        <f>SUMIF(入力消費!$R$49:$R$153,B54,入力消費!$P$49:$P$153)</f>
        <v>0</v>
      </c>
      <c r="F54" s="186">
        <f t="shared" si="4"/>
        <v>0</v>
      </c>
      <c r="G54" s="611">
        <v>0</v>
      </c>
      <c r="H54" s="611">
        <v>0</v>
      </c>
      <c r="I54" s="187">
        <f>係数!D54</f>
        <v>0.16720094433266475</v>
      </c>
      <c r="J54" s="188"/>
      <c r="K54" s="67">
        <f t="shared" si="5"/>
        <v>0</v>
      </c>
      <c r="L54" s="187">
        <f>マージン!M54</f>
        <v>1.0450543784094435</v>
      </c>
      <c r="M54" s="78">
        <f t="shared" si="6"/>
        <v>0</v>
      </c>
      <c r="N54" s="613">
        <v>0</v>
      </c>
      <c r="O54" s="78">
        <f t="shared" si="7"/>
        <v>0</v>
      </c>
      <c r="P54" s="78">
        <f t="shared" si="8"/>
        <v>0</v>
      </c>
      <c r="Q54" s="187">
        <f>係数!E54+係数!F54</f>
        <v>0.20571037395336556</v>
      </c>
      <c r="R54" s="78">
        <f t="shared" si="9"/>
        <v>0</v>
      </c>
      <c r="S54" s="41"/>
      <c r="T54" s="42"/>
      <c r="U54" s="187">
        <f>係数!G54</f>
        <v>2.6142769239425614E-5</v>
      </c>
      <c r="V54" s="78">
        <f t="shared" si="10"/>
        <v>0</v>
      </c>
      <c r="W54" s="78">
        <f t="shared" si="11"/>
        <v>0</v>
      </c>
      <c r="X54" s="611">
        <v>0</v>
      </c>
      <c r="Y54" s="78">
        <f t="shared" si="12"/>
        <v>0</v>
      </c>
      <c r="Z54" s="67">
        <f t="shared" si="13"/>
        <v>0</v>
      </c>
      <c r="AA54" s="78">
        <f t="shared" si="14"/>
        <v>0</v>
      </c>
      <c r="AB54" s="78">
        <f t="shared" si="15"/>
        <v>0</v>
      </c>
      <c r="AC54" s="78">
        <f t="shared" si="16"/>
        <v>0</v>
      </c>
      <c r="AD54" s="67">
        <f>Z54*(1-マージン!$N54)</f>
        <v>0</v>
      </c>
      <c r="AE54" s="78">
        <f>AA54*(1-マージン!$N54)</f>
        <v>0</v>
      </c>
      <c r="AF54" s="78">
        <f>AB54*(1-マージン!$N54)</f>
        <v>0</v>
      </c>
      <c r="AG54" s="78">
        <f t="shared" si="17"/>
        <v>0</v>
      </c>
      <c r="AH54" s="191">
        <f>(N54+X54)*係数!H54/1000000</f>
        <v>0</v>
      </c>
      <c r="AI54" s="192">
        <f>(N54+X54)*係数!I54/1000000</f>
        <v>0</v>
      </c>
    </row>
    <row r="55" spans="1:35">
      <c r="A55" s="42"/>
      <c r="B55" s="184">
        <v>332</v>
      </c>
      <c r="C55" s="193" t="s">
        <v>690</v>
      </c>
      <c r="D55" s="186">
        <f>SUMIF(入力消費!$R$49:$R$153,B55,入力消費!$L$49:$L$153)</f>
        <v>0</v>
      </c>
      <c r="E55" s="186">
        <f>SUMIF(入力消費!$R$49:$R$153,B55,入力消費!$P$49:$P$153)</f>
        <v>0</v>
      </c>
      <c r="F55" s="186">
        <f t="shared" si="4"/>
        <v>0</v>
      </c>
      <c r="G55" s="611">
        <v>0</v>
      </c>
      <c r="H55" s="611">
        <v>0</v>
      </c>
      <c r="I55" s="187">
        <f>係数!D55</f>
        <v>4.9759036583394312E-2</v>
      </c>
      <c r="J55" s="188"/>
      <c r="K55" s="67">
        <f t="shared" si="5"/>
        <v>0</v>
      </c>
      <c r="L55" s="187">
        <f>マージン!M55</f>
        <v>1.0430777796424384</v>
      </c>
      <c r="M55" s="78">
        <f t="shared" si="6"/>
        <v>0</v>
      </c>
      <c r="N55" s="613">
        <v>0</v>
      </c>
      <c r="O55" s="78">
        <f t="shared" si="7"/>
        <v>0</v>
      </c>
      <c r="P55" s="78">
        <f t="shared" si="8"/>
        <v>0</v>
      </c>
      <c r="Q55" s="187">
        <f>係数!E55+係数!F55</f>
        <v>0.14844909789406882</v>
      </c>
      <c r="R55" s="78">
        <f t="shared" si="9"/>
        <v>0</v>
      </c>
      <c r="S55" s="41"/>
      <c r="T55" s="42"/>
      <c r="U55" s="187">
        <f>係数!G55</f>
        <v>8.4336019547592376E-3</v>
      </c>
      <c r="V55" s="78">
        <f t="shared" si="10"/>
        <v>0</v>
      </c>
      <c r="W55" s="78">
        <f t="shared" si="11"/>
        <v>0</v>
      </c>
      <c r="X55" s="611">
        <v>0</v>
      </c>
      <c r="Y55" s="78">
        <f t="shared" si="12"/>
        <v>0</v>
      </c>
      <c r="Z55" s="67">
        <f t="shared" si="13"/>
        <v>0</v>
      </c>
      <c r="AA55" s="78">
        <f t="shared" si="14"/>
        <v>0</v>
      </c>
      <c r="AB55" s="78">
        <f t="shared" si="15"/>
        <v>0</v>
      </c>
      <c r="AC55" s="78">
        <f t="shared" si="16"/>
        <v>0</v>
      </c>
      <c r="AD55" s="67">
        <f>Z55*(1-マージン!$N55)</f>
        <v>0</v>
      </c>
      <c r="AE55" s="78">
        <f>AA55*(1-マージン!$N55)</f>
        <v>0</v>
      </c>
      <c r="AF55" s="78">
        <f>AB55*(1-マージン!$N55)</f>
        <v>0</v>
      </c>
      <c r="AG55" s="78">
        <f t="shared" si="17"/>
        <v>0</v>
      </c>
      <c r="AH55" s="191">
        <f>(N55+X55)*係数!H55/1000000</f>
        <v>0</v>
      </c>
      <c r="AI55" s="192">
        <f>(N55+X55)*係数!I55/1000000</f>
        <v>0</v>
      </c>
    </row>
    <row r="56" spans="1:35">
      <c r="A56" s="42"/>
      <c r="B56" s="184">
        <v>333</v>
      </c>
      <c r="C56" s="193" t="s">
        <v>691</v>
      </c>
      <c r="D56" s="186">
        <f>SUMIF(入力消費!$R$49:$R$153,B56,入力消費!$L$49:$L$153)</f>
        <v>0</v>
      </c>
      <c r="E56" s="186">
        <f>SUMIF(入力消費!$R$49:$R$153,B56,入力消費!$P$49:$P$153)</f>
        <v>0</v>
      </c>
      <c r="F56" s="186">
        <f t="shared" si="4"/>
        <v>0</v>
      </c>
      <c r="G56" s="611">
        <v>0</v>
      </c>
      <c r="H56" s="611">
        <v>0</v>
      </c>
      <c r="I56" s="187">
        <f>係数!D56</f>
        <v>4.4860746263797213E-2</v>
      </c>
      <c r="J56" s="188"/>
      <c r="K56" s="67">
        <f t="shared" si="5"/>
        <v>0</v>
      </c>
      <c r="L56" s="187">
        <f>マージン!M56</f>
        <v>0.98376165917374647</v>
      </c>
      <c r="M56" s="78">
        <f t="shared" si="6"/>
        <v>0</v>
      </c>
      <c r="N56" s="613">
        <v>0</v>
      </c>
      <c r="O56" s="78">
        <f t="shared" si="7"/>
        <v>0</v>
      </c>
      <c r="P56" s="78">
        <f t="shared" si="8"/>
        <v>0</v>
      </c>
      <c r="Q56" s="187">
        <f>係数!E56+係数!F56</f>
        <v>0.22667139122780358</v>
      </c>
      <c r="R56" s="78">
        <f t="shared" si="9"/>
        <v>0</v>
      </c>
      <c r="S56" s="41"/>
      <c r="T56" s="42"/>
      <c r="U56" s="187">
        <f>係数!G56</f>
        <v>3.5732503413194637E-7</v>
      </c>
      <c r="V56" s="78">
        <f t="shared" si="10"/>
        <v>0</v>
      </c>
      <c r="W56" s="78">
        <f t="shared" si="11"/>
        <v>0</v>
      </c>
      <c r="X56" s="611">
        <v>0</v>
      </c>
      <c r="Y56" s="78">
        <f t="shared" si="12"/>
        <v>0</v>
      </c>
      <c r="Z56" s="67">
        <f t="shared" si="13"/>
        <v>0</v>
      </c>
      <c r="AA56" s="78">
        <f t="shared" si="14"/>
        <v>0</v>
      </c>
      <c r="AB56" s="78">
        <f t="shared" si="15"/>
        <v>0</v>
      </c>
      <c r="AC56" s="78">
        <f t="shared" si="16"/>
        <v>0</v>
      </c>
      <c r="AD56" s="67">
        <f>Z56*(1-マージン!$N56)</f>
        <v>0</v>
      </c>
      <c r="AE56" s="78">
        <f>AA56*(1-マージン!$N56)</f>
        <v>0</v>
      </c>
      <c r="AF56" s="78">
        <f>AB56*(1-マージン!$N56)</f>
        <v>0</v>
      </c>
      <c r="AG56" s="78">
        <f t="shared" si="17"/>
        <v>0</v>
      </c>
      <c r="AH56" s="191">
        <f>(N56+X56)*係数!H56/1000000</f>
        <v>0</v>
      </c>
      <c r="AI56" s="192">
        <f>(N56+X56)*係数!I56/1000000</f>
        <v>0</v>
      </c>
    </row>
    <row r="57" spans="1:35">
      <c r="A57" s="42"/>
      <c r="B57" s="184">
        <v>339</v>
      </c>
      <c r="C57" s="193" t="s">
        <v>692</v>
      </c>
      <c r="D57" s="186">
        <f>SUMIF(入力消費!$R$49:$R$153,B57,入力消費!$L$49:$L$153)</f>
        <v>0</v>
      </c>
      <c r="E57" s="186">
        <f>SUMIF(入力消費!$R$49:$R$153,B57,入力消費!$P$49:$P$153)</f>
        <v>0</v>
      </c>
      <c r="F57" s="186">
        <f t="shared" si="4"/>
        <v>0</v>
      </c>
      <c r="G57" s="611">
        <v>0</v>
      </c>
      <c r="H57" s="611">
        <v>0</v>
      </c>
      <c r="I57" s="187">
        <f>係数!D57</f>
        <v>3.3075128253959085E-2</v>
      </c>
      <c r="J57" s="188"/>
      <c r="K57" s="67">
        <f t="shared" si="5"/>
        <v>0</v>
      </c>
      <c r="L57" s="187">
        <f>マージン!M57</f>
        <v>1.0757700158773329</v>
      </c>
      <c r="M57" s="78">
        <f t="shared" si="6"/>
        <v>0</v>
      </c>
      <c r="N57" s="613">
        <v>0</v>
      </c>
      <c r="O57" s="78">
        <f t="shared" si="7"/>
        <v>0</v>
      </c>
      <c r="P57" s="78">
        <f t="shared" si="8"/>
        <v>0</v>
      </c>
      <c r="Q57" s="187">
        <f>係数!E57+係数!F57</f>
        <v>0.25222783775811736</v>
      </c>
      <c r="R57" s="78">
        <f t="shared" si="9"/>
        <v>0</v>
      </c>
      <c r="S57" s="41"/>
      <c r="T57" s="42"/>
      <c r="U57" s="187">
        <f>係数!G57</f>
        <v>2.1162410154694149E-3</v>
      </c>
      <c r="V57" s="78">
        <f t="shared" si="10"/>
        <v>0</v>
      </c>
      <c r="W57" s="78">
        <f t="shared" si="11"/>
        <v>0</v>
      </c>
      <c r="X57" s="611">
        <v>0</v>
      </c>
      <c r="Y57" s="78">
        <f t="shared" si="12"/>
        <v>0</v>
      </c>
      <c r="Z57" s="67">
        <f t="shared" si="13"/>
        <v>0</v>
      </c>
      <c r="AA57" s="78">
        <f t="shared" si="14"/>
        <v>0</v>
      </c>
      <c r="AB57" s="78">
        <f t="shared" si="15"/>
        <v>0</v>
      </c>
      <c r="AC57" s="78">
        <f t="shared" si="16"/>
        <v>0</v>
      </c>
      <c r="AD57" s="67">
        <f>Z57*(1-マージン!$N57)</f>
        <v>0</v>
      </c>
      <c r="AE57" s="78">
        <f>AA57*(1-マージン!$N57)</f>
        <v>0</v>
      </c>
      <c r="AF57" s="78">
        <f>AB57*(1-マージン!$N57)</f>
        <v>0</v>
      </c>
      <c r="AG57" s="78">
        <f t="shared" si="17"/>
        <v>0</v>
      </c>
      <c r="AH57" s="191">
        <f>(N57+X57)*係数!H57/1000000</f>
        <v>0</v>
      </c>
      <c r="AI57" s="192">
        <f>(N57+X57)*係数!I57/1000000</f>
        <v>0</v>
      </c>
    </row>
    <row r="58" spans="1:35">
      <c r="A58" s="42"/>
      <c r="B58" s="184">
        <v>341</v>
      </c>
      <c r="C58" s="193" t="s">
        <v>693</v>
      </c>
      <c r="D58" s="186">
        <f>SUMIF(入力消費!$R$49:$R$153,B58,入力消費!$L$49:$L$153)</f>
        <v>0</v>
      </c>
      <c r="E58" s="186">
        <f>SUMIF(入力消費!$R$49:$R$153,B58,入力消費!$P$49:$P$153)</f>
        <v>0</v>
      </c>
      <c r="F58" s="186">
        <f t="shared" si="4"/>
        <v>0</v>
      </c>
      <c r="G58" s="611">
        <v>0</v>
      </c>
      <c r="H58" s="611">
        <v>0</v>
      </c>
      <c r="I58" s="187">
        <f>係数!D58</f>
        <v>0.19659922320620027</v>
      </c>
      <c r="J58" s="188"/>
      <c r="K58" s="67">
        <f t="shared" si="5"/>
        <v>0</v>
      </c>
      <c r="L58" s="187">
        <f>マージン!M58</f>
        <v>1.0404765754375349</v>
      </c>
      <c r="M58" s="78">
        <f t="shared" si="6"/>
        <v>0</v>
      </c>
      <c r="N58" s="613">
        <v>0</v>
      </c>
      <c r="O58" s="78">
        <f t="shared" si="7"/>
        <v>0</v>
      </c>
      <c r="P58" s="78">
        <f t="shared" si="8"/>
        <v>0</v>
      </c>
      <c r="Q58" s="187">
        <f>係数!E58+係数!F58</f>
        <v>0.25170735982678366</v>
      </c>
      <c r="R58" s="78">
        <f t="shared" si="9"/>
        <v>0</v>
      </c>
      <c r="S58" s="41"/>
      <c r="T58" s="42"/>
      <c r="U58" s="187">
        <f>係数!G58</f>
        <v>7.7048176897090547E-3</v>
      </c>
      <c r="V58" s="78">
        <f t="shared" si="10"/>
        <v>0</v>
      </c>
      <c r="W58" s="78">
        <f t="shared" si="11"/>
        <v>0</v>
      </c>
      <c r="X58" s="611">
        <v>0</v>
      </c>
      <c r="Y58" s="78">
        <f t="shared" si="12"/>
        <v>0</v>
      </c>
      <c r="Z58" s="67">
        <f t="shared" si="13"/>
        <v>0</v>
      </c>
      <c r="AA58" s="78">
        <f t="shared" si="14"/>
        <v>0</v>
      </c>
      <c r="AB58" s="78">
        <f t="shared" si="15"/>
        <v>0</v>
      </c>
      <c r="AC58" s="78">
        <f t="shared" si="16"/>
        <v>0</v>
      </c>
      <c r="AD58" s="67">
        <f>Z58*(1-マージン!$N58)</f>
        <v>0</v>
      </c>
      <c r="AE58" s="78">
        <f>AA58*(1-マージン!$N58)</f>
        <v>0</v>
      </c>
      <c r="AF58" s="78">
        <f>AB58*(1-マージン!$N58)</f>
        <v>0</v>
      </c>
      <c r="AG58" s="78">
        <f t="shared" si="17"/>
        <v>0</v>
      </c>
      <c r="AH58" s="191">
        <f>(N58+X58)*係数!H58/1000000</f>
        <v>0</v>
      </c>
      <c r="AI58" s="192">
        <f>(N58+X58)*係数!I58/1000000</f>
        <v>0</v>
      </c>
    </row>
    <row r="59" spans="1:35">
      <c r="A59" s="42"/>
      <c r="B59" s="184">
        <v>342</v>
      </c>
      <c r="C59" s="193" t="s">
        <v>694</v>
      </c>
      <c r="D59" s="186">
        <f>SUMIF(入力消費!$R$49:$R$153,B59,入力消費!$L$49:$L$153)</f>
        <v>0</v>
      </c>
      <c r="E59" s="186">
        <f>SUMIF(入力消費!$R$49:$R$153,B59,入力消費!$P$49:$P$153)</f>
        <v>0</v>
      </c>
      <c r="F59" s="186">
        <f t="shared" si="4"/>
        <v>0</v>
      </c>
      <c r="G59" s="611">
        <v>0</v>
      </c>
      <c r="H59" s="611">
        <v>0</v>
      </c>
      <c r="I59" s="187">
        <f>係数!D59</f>
        <v>5.753724141101868E-2</v>
      </c>
      <c r="J59" s="188"/>
      <c r="K59" s="67">
        <f t="shared" si="5"/>
        <v>0</v>
      </c>
      <c r="L59" s="187">
        <f>マージン!M59</f>
        <v>1.149158370270948</v>
      </c>
      <c r="M59" s="78">
        <f t="shared" si="6"/>
        <v>0</v>
      </c>
      <c r="N59" s="613">
        <v>0</v>
      </c>
      <c r="O59" s="78">
        <f t="shared" si="7"/>
        <v>0</v>
      </c>
      <c r="P59" s="78">
        <f t="shared" si="8"/>
        <v>0</v>
      </c>
      <c r="Q59" s="187">
        <f>係数!E59+係数!F59</f>
        <v>-3.2194664930721886E-2</v>
      </c>
      <c r="R59" s="78">
        <f t="shared" si="9"/>
        <v>0</v>
      </c>
      <c r="S59" s="41"/>
      <c r="T59" s="42"/>
      <c r="U59" s="187">
        <f>係数!G59</f>
        <v>3.1880295003878303E-3</v>
      </c>
      <c r="V59" s="78">
        <f t="shared" si="10"/>
        <v>0</v>
      </c>
      <c r="W59" s="78">
        <f t="shared" si="11"/>
        <v>0</v>
      </c>
      <c r="X59" s="611">
        <v>0</v>
      </c>
      <c r="Y59" s="78">
        <f t="shared" si="12"/>
        <v>0</v>
      </c>
      <c r="Z59" s="67">
        <f t="shared" si="13"/>
        <v>0</v>
      </c>
      <c r="AA59" s="78">
        <f t="shared" si="14"/>
        <v>0</v>
      </c>
      <c r="AB59" s="78">
        <f t="shared" si="15"/>
        <v>0</v>
      </c>
      <c r="AC59" s="78">
        <f t="shared" si="16"/>
        <v>0</v>
      </c>
      <c r="AD59" s="67">
        <f>Z59*(1-マージン!$N59)</f>
        <v>0</v>
      </c>
      <c r="AE59" s="78">
        <f>AA59*(1-マージン!$N59)</f>
        <v>0</v>
      </c>
      <c r="AF59" s="78">
        <f>AB59*(1-マージン!$N59)</f>
        <v>0</v>
      </c>
      <c r="AG59" s="78">
        <f t="shared" si="17"/>
        <v>0</v>
      </c>
      <c r="AH59" s="191">
        <f>(N59+X59)*係数!H59/1000000</f>
        <v>0</v>
      </c>
      <c r="AI59" s="192">
        <f>(N59+X59)*係数!I59/1000000</f>
        <v>0</v>
      </c>
    </row>
    <row r="60" spans="1:35">
      <c r="A60" s="42"/>
      <c r="B60" s="184">
        <v>352</v>
      </c>
      <c r="C60" s="193" t="s">
        <v>695</v>
      </c>
      <c r="D60" s="186">
        <f>SUMIF(入力消費!$R$49:$R$153,B60,入力消費!$L$49:$L$153)</f>
        <v>0</v>
      </c>
      <c r="E60" s="186">
        <f>SUMIF(入力消費!$R$49:$R$153,B60,入力消費!$P$49:$P$153)</f>
        <v>0</v>
      </c>
      <c r="F60" s="186">
        <f t="shared" si="4"/>
        <v>0</v>
      </c>
      <c r="G60" s="611">
        <v>0</v>
      </c>
      <c r="H60" s="611">
        <v>0</v>
      </c>
      <c r="I60" s="187">
        <f>係数!D60</f>
        <v>8.4713396024199583E-2</v>
      </c>
      <c r="J60" s="188"/>
      <c r="K60" s="67">
        <f t="shared" si="5"/>
        <v>0</v>
      </c>
      <c r="L60" s="187">
        <f>マージン!M60</f>
        <v>1.0671060272188095</v>
      </c>
      <c r="M60" s="78">
        <f t="shared" si="6"/>
        <v>0</v>
      </c>
      <c r="N60" s="613">
        <v>0</v>
      </c>
      <c r="O60" s="78">
        <f t="shared" si="7"/>
        <v>0</v>
      </c>
      <c r="P60" s="78">
        <f t="shared" si="8"/>
        <v>0</v>
      </c>
      <c r="Q60" s="187">
        <f>係数!E60+係数!F60</f>
        <v>9.8143538985623488E-2</v>
      </c>
      <c r="R60" s="78">
        <f t="shared" si="9"/>
        <v>0</v>
      </c>
      <c r="S60" s="41"/>
      <c r="T60" s="42"/>
      <c r="U60" s="187">
        <f>係数!G60</f>
        <v>2.3234672672695061E-2</v>
      </c>
      <c r="V60" s="78">
        <f t="shared" si="10"/>
        <v>0</v>
      </c>
      <c r="W60" s="78">
        <f t="shared" si="11"/>
        <v>0</v>
      </c>
      <c r="X60" s="611">
        <v>0</v>
      </c>
      <c r="Y60" s="78">
        <f t="shared" si="12"/>
        <v>0</v>
      </c>
      <c r="Z60" s="67">
        <f t="shared" si="13"/>
        <v>0</v>
      </c>
      <c r="AA60" s="78">
        <f t="shared" si="14"/>
        <v>0</v>
      </c>
      <c r="AB60" s="78">
        <f t="shared" si="15"/>
        <v>0</v>
      </c>
      <c r="AC60" s="78">
        <f t="shared" si="16"/>
        <v>0</v>
      </c>
      <c r="AD60" s="67">
        <f>Z60*(1-マージン!$N60)</f>
        <v>0</v>
      </c>
      <c r="AE60" s="78">
        <f>AA60*(1-マージン!$N60)</f>
        <v>0</v>
      </c>
      <c r="AF60" s="78">
        <f>AB60*(1-マージン!$N60)</f>
        <v>0</v>
      </c>
      <c r="AG60" s="78">
        <f t="shared" si="17"/>
        <v>0</v>
      </c>
      <c r="AH60" s="191">
        <f>(N60+X60)*係数!H60/1000000</f>
        <v>0</v>
      </c>
      <c r="AI60" s="192">
        <f>(N60+X60)*係数!I60/1000000</f>
        <v>0</v>
      </c>
    </row>
    <row r="61" spans="1:35">
      <c r="A61" s="42"/>
      <c r="B61" s="184">
        <v>353</v>
      </c>
      <c r="C61" s="193" t="s">
        <v>696</v>
      </c>
      <c r="D61" s="186">
        <f>SUMIF(入力消費!$R$49:$R$153,B61,入力消費!$L$49:$L$153)</f>
        <v>0</v>
      </c>
      <c r="E61" s="186">
        <f>SUMIF(入力消費!$R$49:$R$153,B61,入力消費!$P$49:$P$153)</f>
        <v>0</v>
      </c>
      <c r="F61" s="186">
        <f t="shared" si="4"/>
        <v>0</v>
      </c>
      <c r="G61" s="611">
        <v>0</v>
      </c>
      <c r="H61" s="611">
        <v>0</v>
      </c>
      <c r="I61" s="187">
        <f>係数!D61</f>
        <v>0.49266457013084164</v>
      </c>
      <c r="J61" s="188"/>
      <c r="K61" s="67">
        <f t="shared" si="5"/>
        <v>0</v>
      </c>
      <c r="L61" s="187">
        <f>マージン!M61</f>
        <v>1.0825981193842327</v>
      </c>
      <c r="M61" s="78">
        <f t="shared" si="6"/>
        <v>0</v>
      </c>
      <c r="N61" s="613">
        <v>0</v>
      </c>
      <c r="O61" s="78">
        <f t="shared" si="7"/>
        <v>0</v>
      </c>
      <c r="P61" s="78">
        <f t="shared" si="8"/>
        <v>0</v>
      </c>
      <c r="Q61" s="187">
        <f>係数!E61+係数!F61</f>
        <v>0.15554880051508718</v>
      </c>
      <c r="R61" s="78">
        <f t="shared" si="9"/>
        <v>0</v>
      </c>
      <c r="S61" s="41"/>
      <c r="T61" s="42"/>
      <c r="U61" s="187">
        <f>係数!G61</f>
        <v>2.9577721121789332E-5</v>
      </c>
      <c r="V61" s="78">
        <f t="shared" si="10"/>
        <v>0</v>
      </c>
      <c r="W61" s="78">
        <f t="shared" si="11"/>
        <v>0</v>
      </c>
      <c r="X61" s="611">
        <v>0</v>
      </c>
      <c r="Y61" s="78">
        <f t="shared" si="12"/>
        <v>0</v>
      </c>
      <c r="Z61" s="67">
        <f t="shared" si="13"/>
        <v>0</v>
      </c>
      <c r="AA61" s="78">
        <f t="shared" si="14"/>
        <v>0</v>
      </c>
      <c r="AB61" s="78">
        <f t="shared" si="15"/>
        <v>0</v>
      </c>
      <c r="AC61" s="78">
        <f t="shared" si="16"/>
        <v>0</v>
      </c>
      <c r="AD61" s="67">
        <f>Z61*(1-マージン!$N61)</f>
        <v>0</v>
      </c>
      <c r="AE61" s="78">
        <f>AA61*(1-マージン!$N61)</f>
        <v>0</v>
      </c>
      <c r="AF61" s="78">
        <f>AB61*(1-マージン!$N61)</f>
        <v>0</v>
      </c>
      <c r="AG61" s="78">
        <f t="shared" si="17"/>
        <v>0</v>
      </c>
      <c r="AH61" s="191">
        <f>(N61+X61)*係数!H61/1000000</f>
        <v>0</v>
      </c>
      <c r="AI61" s="192">
        <f>(N61+X61)*係数!I61/1000000</f>
        <v>0</v>
      </c>
    </row>
    <row r="62" spans="1:35">
      <c r="A62" s="42"/>
      <c r="B62" s="184">
        <v>354</v>
      </c>
      <c r="C62" s="193" t="s">
        <v>697</v>
      </c>
      <c r="D62" s="186">
        <f>SUMIF(入力消費!$R$49:$R$153,B62,入力消費!$L$49:$L$153)</f>
        <v>0</v>
      </c>
      <c r="E62" s="186">
        <f>SUMIF(入力消費!$R$49:$R$153,B62,入力消費!$P$49:$P$153)</f>
        <v>0</v>
      </c>
      <c r="F62" s="186">
        <f t="shared" si="4"/>
        <v>0</v>
      </c>
      <c r="G62" s="611">
        <v>0</v>
      </c>
      <c r="H62" s="611">
        <v>0</v>
      </c>
      <c r="I62" s="187">
        <f>係数!D62</f>
        <v>0.12738533244349837</v>
      </c>
      <c r="J62" s="188"/>
      <c r="K62" s="67">
        <f t="shared" si="5"/>
        <v>0</v>
      </c>
      <c r="L62" s="187">
        <f>マージン!M62</f>
        <v>0.8954214392013069</v>
      </c>
      <c r="M62" s="78">
        <f t="shared" si="6"/>
        <v>0</v>
      </c>
      <c r="N62" s="613">
        <v>0</v>
      </c>
      <c r="O62" s="78">
        <f t="shared" si="7"/>
        <v>0</v>
      </c>
      <c r="P62" s="78">
        <f t="shared" si="8"/>
        <v>0</v>
      </c>
      <c r="Q62" s="187">
        <f>係数!E62+係数!F62</f>
        <v>0.30848113681507011</v>
      </c>
      <c r="R62" s="78">
        <f t="shared" si="9"/>
        <v>0</v>
      </c>
      <c r="S62" s="41"/>
      <c r="T62" s="42"/>
      <c r="U62" s="187">
        <f>係数!G62</f>
        <v>1.2162474419519036E-4</v>
      </c>
      <c r="V62" s="78">
        <f t="shared" si="10"/>
        <v>0</v>
      </c>
      <c r="W62" s="78">
        <f t="shared" si="11"/>
        <v>0</v>
      </c>
      <c r="X62" s="611">
        <v>0</v>
      </c>
      <c r="Y62" s="78">
        <f t="shared" si="12"/>
        <v>0</v>
      </c>
      <c r="Z62" s="67">
        <f t="shared" si="13"/>
        <v>0</v>
      </c>
      <c r="AA62" s="78">
        <f t="shared" si="14"/>
        <v>0</v>
      </c>
      <c r="AB62" s="78">
        <f t="shared" si="15"/>
        <v>0</v>
      </c>
      <c r="AC62" s="78">
        <f t="shared" si="16"/>
        <v>0</v>
      </c>
      <c r="AD62" s="67">
        <f>Z62*(1-マージン!$N62)</f>
        <v>0</v>
      </c>
      <c r="AE62" s="78">
        <f>AA62*(1-マージン!$N62)</f>
        <v>0</v>
      </c>
      <c r="AF62" s="78">
        <f>AB62*(1-マージン!$N62)</f>
        <v>0</v>
      </c>
      <c r="AG62" s="78">
        <f t="shared" si="17"/>
        <v>0</v>
      </c>
      <c r="AH62" s="191">
        <f>(N62+X62)*係数!H62/1000000</f>
        <v>0</v>
      </c>
      <c r="AI62" s="192">
        <f>(N62+X62)*係数!I62/1000000</f>
        <v>0</v>
      </c>
    </row>
    <row r="63" spans="1:35">
      <c r="A63" s="42"/>
      <c r="B63" s="184">
        <v>359</v>
      </c>
      <c r="C63" s="193" t="s">
        <v>698</v>
      </c>
      <c r="D63" s="186">
        <f>SUMIF(入力消費!$R$49:$R$153,B63,入力消費!$L$49:$L$153)</f>
        <v>0</v>
      </c>
      <c r="E63" s="186">
        <f>SUMIF(入力消費!$R$49:$R$153,B63,入力消費!$P$49:$P$153)</f>
        <v>0</v>
      </c>
      <c r="F63" s="186">
        <f t="shared" si="4"/>
        <v>0</v>
      </c>
      <c r="G63" s="611">
        <v>0</v>
      </c>
      <c r="H63" s="611">
        <v>0</v>
      </c>
      <c r="I63" s="187">
        <f>係数!D63</f>
        <v>3.3389686179288836E-2</v>
      </c>
      <c r="J63" s="188"/>
      <c r="K63" s="67">
        <f t="shared" si="5"/>
        <v>0</v>
      </c>
      <c r="L63" s="187">
        <f>マージン!M63</f>
        <v>1.0664751156272985</v>
      </c>
      <c r="M63" s="78">
        <f t="shared" si="6"/>
        <v>0</v>
      </c>
      <c r="N63" s="613">
        <v>0</v>
      </c>
      <c r="O63" s="78">
        <f t="shared" si="7"/>
        <v>0</v>
      </c>
      <c r="P63" s="78">
        <f t="shared" si="8"/>
        <v>0</v>
      </c>
      <c r="Q63" s="187">
        <f>係数!E63+係数!F63</f>
        <v>0.11618316290615616</v>
      </c>
      <c r="R63" s="78">
        <f t="shared" si="9"/>
        <v>0</v>
      </c>
      <c r="S63" s="41"/>
      <c r="T63" s="42"/>
      <c r="U63" s="187">
        <f>係数!G63</f>
        <v>7.4452683696949135E-4</v>
      </c>
      <c r="V63" s="78">
        <f t="shared" si="10"/>
        <v>0</v>
      </c>
      <c r="W63" s="78">
        <f t="shared" si="11"/>
        <v>0</v>
      </c>
      <c r="X63" s="611">
        <v>0</v>
      </c>
      <c r="Y63" s="78">
        <f t="shared" si="12"/>
        <v>0</v>
      </c>
      <c r="Z63" s="67">
        <f t="shared" si="13"/>
        <v>0</v>
      </c>
      <c r="AA63" s="78">
        <f t="shared" si="14"/>
        <v>0</v>
      </c>
      <c r="AB63" s="78">
        <f t="shared" si="15"/>
        <v>0</v>
      </c>
      <c r="AC63" s="78">
        <f t="shared" si="16"/>
        <v>0</v>
      </c>
      <c r="AD63" s="67">
        <f>Z63*(1-マージン!$N63)</f>
        <v>0</v>
      </c>
      <c r="AE63" s="78">
        <f>AA63*(1-マージン!$N63)</f>
        <v>0</v>
      </c>
      <c r="AF63" s="78">
        <f>AB63*(1-マージン!$N63)</f>
        <v>0</v>
      </c>
      <c r="AG63" s="78">
        <f t="shared" si="17"/>
        <v>0</v>
      </c>
      <c r="AH63" s="191">
        <f>(N63+X63)*係数!H63/1000000</f>
        <v>0</v>
      </c>
      <c r="AI63" s="192">
        <f>(N63+X63)*係数!I63/1000000</f>
        <v>0</v>
      </c>
    </row>
    <row r="64" spans="1:35">
      <c r="A64" s="42"/>
      <c r="B64" s="184">
        <v>391</v>
      </c>
      <c r="C64" s="193" t="s">
        <v>699</v>
      </c>
      <c r="D64" s="186">
        <f>SUMIF(入力消費!$R$49:$R$153,B64,入力消費!$L$49:$L$153)</f>
        <v>0</v>
      </c>
      <c r="E64" s="186">
        <f>SUMIF(入力消費!$R$49:$R$153,B64,入力消費!$P$49:$P$153)</f>
        <v>0</v>
      </c>
      <c r="F64" s="186">
        <f t="shared" si="4"/>
        <v>0</v>
      </c>
      <c r="G64" s="611">
        <v>0</v>
      </c>
      <c r="H64" s="611">
        <v>0</v>
      </c>
      <c r="I64" s="187">
        <f>係数!D64</f>
        <v>0.17406579017237778</v>
      </c>
      <c r="J64" s="188"/>
      <c r="K64" s="67">
        <f t="shared" si="5"/>
        <v>0</v>
      </c>
      <c r="L64" s="187">
        <f>マージン!M64</f>
        <v>1.0494284055166176</v>
      </c>
      <c r="M64" s="78">
        <f t="shared" si="6"/>
        <v>0</v>
      </c>
      <c r="N64" s="613">
        <v>0</v>
      </c>
      <c r="O64" s="78">
        <f t="shared" si="7"/>
        <v>0</v>
      </c>
      <c r="P64" s="78">
        <f t="shared" si="8"/>
        <v>0</v>
      </c>
      <c r="Q64" s="187">
        <f>係数!E64+係数!F64</f>
        <v>0.24791496088872039</v>
      </c>
      <c r="R64" s="78">
        <f t="shared" si="9"/>
        <v>0</v>
      </c>
      <c r="S64" s="41"/>
      <c r="T64" s="42"/>
      <c r="U64" s="187">
        <f>係数!G64</f>
        <v>7.0450092949265863E-3</v>
      </c>
      <c r="V64" s="78">
        <f t="shared" si="10"/>
        <v>0</v>
      </c>
      <c r="W64" s="78">
        <f t="shared" si="11"/>
        <v>0</v>
      </c>
      <c r="X64" s="611">
        <v>0</v>
      </c>
      <c r="Y64" s="78">
        <f t="shared" si="12"/>
        <v>0</v>
      </c>
      <c r="Z64" s="67">
        <f t="shared" si="13"/>
        <v>0</v>
      </c>
      <c r="AA64" s="78">
        <f t="shared" si="14"/>
        <v>0</v>
      </c>
      <c r="AB64" s="78">
        <f t="shared" si="15"/>
        <v>0</v>
      </c>
      <c r="AC64" s="78">
        <f t="shared" si="16"/>
        <v>0</v>
      </c>
      <c r="AD64" s="67">
        <f>Z64*(1-マージン!$N64)</f>
        <v>0</v>
      </c>
      <c r="AE64" s="78">
        <f>AA64*(1-マージン!$N64)</f>
        <v>0</v>
      </c>
      <c r="AF64" s="78">
        <f>AB64*(1-マージン!$N64)</f>
        <v>0</v>
      </c>
      <c r="AG64" s="78">
        <f t="shared" si="17"/>
        <v>0</v>
      </c>
      <c r="AH64" s="191">
        <f>(N64+X64)*係数!H64/1000000</f>
        <v>0</v>
      </c>
      <c r="AI64" s="192">
        <f>(N64+X64)*係数!I64/1000000</f>
        <v>0</v>
      </c>
    </row>
    <row r="65" spans="1:35">
      <c r="A65" s="42"/>
      <c r="B65" s="184">
        <v>392</v>
      </c>
      <c r="C65" s="193" t="s">
        <v>700</v>
      </c>
      <c r="D65" s="186">
        <f>SUMIF(入力消費!$R$49:$R$153,B65,入力消費!$L$49:$L$153)</f>
        <v>0</v>
      </c>
      <c r="E65" s="186">
        <f>SUMIF(入力消費!$R$49:$R$153,B65,入力消費!$P$49:$P$153)</f>
        <v>0</v>
      </c>
      <c r="F65" s="186">
        <f t="shared" si="4"/>
        <v>0</v>
      </c>
      <c r="G65" s="611">
        <v>0</v>
      </c>
      <c r="H65" s="611">
        <v>0</v>
      </c>
      <c r="I65" s="187">
        <f>係数!D65</f>
        <v>0.69048186160132108</v>
      </c>
      <c r="J65" s="188"/>
      <c r="K65" s="67">
        <f t="shared" si="5"/>
        <v>0</v>
      </c>
      <c r="L65" s="187">
        <f>マージン!M65</f>
        <v>1.389257860442348</v>
      </c>
      <c r="M65" s="78">
        <f t="shared" si="6"/>
        <v>0</v>
      </c>
      <c r="N65" s="613">
        <v>0</v>
      </c>
      <c r="O65" s="78">
        <f t="shared" si="7"/>
        <v>0</v>
      </c>
      <c r="P65" s="78">
        <f t="shared" si="8"/>
        <v>0</v>
      </c>
      <c r="Q65" s="187">
        <f>係数!E65+係数!F65</f>
        <v>0.11746615042281794</v>
      </c>
      <c r="R65" s="78">
        <f t="shared" si="9"/>
        <v>0</v>
      </c>
      <c r="S65" s="41"/>
      <c r="T65" s="42"/>
      <c r="U65" s="187">
        <f>係数!G65</f>
        <v>2.3385468020818633E-4</v>
      </c>
      <c r="V65" s="78">
        <f t="shared" si="10"/>
        <v>0</v>
      </c>
      <c r="W65" s="78">
        <f t="shared" si="11"/>
        <v>0</v>
      </c>
      <c r="X65" s="611">
        <v>0</v>
      </c>
      <c r="Y65" s="78">
        <f t="shared" si="12"/>
        <v>0</v>
      </c>
      <c r="Z65" s="67">
        <f t="shared" si="13"/>
        <v>0</v>
      </c>
      <c r="AA65" s="78">
        <f t="shared" si="14"/>
        <v>0</v>
      </c>
      <c r="AB65" s="78">
        <f t="shared" si="15"/>
        <v>0</v>
      </c>
      <c r="AC65" s="78">
        <f t="shared" si="16"/>
        <v>0</v>
      </c>
      <c r="AD65" s="67">
        <f>Z65*(1-マージン!$N65)</f>
        <v>0</v>
      </c>
      <c r="AE65" s="78">
        <f>AA65*(1-マージン!$N65)</f>
        <v>0</v>
      </c>
      <c r="AF65" s="78">
        <f>AB65*(1-マージン!$N65)</f>
        <v>0</v>
      </c>
      <c r="AG65" s="78">
        <f t="shared" si="17"/>
        <v>0</v>
      </c>
      <c r="AH65" s="191">
        <f>(N65+X65)*係数!H65/1000000</f>
        <v>0</v>
      </c>
      <c r="AI65" s="192">
        <f>(N65+X65)*係数!I65/1000000</f>
        <v>0</v>
      </c>
    </row>
    <row r="66" spans="1:35">
      <c r="A66" s="42"/>
      <c r="B66" s="184">
        <v>411</v>
      </c>
      <c r="C66" s="193" t="s">
        <v>701</v>
      </c>
      <c r="D66" s="186">
        <f>SUMIF(入力消費!$R$49:$R$153,B66,入力消費!$L$49:$L$153)</f>
        <v>0</v>
      </c>
      <c r="E66" s="186">
        <f>SUMIF(入力消費!$R$49:$R$153,B66,入力消費!$P$49:$P$153)</f>
        <v>0</v>
      </c>
      <c r="F66" s="186">
        <f t="shared" si="4"/>
        <v>0</v>
      </c>
      <c r="G66" s="611">
        <v>0</v>
      </c>
      <c r="H66" s="611">
        <v>0</v>
      </c>
      <c r="I66" s="187">
        <f>係数!D66</f>
        <v>1</v>
      </c>
      <c r="J66" s="188"/>
      <c r="K66" s="67">
        <f t="shared" si="5"/>
        <v>0</v>
      </c>
      <c r="L66" s="187">
        <f>マージン!M66</f>
        <v>1.0987014675839075</v>
      </c>
      <c r="M66" s="78">
        <f t="shared" si="6"/>
        <v>0</v>
      </c>
      <c r="N66" s="613">
        <v>0</v>
      </c>
      <c r="O66" s="78">
        <f t="shared" si="7"/>
        <v>0</v>
      </c>
      <c r="P66" s="78">
        <f t="shared" si="8"/>
        <v>0</v>
      </c>
      <c r="Q66" s="187">
        <f>係数!E66+係数!F66</f>
        <v>0.40994634698005827</v>
      </c>
      <c r="R66" s="78">
        <f t="shared" si="9"/>
        <v>0</v>
      </c>
      <c r="S66" s="41"/>
      <c r="T66" s="42"/>
      <c r="U66" s="187">
        <f>係数!G66</f>
        <v>0</v>
      </c>
      <c r="V66" s="78">
        <f t="shared" si="10"/>
        <v>0</v>
      </c>
      <c r="W66" s="78">
        <f t="shared" si="11"/>
        <v>0</v>
      </c>
      <c r="X66" s="611">
        <v>0</v>
      </c>
      <c r="Y66" s="78">
        <f t="shared" si="12"/>
        <v>0</v>
      </c>
      <c r="Z66" s="67">
        <f t="shared" si="13"/>
        <v>0</v>
      </c>
      <c r="AA66" s="78">
        <f t="shared" si="14"/>
        <v>0</v>
      </c>
      <c r="AB66" s="78">
        <f t="shared" si="15"/>
        <v>0</v>
      </c>
      <c r="AC66" s="78">
        <f t="shared" si="16"/>
        <v>0</v>
      </c>
      <c r="AD66" s="67">
        <f>Z66*(1-マージン!$N66)</f>
        <v>0</v>
      </c>
      <c r="AE66" s="78">
        <f>AA66*(1-マージン!$N66)</f>
        <v>0</v>
      </c>
      <c r="AF66" s="78">
        <f>AB66*(1-マージン!$N66)</f>
        <v>0</v>
      </c>
      <c r="AG66" s="78">
        <f t="shared" si="17"/>
        <v>0</v>
      </c>
      <c r="AH66" s="191">
        <f>(N66+X66)*係数!H66/1000000</f>
        <v>0</v>
      </c>
      <c r="AI66" s="192">
        <f>(N66+X66)*係数!I66/1000000</f>
        <v>0</v>
      </c>
    </row>
    <row r="67" spans="1:35">
      <c r="A67" s="42"/>
      <c r="B67" s="184">
        <v>412</v>
      </c>
      <c r="C67" s="193" t="s">
        <v>702</v>
      </c>
      <c r="D67" s="186">
        <f>SUMIF(入力消費!$R$49:$R$153,B67,入力消費!$L$49:$L$153)</f>
        <v>0</v>
      </c>
      <c r="E67" s="186">
        <f>SUMIF(入力消費!$R$49:$R$153,B67,入力消費!$P$49:$P$153)</f>
        <v>0</v>
      </c>
      <c r="F67" s="186">
        <f t="shared" si="4"/>
        <v>0</v>
      </c>
      <c r="G67" s="611">
        <v>0</v>
      </c>
      <c r="H67" s="611">
        <v>0</v>
      </c>
      <c r="I67" s="187">
        <f>係数!D67</f>
        <v>1</v>
      </c>
      <c r="J67" s="188"/>
      <c r="K67" s="67">
        <f t="shared" si="5"/>
        <v>0</v>
      </c>
      <c r="L67" s="187">
        <f>マージン!M67</f>
        <v>1.0592679888778262</v>
      </c>
      <c r="M67" s="78">
        <f t="shared" si="6"/>
        <v>0</v>
      </c>
      <c r="N67" s="613">
        <v>0</v>
      </c>
      <c r="O67" s="78">
        <f t="shared" si="7"/>
        <v>0</v>
      </c>
      <c r="P67" s="78">
        <f t="shared" si="8"/>
        <v>0</v>
      </c>
      <c r="Q67" s="187">
        <f>係数!E67+係数!F67</f>
        <v>0.42649849373292392</v>
      </c>
      <c r="R67" s="78">
        <f t="shared" si="9"/>
        <v>0</v>
      </c>
      <c r="S67" s="41"/>
      <c r="T67" s="42"/>
      <c r="U67" s="187">
        <f>係数!G67</f>
        <v>0</v>
      </c>
      <c r="V67" s="78">
        <f t="shared" si="10"/>
        <v>0</v>
      </c>
      <c r="W67" s="78">
        <f t="shared" si="11"/>
        <v>0</v>
      </c>
      <c r="X67" s="611">
        <v>0</v>
      </c>
      <c r="Y67" s="78">
        <f t="shared" si="12"/>
        <v>0</v>
      </c>
      <c r="Z67" s="67">
        <f t="shared" si="13"/>
        <v>0</v>
      </c>
      <c r="AA67" s="78">
        <f t="shared" si="14"/>
        <v>0</v>
      </c>
      <c r="AB67" s="78">
        <f t="shared" si="15"/>
        <v>0</v>
      </c>
      <c r="AC67" s="78">
        <f t="shared" si="16"/>
        <v>0</v>
      </c>
      <c r="AD67" s="67">
        <f>Z67*(1-マージン!$N67)</f>
        <v>0</v>
      </c>
      <c r="AE67" s="78">
        <f>AA67*(1-マージン!$N67)</f>
        <v>0</v>
      </c>
      <c r="AF67" s="78">
        <f>AB67*(1-マージン!$N67)</f>
        <v>0</v>
      </c>
      <c r="AG67" s="78">
        <f t="shared" si="17"/>
        <v>0</v>
      </c>
      <c r="AH67" s="191">
        <f>(N67+X67)*係数!H67/1000000</f>
        <v>0</v>
      </c>
      <c r="AI67" s="192">
        <f>(N67+X67)*係数!I67/1000000</f>
        <v>0</v>
      </c>
    </row>
    <row r="68" spans="1:35">
      <c r="A68" s="42"/>
      <c r="B68" s="184">
        <v>413</v>
      </c>
      <c r="C68" s="193" t="s">
        <v>703</v>
      </c>
      <c r="D68" s="186">
        <f>SUMIF(入力消費!$R$49:$R$153,B68,入力消費!$L$49:$L$153)</f>
        <v>0</v>
      </c>
      <c r="E68" s="186">
        <f>SUMIF(入力消費!$R$49:$R$153,B68,入力消費!$P$49:$P$153)</f>
        <v>0</v>
      </c>
      <c r="F68" s="186">
        <f t="shared" si="4"/>
        <v>0</v>
      </c>
      <c r="G68" s="611">
        <v>0</v>
      </c>
      <c r="H68" s="611">
        <v>0</v>
      </c>
      <c r="I68" s="187">
        <f>係数!D68</f>
        <v>1</v>
      </c>
      <c r="J68" s="188"/>
      <c r="K68" s="67">
        <f t="shared" si="5"/>
        <v>0</v>
      </c>
      <c r="L68" s="187">
        <f>マージン!M68</f>
        <v>1.0581830538386425</v>
      </c>
      <c r="M68" s="78">
        <f t="shared" si="6"/>
        <v>0</v>
      </c>
      <c r="N68" s="613">
        <v>0</v>
      </c>
      <c r="O68" s="78">
        <f t="shared" si="7"/>
        <v>0</v>
      </c>
      <c r="P68" s="78">
        <f t="shared" si="8"/>
        <v>0</v>
      </c>
      <c r="Q68" s="187">
        <f>係数!E68+係数!F68</f>
        <v>0.3872494914165765</v>
      </c>
      <c r="R68" s="78">
        <f t="shared" si="9"/>
        <v>0</v>
      </c>
      <c r="S68" s="41"/>
      <c r="T68" s="42"/>
      <c r="U68" s="187">
        <f>係数!G68</f>
        <v>0</v>
      </c>
      <c r="V68" s="78">
        <f t="shared" si="10"/>
        <v>0</v>
      </c>
      <c r="W68" s="78">
        <f t="shared" si="11"/>
        <v>0</v>
      </c>
      <c r="X68" s="611">
        <v>0</v>
      </c>
      <c r="Y68" s="78">
        <f t="shared" si="12"/>
        <v>0</v>
      </c>
      <c r="Z68" s="67">
        <f t="shared" si="13"/>
        <v>0</v>
      </c>
      <c r="AA68" s="78">
        <f t="shared" si="14"/>
        <v>0</v>
      </c>
      <c r="AB68" s="78">
        <f t="shared" si="15"/>
        <v>0</v>
      </c>
      <c r="AC68" s="78">
        <f t="shared" si="16"/>
        <v>0</v>
      </c>
      <c r="AD68" s="67">
        <f>Z68*(1-マージン!$N68)</f>
        <v>0</v>
      </c>
      <c r="AE68" s="78">
        <f>AA68*(1-マージン!$N68)</f>
        <v>0</v>
      </c>
      <c r="AF68" s="78">
        <f>AB68*(1-マージン!$N68)</f>
        <v>0</v>
      </c>
      <c r="AG68" s="78">
        <f t="shared" si="17"/>
        <v>0</v>
      </c>
      <c r="AH68" s="191">
        <f>(N68+X68)*係数!H68/1000000</f>
        <v>0</v>
      </c>
      <c r="AI68" s="192">
        <f>(N68+X68)*係数!I68/1000000</f>
        <v>0</v>
      </c>
    </row>
    <row r="69" spans="1:35">
      <c r="A69" s="42"/>
      <c r="B69" s="184">
        <v>419</v>
      </c>
      <c r="C69" s="193" t="s">
        <v>704</v>
      </c>
      <c r="D69" s="186">
        <f>SUMIF(入力消費!$R$49:$R$153,B69,入力消費!$L$49:$L$153)</f>
        <v>0</v>
      </c>
      <c r="E69" s="186">
        <f>SUMIF(入力消費!$R$49:$R$153,B69,入力消費!$P$49:$P$153)</f>
        <v>0</v>
      </c>
      <c r="F69" s="186">
        <f t="shared" si="4"/>
        <v>0</v>
      </c>
      <c r="G69" s="611">
        <v>0</v>
      </c>
      <c r="H69" s="611">
        <v>0</v>
      </c>
      <c r="I69" s="187">
        <f>係数!D69</f>
        <v>1</v>
      </c>
      <c r="J69" s="188"/>
      <c r="K69" s="67">
        <f t="shared" si="5"/>
        <v>0</v>
      </c>
      <c r="L69" s="187">
        <f>マージン!M69</f>
        <v>1.0671364394016944</v>
      </c>
      <c r="M69" s="78">
        <f t="shared" si="6"/>
        <v>0</v>
      </c>
      <c r="N69" s="613">
        <v>0</v>
      </c>
      <c r="O69" s="78">
        <f t="shared" si="7"/>
        <v>0</v>
      </c>
      <c r="P69" s="78">
        <f t="shared" si="8"/>
        <v>0</v>
      </c>
      <c r="Q69" s="187">
        <f>係数!E69+係数!F69</f>
        <v>0.34580005533881109</v>
      </c>
      <c r="R69" s="78">
        <f t="shared" si="9"/>
        <v>0</v>
      </c>
      <c r="S69" s="41"/>
      <c r="T69" s="42"/>
      <c r="U69" s="187">
        <f>係数!G69</f>
        <v>0</v>
      </c>
      <c r="V69" s="78">
        <f t="shared" si="10"/>
        <v>0</v>
      </c>
      <c r="W69" s="78">
        <f t="shared" si="11"/>
        <v>0</v>
      </c>
      <c r="X69" s="611">
        <v>0</v>
      </c>
      <c r="Y69" s="78">
        <f t="shared" si="12"/>
        <v>0</v>
      </c>
      <c r="Z69" s="67">
        <f t="shared" si="13"/>
        <v>0</v>
      </c>
      <c r="AA69" s="78">
        <f t="shared" si="14"/>
        <v>0</v>
      </c>
      <c r="AB69" s="78">
        <f t="shared" si="15"/>
        <v>0</v>
      </c>
      <c r="AC69" s="78">
        <f t="shared" si="16"/>
        <v>0</v>
      </c>
      <c r="AD69" s="67">
        <f>Z69*(1-マージン!$N69)</f>
        <v>0</v>
      </c>
      <c r="AE69" s="78">
        <f>AA69*(1-マージン!$N69)</f>
        <v>0</v>
      </c>
      <c r="AF69" s="78">
        <f>AB69*(1-マージン!$N69)</f>
        <v>0</v>
      </c>
      <c r="AG69" s="78">
        <f t="shared" si="17"/>
        <v>0</v>
      </c>
      <c r="AH69" s="191">
        <f>(N69+X69)*係数!H69/1000000</f>
        <v>0</v>
      </c>
      <c r="AI69" s="192">
        <f>(N69+X69)*係数!I69/1000000</f>
        <v>0</v>
      </c>
    </row>
    <row r="70" spans="1:35">
      <c r="A70" s="42"/>
      <c r="B70" s="184">
        <v>461</v>
      </c>
      <c r="C70" s="193" t="s">
        <v>705</v>
      </c>
      <c r="D70" s="186">
        <f>SUMIF(入力消費!$R$49:$R$153,B70,入力消費!$L$49:$L$153)</f>
        <v>0</v>
      </c>
      <c r="E70" s="186">
        <f>SUMIF(入力消費!$R$49:$R$153,B70,入力消費!$P$49:$P$153)</f>
        <v>0</v>
      </c>
      <c r="F70" s="186">
        <f t="shared" si="4"/>
        <v>0</v>
      </c>
      <c r="G70" s="611">
        <v>0</v>
      </c>
      <c r="H70" s="611">
        <v>0</v>
      </c>
      <c r="I70" s="187">
        <f>係数!D70</f>
        <v>0.52760112747217169</v>
      </c>
      <c r="J70" s="188"/>
      <c r="K70" s="67">
        <f t="shared" si="5"/>
        <v>0</v>
      </c>
      <c r="L70" s="187">
        <f>マージン!M70</f>
        <v>1.0017231910022002</v>
      </c>
      <c r="M70" s="78">
        <f t="shared" si="6"/>
        <v>0</v>
      </c>
      <c r="N70" s="613">
        <v>0</v>
      </c>
      <c r="O70" s="78">
        <f t="shared" si="7"/>
        <v>0</v>
      </c>
      <c r="P70" s="78">
        <f t="shared" si="8"/>
        <v>0</v>
      </c>
      <c r="Q70" s="187">
        <f>係数!E70+係数!F70</f>
        <v>0.14638922122709025</v>
      </c>
      <c r="R70" s="78">
        <f t="shared" si="9"/>
        <v>0</v>
      </c>
      <c r="S70" s="41"/>
      <c r="T70" s="42"/>
      <c r="U70" s="187">
        <f>係数!G70</f>
        <v>1.8598925240154728E-2</v>
      </c>
      <c r="V70" s="78">
        <f t="shared" si="10"/>
        <v>0</v>
      </c>
      <c r="W70" s="78">
        <f t="shared" si="11"/>
        <v>0</v>
      </c>
      <c r="X70" s="611">
        <v>0</v>
      </c>
      <c r="Y70" s="78">
        <f t="shared" si="12"/>
        <v>0</v>
      </c>
      <c r="Z70" s="67">
        <f t="shared" si="13"/>
        <v>0</v>
      </c>
      <c r="AA70" s="78">
        <f t="shared" si="14"/>
        <v>0</v>
      </c>
      <c r="AB70" s="78">
        <f t="shared" si="15"/>
        <v>0</v>
      </c>
      <c r="AC70" s="78">
        <f t="shared" si="16"/>
        <v>0</v>
      </c>
      <c r="AD70" s="67">
        <f>Z70*(1-マージン!$N70)</f>
        <v>0</v>
      </c>
      <c r="AE70" s="78">
        <f>AA70*(1-マージン!$N70)</f>
        <v>0</v>
      </c>
      <c r="AF70" s="78">
        <f>AB70*(1-マージン!$N70)</f>
        <v>0</v>
      </c>
      <c r="AG70" s="78">
        <f t="shared" si="17"/>
        <v>0</v>
      </c>
      <c r="AH70" s="191">
        <f>(N70+X70)*係数!H70/1000000</f>
        <v>0</v>
      </c>
      <c r="AI70" s="192">
        <f>(N70+X70)*係数!I70/1000000</f>
        <v>0</v>
      </c>
    </row>
    <row r="71" spans="1:35">
      <c r="A71" s="42"/>
      <c r="B71" s="184">
        <v>462</v>
      </c>
      <c r="C71" s="193" t="s">
        <v>706</v>
      </c>
      <c r="D71" s="186">
        <f>SUMIF(入力消費!$R$49:$R$153,B71,入力消費!$L$49:$L$153)</f>
        <v>0</v>
      </c>
      <c r="E71" s="186">
        <f>SUMIF(入力消費!$R$49:$R$153,B71,入力消費!$P$49:$P$153)</f>
        <v>0</v>
      </c>
      <c r="F71" s="186">
        <f t="shared" ref="F71:F111" si="18">D71-E71</f>
        <v>0</v>
      </c>
      <c r="G71" s="611">
        <v>0</v>
      </c>
      <c r="H71" s="611">
        <v>0</v>
      </c>
      <c r="I71" s="187">
        <f>係数!D71</f>
        <v>0.99985159971576065</v>
      </c>
      <c r="J71" s="188"/>
      <c r="K71" s="67">
        <f t="shared" ref="K71:K111" si="19">G71+J71</f>
        <v>0</v>
      </c>
      <c r="L71" s="187">
        <f>マージン!M71</f>
        <v>1.1980896706137643</v>
      </c>
      <c r="M71" s="78">
        <f t="shared" ref="M71:M111" si="20">K71/L71</f>
        <v>0</v>
      </c>
      <c r="N71" s="613">
        <v>0</v>
      </c>
      <c r="O71" s="78">
        <f t="shared" ref="O71:O111" si="21">N71-M71</f>
        <v>0</v>
      </c>
      <c r="P71" s="78">
        <f t="shared" ref="P71:P111" si="22">O71*L71</f>
        <v>0</v>
      </c>
      <c r="Q71" s="187">
        <f>係数!E71+係数!F71</f>
        <v>6.4142530582805168E-2</v>
      </c>
      <c r="R71" s="78">
        <f t="shared" ref="R71:R111" si="23">N71*Q71</f>
        <v>0</v>
      </c>
      <c r="S71" s="41"/>
      <c r="T71" s="42"/>
      <c r="U71" s="187">
        <f>係数!G71</f>
        <v>4.8338305416411242E-3</v>
      </c>
      <c r="V71" s="78">
        <f t="shared" ref="V71:V111" si="24">U71*$T$116</f>
        <v>0</v>
      </c>
      <c r="W71" s="78">
        <f t="shared" ref="W71:W111" si="25">V71*I71</f>
        <v>0</v>
      </c>
      <c r="X71" s="611">
        <v>0</v>
      </c>
      <c r="Y71" s="78">
        <f t="shared" ref="Y71:Y111" si="26">X71*L71</f>
        <v>0</v>
      </c>
      <c r="Z71" s="67">
        <f t="shared" ref="Z71:Z111" si="27">K71</f>
        <v>0</v>
      </c>
      <c r="AA71" s="78">
        <f t="shared" ref="AA71:AA111" si="28">P71</f>
        <v>0</v>
      </c>
      <c r="AB71" s="78">
        <f t="shared" ref="AB71:AB111" si="29">Y71</f>
        <v>0</v>
      </c>
      <c r="AC71" s="78">
        <f t="shared" ref="AC71:AC111" si="30">SUM(Z71:AB71)</f>
        <v>0</v>
      </c>
      <c r="AD71" s="67">
        <f>Z71*(1-マージン!$N71)</f>
        <v>0</v>
      </c>
      <c r="AE71" s="78">
        <f>AA71*(1-マージン!$N71)</f>
        <v>0</v>
      </c>
      <c r="AF71" s="78">
        <f>AB71*(1-マージン!$N71)</f>
        <v>0</v>
      </c>
      <c r="AG71" s="78">
        <f t="shared" ref="AG71:AG111" si="31">SUM(AD71:AF71)</f>
        <v>0</v>
      </c>
      <c r="AH71" s="191">
        <f>(N71+X71)*係数!H71/1000000</f>
        <v>0</v>
      </c>
      <c r="AI71" s="192">
        <f>(N71+X71)*係数!I71/1000000</f>
        <v>0</v>
      </c>
    </row>
    <row r="72" spans="1:35">
      <c r="A72" s="42"/>
      <c r="B72" s="184">
        <v>471</v>
      </c>
      <c r="C72" s="193" t="s">
        <v>707</v>
      </c>
      <c r="D72" s="186">
        <f>SUMIF(入力消費!$R$49:$R$153,B72,入力消費!$L$49:$L$153)</f>
        <v>0</v>
      </c>
      <c r="E72" s="186">
        <f>SUMIF(入力消費!$R$49:$R$153,B72,入力消費!$P$49:$P$153)</f>
        <v>0</v>
      </c>
      <c r="F72" s="186">
        <f t="shared" si="18"/>
        <v>0</v>
      </c>
      <c r="G72" s="611">
        <v>0</v>
      </c>
      <c r="H72" s="611">
        <v>0</v>
      </c>
      <c r="I72" s="187">
        <f>係数!D72</f>
        <v>0.99980146321047914</v>
      </c>
      <c r="J72" s="188"/>
      <c r="K72" s="67">
        <f t="shared" si="19"/>
        <v>0</v>
      </c>
      <c r="L72" s="187">
        <f>マージン!M72</f>
        <v>1.0129551690896568</v>
      </c>
      <c r="M72" s="78">
        <f t="shared" si="20"/>
        <v>0</v>
      </c>
      <c r="N72" s="613">
        <v>0</v>
      </c>
      <c r="O72" s="78">
        <f t="shared" si="21"/>
        <v>0</v>
      </c>
      <c r="P72" s="78">
        <f t="shared" si="22"/>
        <v>0</v>
      </c>
      <c r="Q72" s="187">
        <f>係数!E72+係数!F72</f>
        <v>0.21958897206310765</v>
      </c>
      <c r="R72" s="78">
        <f t="shared" si="23"/>
        <v>0</v>
      </c>
      <c r="S72" s="41"/>
      <c r="T72" s="42"/>
      <c r="U72" s="187">
        <f>係数!G72</f>
        <v>7.4947585940297757E-3</v>
      </c>
      <c r="V72" s="78">
        <f t="shared" si="24"/>
        <v>0</v>
      </c>
      <c r="W72" s="78">
        <f t="shared" si="25"/>
        <v>0</v>
      </c>
      <c r="X72" s="611">
        <v>0</v>
      </c>
      <c r="Y72" s="78">
        <f t="shared" si="26"/>
        <v>0</v>
      </c>
      <c r="Z72" s="67">
        <f t="shared" si="27"/>
        <v>0</v>
      </c>
      <c r="AA72" s="78">
        <f t="shared" si="28"/>
        <v>0</v>
      </c>
      <c r="AB72" s="78">
        <f t="shared" si="29"/>
        <v>0</v>
      </c>
      <c r="AC72" s="78">
        <f t="shared" si="30"/>
        <v>0</v>
      </c>
      <c r="AD72" s="67">
        <f>Z72*(1-マージン!$N72)</f>
        <v>0</v>
      </c>
      <c r="AE72" s="78">
        <f>AA72*(1-マージン!$N72)</f>
        <v>0</v>
      </c>
      <c r="AF72" s="78">
        <f>AB72*(1-マージン!$N72)</f>
        <v>0</v>
      </c>
      <c r="AG72" s="78">
        <f t="shared" si="31"/>
        <v>0</v>
      </c>
      <c r="AH72" s="191">
        <f>(N72+X72)*係数!H72/1000000</f>
        <v>0</v>
      </c>
      <c r="AI72" s="192">
        <f>(N72+X72)*係数!I72/1000000</f>
        <v>0</v>
      </c>
    </row>
    <row r="73" spans="1:35">
      <c r="A73" s="42"/>
      <c r="B73" s="184">
        <v>481</v>
      </c>
      <c r="C73" s="193" t="s">
        <v>708</v>
      </c>
      <c r="D73" s="186">
        <f>SUMIF(入力消費!$R$49:$R$153,B73,入力消費!$L$49:$L$153)</f>
        <v>0</v>
      </c>
      <c r="E73" s="186">
        <f>SUMIF(入力消費!$R$49:$R$153,B73,入力消費!$P$49:$P$153)</f>
        <v>0</v>
      </c>
      <c r="F73" s="186">
        <f t="shared" si="18"/>
        <v>0</v>
      </c>
      <c r="G73" s="611">
        <v>0</v>
      </c>
      <c r="H73" s="611">
        <v>0</v>
      </c>
      <c r="I73" s="187">
        <f>係数!D73</f>
        <v>0.89605782060312567</v>
      </c>
      <c r="J73" s="188"/>
      <c r="K73" s="67">
        <f t="shared" si="19"/>
        <v>0</v>
      </c>
      <c r="L73" s="187">
        <f>マージン!M73</f>
        <v>1.0357527299656537</v>
      </c>
      <c r="M73" s="78">
        <f t="shared" si="20"/>
        <v>0</v>
      </c>
      <c r="N73" s="613">
        <v>0</v>
      </c>
      <c r="O73" s="78">
        <f t="shared" si="21"/>
        <v>0</v>
      </c>
      <c r="P73" s="78">
        <f t="shared" si="22"/>
        <v>0</v>
      </c>
      <c r="Q73" s="187">
        <f>係数!E73+係数!F73</f>
        <v>0.38547965832675279</v>
      </c>
      <c r="R73" s="78">
        <f t="shared" si="23"/>
        <v>0</v>
      </c>
      <c r="S73" s="41"/>
      <c r="T73" s="42"/>
      <c r="U73" s="187">
        <f>係数!G73</f>
        <v>4.6552987805531754E-4</v>
      </c>
      <c r="V73" s="78">
        <f t="shared" si="24"/>
        <v>0</v>
      </c>
      <c r="W73" s="78">
        <f t="shared" si="25"/>
        <v>0</v>
      </c>
      <c r="X73" s="611">
        <v>0</v>
      </c>
      <c r="Y73" s="78">
        <f t="shared" si="26"/>
        <v>0</v>
      </c>
      <c r="Z73" s="67">
        <f t="shared" si="27"/>
        <v>0</v>
      </c>
      <c r="AA73" s="78">
        <f t="shared" si="28"/>
        <v>0</v>
      </c>
      <c r="AB73" s="78">
        <f t="shared" si="29"/>
        <v>0</v>
      </c>
      <c r="AC73" s="78">
        <f t="shared" si="30"/>
        <v>0</v>
      </c>
      <c r="AD73" s="67">
        <f>Z73*(1-マージン!$N73)</f>
        <v>0</v>
      </c>
      <c r="AE73" s="78">
        <f>AA73*(1-マージン!$N73)</f>
        <v>0</v>
      </c>
      <c r="AF73" s="78">
        <f>AB73*(1-マージン!$N73)</f>
        <v>0</v>
      </c>
      <c r="AG73" s="78">
        <f t="shared" si="31"/>
        <v>0</v>
      </c>
      <c r="AH73" s="191">
        <f>(N73+X73)*係数!H73/1000000</f>
        <v>0</v>
      </c>
      <c r="AI73" s="192">
        <f>(N73+X73)*係数!I73/1000000</f>
        <v>0</v>
      </c>
    </row>
    <row r="74" spans="1:35">
      <c r="A74" s="42"/>
      <c r="B74" s="184">
        <v>511</v>
      </c>
      <c r="C74" s="193" t="s">
        <v>709</v>
      </c>
      <c r="D74" s="186">
        <f>SUMIF(入力消費!$R$49:$R$153,B74,入力消費!$L$49:$L$153)</f>
        <v>0</v>
      </c>
      <c r="E74" s="186">
        <f>SUMIF(入力消費!$R$49:$R$153,B74,入力消費!$P$49:$P$153)</f>
        <v>0</v>
      </c>
      <c r="F74" s="186">
        <f t="shared" si="18"/>
        <v>0</v>
      </c>
      <c r="G74" s="611">
        <v>0</v>
      </c>
      <c r="H74" s="611">
        <v>0</v>
      </c>
      <c r="I74" s="187">
        <f>係数!D74</f>
        <v>0.70804842552064784</v>
      </c>
      <c r="J74" s="67">
        <f>H74*I74</f>
        <v>0</v>
      </c>
      <c r="K74" s="67">
        <f t="shared" si="19"/>
        <v>0</v>
      </c>
      <c r="L74" s="187">
        <f>マージン!M74</f>
        <v>1.0828948084534689</v>
      </c>
      <c r="M74" s="78">
        <f t="shared" si="20"/>
        <v>0</v>
      </c>
      <c r="N74" s="613">
        <v>0</v>
      </c>
      <c r="O74" s="78">
        <f t="shared" si="21"/>
        <v>0</v>
      </c>
      <c r="P74" s="78">
        <f t="shared" si="22"/>
        <v>0</v>
      </c>
      <c r="Q74" s="187">
        <f>係数!E74+係数!F74</f>
        <v>0.54797125739735575</v>
      </c>
      <c r="R74" s="78">
        <f t="shared" si="23"/>
        <v>0</v>
      </c>
      <c r="S74" s="41"/>
      <c r="T74" s="42"/>
      <c r="U74" s="187">
        <f>係数!G74</f>
        <v>0.15313294044826334</v>
      </c>
      <c r="V74" s="78">
        <f t="shared" si="24"/>
        <v>0</v>
      </c>
      <c r="W74" s="78">
        <f t="shared" si="25"/>
        <v>0</v>
      </c>
      <c r="X74" s="611">
        <v>0</v>
      </c>
      <c r="Y74" s="78">
        <f t="shared" si="26"/>
        <v>0</v>
      </c>
      <c r="Z74" s="67">
        <f t="shared" si="27"/>
        <v>0</v>
      </c>
      <c r="AA74" s="78">
        <f t="shared" si="28"/>
        <v>0</v>
      </c>
      <c r="AB74" s="78">
        <f t="shared" si="29"/>
        <v>0</v>
      </c>
      <c r="AC74" s="78">
        <f t="shared" si="30"/>
        <v>0</v>
      </c>
      <c r="AD74" s="67">
        <f>Z74*(1-マージン!$N74)</f>
        <v>0</v>
      </c>
      <c r="AE74" s="78">
        <f>AA74*(1-マージン!$N74)</f>
        <v>0</v>
      </c>
      <c r="AF74" s="78">
        <f>AB74*(1-マージン!$N74)</f>
        <v>0</v>
      </c>
      <c r="AG74" s="78">
        <f t="shared" si="31"/>
        <v>0</v>
      </c>
      <c r="AH74" s="191">
        <f>(N74+X74)*係数!H74/1000000</f>
        <v>0</v>
      </c>
      <c r="AI74" s="192">
        <f>(N74+X74)*係数!I74/1000000</f>
        <v>0</v>
      </c>
    </row>
    <row r="75" spans="1:35">
      <c r="A75" s="42"/>
      <c r="B75" s="184">
        <v>531</v>
      </c>
      <c r="C75" s="193" t="s">
        <v>710</v>
      </c>
      <c r="D75" s="186">
        <f>SUMIF(入力消費!$R$49:$R$153,B75,入力消費!$L$49:$L$153)</f>
        <v>0</v>
      </c>
      <c r="E75" s="186">
        <f>SUMIF(入力消費!$R$49:$R$153,B75,入力消費!$P$49:$P$153)</f>
        <v>0</v>
      </c>
      <c r="F75" s="186">
        <f t="shared" si="18"/>
        <v>0</v>
      </c>
      <c r="G75" s="611">
        <v>0</v>
      </c>
      <c r="H75" s="611">
        <v>0</v>
      </c>
      <c r="I75" s="187">
        <f>係数!D75</f>
        <v>0.68770259202726169</v>
      </c>
      <c r="J75" s="188"/>
      <c r="K75" s="67">
        <f t="shared" si="19"/>
        <v>0</v>
      </c>
      <c r="L75" s="187">
        <f>マージン!M75</f>
        <v>1.0150936591101991</v>
      </c>
      <c r="M75" s="78">
        <f t="shared" si="20"/>
        <v>0</v>
      </c>
      <c r="N75" s="613">
        <v>0</v>
      </c>
      <c r="O75" s="78">
        <f t="shared" si="21"/>
        <v>0</v>
      </c>
      <c r="P75" s="78">
        <f t="shared" si="22"/>
        <v>0</v>
      </c>
      <c r="Q75" s="187">
        <f>係数!E75+係数!F75</f>
        <v>0.52192103343471552</v>
      </c>
      <c r="R75" s="78">
        <f t="shared" si="23"/>
        <v>0</v>
      </c>
      <c r="S75" s="41"/>
      <c r="T75" s="42"/>
      <c r="U75" s="187">
        <f>係数!G75</f>
        <v>4.7371922807883014E-2</v>
      </c>
      <c r="V75" s="78">
        <f t="shared" si="24"/>
        <v>0</v>
      </c>
      <c r="W75" s="78">
        <f t="shared" si="25"/>
        <v>0</v>
      </c>
      <c r="X75" s="611">
        <v>0</v>
      </c>
      <c r="Y75" s="78">
        <f t="shared" si="26"/>
        <v>0</v>
      </c>
      <c r="Z75" s="67">
        <f t="shared" si="27"/>
        <v>0</v>
      </c>
      <c r="AA75" s="78">
        <f t="shared" si="28"/>
        <v>0</v>
      </c>
      <c r="AB75" s="78">
        <f t="shared" si="29"/>
        <v>0</v>
      </c>
      <c r="AC75" s="78">
        <f t="shared" si="30"/>
        <v>0</v>
      </c>
      <c r="AD75" s="67">
        <f>Z75*(1-マージン!$N75)</f>
        <v>0</v>
      </c>
      <c r="AE75" s="78">
        <f>AA75*(1-マージン!$N75)</f>
        <v>0</v>
      </c>
      <c r="AF75" s="78">
        <f>AB75*(1-マージン!$N75)</f>
        <v>0</v>
      </c>
      <c r="AG75" s="78">
        <f t="shared" si="31"/>
        <v>0</v>
      </c>
      <c r="AH75" s="191">
        <f>(N75+X75)*係数!H75/1000000</f>
        <v>0</v>
      </c>
      <c r="AI75" s="192">
        <f>(N75+X75)*係数!I75/1000000</f>
        <v>0</v>
      </c>
    </row>
    <row r="76" spans="1:35">
      <c r="A76" s="42"/>
      <c r="B76" s="184">
        <v>551</v>
      </c>
      <c r="C76" s="193" t="s">
        <v>24</v>
      </c>
      <c r="D76" s="186">
        <f>SUMIF(入力消費!$R$49:$R$153,B76,入力消費!$L$49:$L$153)</f>
        <v>0</v>
      </c>
      <c r="E76" s="186">
        <f>SUMIF(入力消費!$R$49:$R$153,B76,入力消費!$P$49:$P$153)</f>
        <v>0</v>
      </c>
      <c r="F76" s="186">
        <f t="shared" si="18"/>
        <v>0</v>
      </c>
      <c r="G76" s="611">
        <v>0</v>
      </c>
      <c r="H76" s="611">
        <v>0</v>
      </c>
      <c r="I76" s="187">
        <f>係数!D76</f>
        <v>0.7298125235255789</v>
      </c>
      <c r="J76" s="188"/>
      <c r="K76" s="67">
        <f t="shared" si="19"/>
        <v>0</v>
      </c>
      <c r="L76" s="187">
        <f>マージン!M76</f>
        <v>1.0456263787043396</v>
      </c>
      <c r="M76" s="78">
        <f t="shared" si="20"/>
        <v>0</v>
      </c>
      <c r="N76" s="613">
        <v>0</v>
      </c>
      <c r="O76" s="78">
        <f t="shared" si="21"/>
        <v>0</v>
      </c>
      <c r="P76" s="78">
        <f t="shared" si="22"/>
        <v>0</v>
      </c>
      <c r="Q76" s="187">
        <f>係数!E76+係数!F76</f>
        <v>0.38872804374523462</v>
      </c>
      <c r="R76" s="78">
        <f t="shared" si="23"/>
        <v>0</v>
      </c>
      <c r="S76" s="41"/>
      <c r="T76" s="42"/>
      <c r="U76" s="187">
        <f>係数!G76</f>
        <v>2.8618254496870256E-3</v>
      </c>
      <c r="V76" s="78">
        <f t="shared" si="24"/>
        <v>0</v>
      </c>
      <c r="W76" s="78">
        <f t="shared" si="25"/>
        <v>0</v>
      </c>
      <c r="X76" s="611">
        <v>0</v>
      </c>
      <c r="Y76" s="78">
        <f t="shared" si="26"/>
        <v>0</v>
      </c>
      <c r="Z76" s="67">
        <f t="shared" si="27"/>
        <v>0</v>
      </c>
      <c r="AA76" s="78">
        <f t="shared" si="28"/>
        <v>0</v>
      </c>
      <c r="AB76" s="78">
        <f t="shared" si="29"/>
        <v>0</v>
      </c>
      <c r="AC76" s="78">
        <f t="shared" si="30"/>
        <v>0</v>
      </c>
      <c r="AD76" s="67">
        <f>Z76*(1-マージン!$N76)</f>
        <v>0</v>
      </c>
      <c r="AE76" s="78">
        <f>AA76*(1-マージン!$N76)</f>
        <v>0</v>
      </c>
      <c r="AF76" s="78">
        <f>AB76*(1-マージン!$N76)</f>
        <v>0</v>
      </c>
      <c r="AG76" s="78">
        <f t="shared" si="31"/>
        <v>0</v>
      </c>
      <c r="AH76" s="191">
        <f>(N76+X76)*係数!H76/1000000</f>
        <v>0</v>
      </c>
      <c r="AI76" s="192">
        <f>(N76+X76)*係数!I76/1000000</f>
        <v>0</v>
      </c>
    </row>
    <row r="77" spans="1:35">
      <c r="A77" s="42"/>
      <c r="B77" s="184">
        <v>552</v>
      </c>
      <c r="C77" s="193" t="s">
        <v>31</v>
      </c>
      <c r="D77" s="186">
        <f>SUMIF(入力消費!$R$49:$R$153,B77,入力消費!$L$49:$L$153)</f>
        <v>0</v>
      </c>
      <c r="E77" s="186">
        <f>SUMIF(入力消費!$R$49:$R$153,B77,入力消費!$P$49:$P$153)</f>
        <v>0</v>
      </c>
      <c r="F77" s="186">
        <f t="shared" si="18"/>
        <v>0</v>
      </c>
      <c r="G77" s="611">
        <v>0</v>
      </c>
      <c r="H77" s="611">
        <v>0</v>
      </c>
      <c r="I77" s="187">
        <f>係数!D77</f>
        <v>0.99984233090155306</v>
      </c>
      <c r="J77" s="188"/>
      <c r="K77" s="67">
        <f t="shared" si="19"/>
        <v>0</v>
      </c>
      <c r="L77" s="187">
        <f>マージン!M77</f>
        <v>0.99794343839870592</v>
      </c>
      <c r="M77" s="78">
        <f t="shared" si="20"/>
        <v>0</v>
      </c>
      <c r="N77" s="613">
        <v>0</v>
      </c>
      <c r="O77" s="78">
        <f t="shared" si="21"/>
        <v>0</v>
      </c>
      <c r="P77" s="78">
        <f t="shared" si="22"/>
        <v>0</v>
      </c>
      <c r="Q77" s="187">
        <f>係数!E77+係数!F77</f>
        <v>0.29926421222360172</v>
      </c>
      <c r="R77" s="78">
        <f t="shared" si="23"/>
        <v>0</v>
      </c>
      <c r="S77" s="41"/>
      <c r="T77" s="42"/>
      <c r="U77" s="187">
        <f>係数!G77</f>
        <v>4.3357190256892018E-2</v>
      </c>
      <c r="V77" s="78">
        <f t="shared" si="24"/>
        <v>0</v>
      </c>
      <c r="W77" s="78">
        <f t="shared" si="25"/>
        <v>0</v>
      </c>
      <c r="X77" s="611">
        <v>0</v>
      </c>
      <c r="Y77" s="78">
        <f t="shared" si="26"/>
        <v>0</v>
      </c>
      <c r="Z77" s="67">
        <f t="shared" si="27"/>
        <v>0</v>
      </c>
      <c r="AA77" s="78">
        <f t="shared" si="28"/>
        <v>0</v>
      </c>
      <c r="AB77" s="78">
        <f t="shared" si="29"/>
        <v>0</v>
      </c>
      <c r="AC77" s="78">
        <f t="shared" si="30"/>
        <v>0</v>
      </c>
      <c r="AD77" s="67">
        <f>Z77*(1-マージン!$N77)</f>
        <v>0</v>
      </c>
      <c r="AE77" s="78">
        <f>AA77*(1-マージン!$N77)</f>
        <v>0</v>
      </c>
      <c r="AF77" s="78">
        <f>AB77*(1-マージン!$N77)</f>
        <v>0</v>
      </c>
      <c r="AG77" s="78">
        <f t="shared" si="31"/>
        <v>0</v>
      </c>
      <c r="AH77" s="191">
        <f>(N77+X77)*係数!H77/1000000</f>
        <v>0</v>
      </c>
      <c r="AI77" s="192">
        <f>(N77+X77)*係数!I77/1000000</f>
        <v>0</v>
      </c>
    </row>
    <row r="78" spans="1:35">
      <c r="A78" s="42"/>
      <c r="B78" s="184">
        <v>553</v>
      </c>
      <c r="C78" s="193" t="s">
        <v>39</v>
      </c>
      <c r="D78" s="186">
        <f>SUMIF(入力消費!$R$49:$R$153,B78,入力消費!$L$49:$L$153)</f>
        <v>0</v>
      </c>
      <c r="E78" s="186">
        <f>SUMIF(入力消費!$R$49:$R$153,B78,入力消費!$P$49:$P$153)</f>
        <v>0</v>
      </c>
      <c r="F78" s="186">
        <f t="shared" si="18"/>
        <v>0</v>
      </c>
      <c r="G78" s="611">
        <v>0</v>
      </c>
      <c r="H78" s="611">
        <v>0</v>
      </c>
      <c r="I78" s="187">
        <f>係数!D78</f>
        <v>1</v>
      </c>
      <c r="J78" s="188"/>
      <c r="K78" s="67">
        <f t="shared" si="19"/>
        <v>0</v>
      </c>
      <c r="L78" s="187">
        <f>マージン!M78</f>
        <v>1.0028003529063936</v>
      </c>
      <c r="M78" s="78">
        <f t="shared" si="20"/>
        <v>0</v>
      </c>
      <c r="N78" s="613">
        <v>0</v>
      </c>
      <c r="O78" s="78">
        <f t="shared" si="21"/>
        <v>0</v>
      </c>
      <c r="P78" s="78">
        <f t="shared" si="22"/>
        <v>0</v>
      </c>
      <c r="Q78" s="187">
        <f>係数!E78+係数!F78</f>
        <v>0.41348880007681132</v>
      </c>
      <c r="R78" s="78">
        <f t="shared" si="23"/>
        <v>0</v>
      </c>
      <c r="S78" s="41"/>
      <c r="T78" s="42"/>
      <c r="U78" s="187">
        <f>係数!G78</f>
        <v>0.20310389470480347</v>
      </c>
      <c r="V78" s="78">
        <f t="shared" si="24"/>
        <v>0</v>
      </c>
      <c r="W78" s="78">
        <f t="shared" si="25"/>
        <v>0</v>
      </c>
      <c r="X78" s="611">
        <v>0</v>
      </c>
      <c r="Y78" s="78">
        <f t="shared" si="26"/>
        <v>0</v>
      </c>
      <c r="Z78" s="67">
        <f t="shared" si="27"/>
        <v>0</v>
      </c>
      <c r="AA78" s="78">
        <f t="shared" si="28"/>
        <v>0</v>
      </c>
      <c r="AB78" s="78">
        <f t="shared" si="29"/>
        <v>0</v>
      </c>
      <c r="AC78" s="78">
        <f t="shared" si="30"/>
        <v>0</v>
      </c>
      <c r="AD78" s="67">
        <f>Z78*(1-マージン!$N78)</f>
        <v>0</v>
      </c>
      <c r="AE78" s="78">
        <f>AA78*(1-マージン!$N78)</f>
        <v>0</v>
      </c>
      <c r="AF78" s="78">
        <f>AB78*(1-マージン!$N78)</f>
        <v>0</v>
      </c>
      <c r="AG78" s="78">
        <f t="shared" si="31"/>
        <v>0</v>
      </c>
      <c r="AH78" s="191">
        <f>(N78+X78)*係数!H78/1000000</f>
        <v>0</v>
      </c>
      <c r="AI78" s="192">
        <f>(N78+X78)*係数!I78/1000000</f>
        <v>0</v>
      </c>
    </row>
    <row r="79" spans="1:35">
      <c r="A79" s="42"/>
      <c r="B79" s="184">
        <v>571</v>
      </c>
      <c r="C79" s="193" t="s">
        <v>711</v>
      </c>
      <c r="D79" s="186">
        <f>SUMIF(入力消費!$R$49:$R$153,B79,入力消費!$L$49:$L$153)</f>
        <v>0</v>
      </c>
      <c r="E79" s="186">
        <f>SUMIF(入力消費!$R$49:$R$153,B79,入力消費!$P$49:$P$153)</f>
        <v>0</v>
      </c>
      <c r="F79" s="186">
        <f t="shared" si="18"/>
        <v>0</v>
      </c>
      <c r="G79" s="611">
        <v>0</v>
      </c>
      <c r="H79" s="611">
        <v>0</v>
      </c>
      <c r="I79" s="187">
        <f>係数!D79</f>
        <v>0.41275729501942648</v>
      </c>
      <c r="J79" s="67">
        <f t="shared" ref="J79:J80" si="32">H79*I79</f>
        <v>0</v>
      </c>
      <c r="K79" s="67">
        <f t="shared" si="19"/>
        <v>0</v>
      </c>
      <c r="L79" s="187">
        <f>マージン!M79</f>
        <v>0.9996968652680891</v>
      </c>
      <c r="M79" s="78">
        <f t="shared" si="20"/>
        <v>0</v>
      </c>
      <c r="N79" s="613">
        <v>0</v>
      </c>
      <c r="O79" s="78">
        <f t="shared" si="21"/>
        <v>0</v>
      </c>
      <c r="P79" s="78">
        <f t="shared" si="22"/>
        <v>0</v>
      </c>
      <c r="Q79" s="187">
        <f>係数!E79+係数!F79</f>
        <v>0.13723817412096248</v>
      </c>
      <c r="R79" s="78">
        <f t="shared" si="23"/>
        <v>0</v>
      </c>
      <c r="S79" s="41"/>
      <c r="T79" s="42"/>
      <c r="U79" s="187">
        <f>係数!G79</f>
        <v>1.6534294593269525E-2</v>
      </c>
      <c r="V79" s="78">
        <f t="shared" si="24"/>
        <v>0</v>
      </c>
      <c r="W79" s="78">
        <f t="shared" si="25"/>
        <v>0</v>
      </c>
      <c r="X79" s="611">
        <v>0</v>
      </c>
      <c r="Y79" s="78">
        <f t="shared" si="26"/>
        <v>0</v>
      </c>
      <c r="Z79" s="67">
        <f t="shared" si="27"/>
        <v>0</v>
      </c>
      <c r="AA79" s="78">
        <f t="shared" si="28"/>
        <v>0</v>
      </c>
      <c r="AB79" s="78">
        <f t="shared" si="29"/>
        <v>0</v>
      </c>
      <c r="AC79" s="78">
        <f t="shared" si="30"/>
        <v>0</v>
      </c>
      <c r="AD79" s="67">
        <f>Z79*(1-マージン!$N79)</f>
        <v>0</v>
      </c>
      <c r="AE79" s="78">
        <f>AA79*(1-マージン!$N79)</f>
        <v>0</v>
      </c>
      <c r="AF79" s="78">
        <f>AB79*(1-マージン!$N79)</f>
        <v>0</v>
      </c>
      <c r="AG79" s="78">
        <f t="shared" si="31"/>
        <v>0</v>
      </c>
      <c r="AH79" s="191">
        <f>(N79+X79)*係数!H79/1000000</f>
        <v>0</v>
      </c>
      <c r="AI79" s="192">
        <f>(N79+X79)*係数!I79/1000000</f>
        <v>0</v>
      </c>
    </row>
    <row r="80" spans="1:35">
      <c r="A80" s="42"/>
      <c r="B80" s="184">
        <v>572</v>
      </c>
      <c r="C80" s="193" t="s">
        <v>712</v>
      </c>
      <c r="D80" s="186">
        <f>SUMIF(入力消費!$R$49:$R$153,B80,入力消費!$L$49:$L$153)</f>
        <v>0</v>
      </c>
      <c r="E80" s="186">
        <f>SUMIF(入力消費!$R$49:$R$153,B80,入力消費!$P$49:$P$153)</f>
        <v>0</v>
      </c>
      <c r="F80" s="186">
        <f t="shared" si="18"/>
        <v>0</v>
      </c>
      <c r="G80" s="611">
        <v>0</v>
      </c>
      <c r="H80" s="611">
        <v>0</v>
      </c>
      <c r="I80" s="187">
        <f>係数!D80</f>
        <v>0.6107187688927912</v>
      </c>
      <c r="J80" s="67">
        <f t="shared" si="32"/>
        <v>0</v>
      </c>
      <c r="K80" s="67">
        <f t="shared" si="19"/>
        <v>0</v>
      </c>
      <c r="L80" s="187">
        <f>マージン!M80</f>
        <v>1.0057429383197078</v>
      </c>
      <c r="M80" s="78">
        <f t="shared" si="20"/>
        <v>0</v>
      </c>
      <c r="N80" s="613">
        <v>0</v>
      </c>
      <c r="O80" s="78">
        <f t="shared" si="21"/>
        <v>0</v>
      </c>
      <c r="P80" s="78">
        <f t="shared" si="22"/>
        <v>0</v>
      </c>
      <c r="Q80" s="187">
        <f>係数!E80+係数!F80</f>
        <v>0.63632819341826674</v>
      </c>
      <c r="R80" s="78">
        <f t="shared" si="23"/>
        <v>0</v>
      </c>
      <c r="S80" s="41"/>
      <c r="T80" s="42"/>
      <c r="U80" s="187">
        <f>係数!G80</f>
        <v>1.3575031426891435E-2</v>
      </c>
      <c r="V80" s="78">
        <f t="shared" si="24"/>
        <v>0</v>
      </c>
      <c r="W80" s="78">
        <f t="shared" si="25"/>
        <v>0</v>
      </c>
      <c r="X80" s="611">
        <v>0</v>
      </c>
      <c r="Y80" s="78">
        <f t="shared" si="26"/>
        <v>0</v>
      </c>
      <c r="Z80" s="67">
        <f t="shared" si="27"/>
        <v>0</v>
      </c>
      <c r="AA80" s="78">
        <f t="shared" si="28"/>
        <v>0</v>
      </c>
      <c r="AB80" s="78">
        <f t="shared" si="29"/>
        <v>0</v>
      </c>
      <c r="AC80" s="78">
        <f t="shared" si="30"/>
        <v>0</v>
      </c>
      <c r="AD80" s="67">
        <f>Z80*(1-マージン!$N80)</f>
        <v>0</v>
      </c>
      <c r="AE80" s="78">
        <f>AA80*(1-マージン!$N80)</f>
        <v>0</v>
      </c>
      <c r="AF80" s="78">
        <f>AB80*(1-マージン!$N80)</f>
        <v>0</v>
      </c>
      <c r="AG80" s="78">
        <f t="shared" si="31"/>
        <v>0</v>
      </c>
      <c r="AH80" s="191">
        <f>(N80+X80)*係数!H80/1000000</f>
        <v>0</v>
      </c>
      <c r="AI80" s="192">
        <f>(N80+X80)*係数!I80/1000000</f>
        <v>0</v>
      </c>
    </row>
    <row r="81" spans="1:35">
      <c r="A81" s="42"/>
      <c r="B81" s="184">
        <v>573</v>
      </c>
      <c r="C81" s="193" t="s">
        <v>713</v>
      </c>
      <c r="D81" s="186">
        <f>SUMIF(入力消費!$R$49:$R$153,B81,入力消費!$L$49:$L$153)</f>
        <v>0</v>
      </c>
      <c r="E81" s="186">
        <f>SUMIF(入力消費!$R$49:$R$153,B81,入力消費!$P$49:$P$153)</f>
        <v>0</v>
      </c>
      <c r="F81" s="186">
        <f t="shared" si="18"/>
        <v>0</v>
      </c>
      <c r="G81" s="611">
        <v>0</v>
      </c>
      <c r="H81" s="611">
        <v>0</v>
      </c>
      <c r="I81" s="187">
        <f>係数!D81</f>
        <v>1</v>
      </c>
      <c r="J81" s="188"/>
      <c r="K81" s="67">
        <f t="shared" si="19"/>
        <v>0</v>
      </c>
      <c r="L81" s="187">
        <f>マージン!M81</f>
        <v>1.0882606993166555</v>
      </c>
      <c r="M81" s="78">
        <f t="shared" si="20"/>
        <v>0</v>
      </c>
      <c r="N81" s="613">
        <v>0</v>
      </c>
      <c r="O81" s="78">
        <f t="shared" si="21"/>
        <v>0</v>
      </c>
      <c r="P81" s="78">
        <f t="shared" si="22"/>
        <v>0</v>
      </c>
      <c r="Q81" s="187">
        <f>係数!E81+係数!F81</f>
        <v>0</v>
      </c>
      <c r="R81" s="78">
        <f t="shared" si="23"/>
        <v>0</v>
      </c>
      <c r="S81" s="41"/>
      <c r="T81" s="42"/>
      <c r="U81" s="187">
        <f>係数!G81</f>
        <v>0</v>
      </c>
      <c r="V81" s="78">
        <f t="shared" si="24"/>
        <v>0</v>
      </c>
      <c r="W81" s="78">
        <f t="shared" si="25"/>
        <v>0</v>
      </c>
      <c r="X81" s="611">
        <v>0</v>
      </c>
      <c r="Y81" s="78">
        <f t="shared" si="26"/>
        <v>0</v>
      </c>
      <c r="Z81" s="67">
        <f t="shared" si="27"/>
        <v>0</v>
      </c>
      <c r="AA81" s="78">
        <f t="shared" si="28"/>
        <v>0</v>
      </c>
      <c r="AB81" s="78">
        <f t="shared" si="29"/>
        <v>0</v>
      </c>
      <c r="AC81" s="78">
        <f t="shared" si="30"/>
        <v>0</v>
      </c>
      <c r="AD81" s="67">
        <f>Z81*(1-マージン!$N81)</f>
        <v>0</v>
      </c>
      <c r="AE81" s="78">
        <f>AA81*(1-マージン!$N81)</f>
        <v>0</v>
      </c>
      <c r="AF81" s="78">
        <f>AB81*(1-マージン!$N81)</f>
        <v>0</v>
      </c>
      <c r="AG81" s="78">
        <f t="shared" si="31"/>
        <v>0</v>
      </c>
      <c r="AH81" s="191">
        <f>(N81+X81)*係数!H81/1000000</f>
        <v>0</v>
      </c>
      <c r="AI81" s="192">
        <f>(N81+X81)*係数!I81/1000000</f>
        <v>0</v>
      </c>
    </row>
    <row r="82" spans="1:35">
      <c r="A82" s="42"/>
      <c r="B82" s="184">
        <v>574</v>
      </c>
      <c r="C82" s="193" t="s">
        <v>714</v>
      </c>
      <c r="D82" s="186">
        <f>SUMIF(入力消費!$R$49:$R$153,B82,入力消費!$L$49:$L$153)</f>
        <v>0</v>
      </c>
      <c r="E82" s="186">
        <f>SUMIF(入力消費!$R$49:$R$153,B82,入力消費!$P$49:$P$153)</f>
        <v>0</v>
      </c>
      <c r="F82" s="186">
        <f t="shared" si="18"/>
        <v>0</v>
      </c>
      <c r="G82" s="611">
        <v>0</v>
      </c>
      <c r="H82" s="611">
        <v>0</v>
      </c>
      <c r="I82" s="187">
        <f>係数!D82</f>
        <v>2.5227277044673757E-3</v>
      </c>
      <c r="J82" s="67">
        <f t="shared" ref="J82:J84" si="33">H82*I82</f>
        <v>0</v>
      </c>
      <c r="K82" s="194">
        <f>0</f>
        <v>0</v>
      </c>
      <c r="L82" s="187">
        <f>マージン!M82</f>
        <v>1.0990498198468528</v>
      </c>
      <c r="M82" s="78">
        <f t="shared" si="20"/>
        <v>0</v>
      </c>
      <c r="N82" s="613">
        <v>0</v>
      </c>
      <c r="O82" s="78">
        <f t="shared" si="21"/>
        <v>0</v>
      </c>
      <c r="P82" s="78">
        <f t="shared" si="22"/>
        <v>0</v>
      </c>
      <c r="Q82" s="187">
        <f>係数!E82+係数!F82</f>
        <v>-0.18230060221717204</v>
      </c>
      <c r="R82" s="78">
        <f t="shared" si="23"/>
        <v>0</v>
      </c>
      <c r="S82" s="41"/>
      <c r="T82" s="42"/>
      <c r="U82" s="187">
        <f>係数!G82</f>
        <v>2.0721433114468139E-3</v>
      </c>
      <c r="V82" s="78">
        <f t="shared" si="24"/>
        <v>0</v>
      </c>
      <c r="W82" s="78">
        <f t="shared" si="25"/>
        <v>0</v>
      </c>
      <c r="X82" s="611">
        <v>0</v>
      </c>
      <c r="Y82" s="78">
        <f t="shared" si="26"/>
        <v>0</v>
      </c>
      <c r="Z82" s="67">
        <f t="shared" si="27"/>
        <v>0</v>
      </c>
      <c r="AA82" s="78">
        <f t="shared" si="28"/>
        <v>0</v>
      </c>
      <c r="AB82" s="78">
        <f t="shared" si="29"/>
        <v>0</v>
      </c>
      <c r="AC82" s="78">
        <f t="shared" si="30"/>
        <v>0</v>
      </c>
      <c r="AD82" s="67">
        <f>Z82*(1-マージン!$N82)</f>
        <v>0</v>
      </c>
      <c r="AE82" s="78">
        <f>AA82*(1-マージン!$N82)</f>
        <v>0</v>
      </c>
      <c r="AF82" s="78">
        <f>AB82*(1-マージン!$N82)</f>
        <v>0</v>
      </c>
      <c r="AG82" s="78">
        <f t="shared" si="31"/>
        <v>0</v>
      </c>
      <c r="AH82" s="191">
        <f>(N82+X82)*係数!H82/1000000</f>
        <v>0</v>
      </c>
      <c r="AI82" s="192">
        <f>(N82+X82)*係数!I82/1000000</f>
        <v>0</v>
      </c>
    </row>
    <row r="83" spans="1:35">
      <c r="A83" s="42"/>
      <c r="B83" s="184">
        <v>576</v>
      </c>
      <c r="C83" s="193" t="s">
        <v>715</v>
      </c>
      <c r="D83" s="186">
        <f>SUMIF(入力消費!$R$49:$R$153,B83,入力消費!$L$49:$L$153)</f>
        <v>0</v>
      </c>
      <c r="E83" s="186">
        <f>SUMIF(入力消費!$R$49:$R$153,B83,入力消費!$P$49:$P$153)</f>
        <v>0</v>
      </c>
      <c r="F83" s="186">
        <f t="shared" si="18"/>
        <v>0</v>
      </c>
      <c r="G83" s="611">
        <v>0</v>
      </c>
      <c r="H83" s="611">
        <v>0</v>
      </c>
      <c r="I83" s="187">
        <f>係数!D83</f>
        <v>0.65033915509271734</v>
      </c>
      <c r="J83" s="67">
        <f t="shared" si="33"/>
        <v>0</v>
      </c>
      <c r="K83" s="67">
        <f t="shared" si="19"/>
        <v>0</v>
      </c>
      <c r="L83" s="187">
        <f>マージン!M83</f>
        <v>1.0260639722461333</v>
      </c>
      <c r="M83" s="78">
        <f t="shared" si="20"/>
        <v>0</v>
      </c>
      <c r="N83" s="613">
        <v>0</v>
      </c>
      <c r="O83" s="78">
        <f t="shared" si="21"/>
        <v>0</v>
      </c>
      <c r="P83" s="78">
        <f t="shared" si="22"/>
        <v>0</v>
      </c>
      <c r="Q83" s="187">
        <f>係数!E83+係数!F83</f>
        <v>0.5478982022071005</v>
      </c>
      <c r="R83" s="78">
        <f t="shared" si="23"/>
        <v>0</v>
      </c>
      <c r="S83" s="41"/>
      <c r="T83" s="42"/>
      <c r="U83" s="187">
        <f>係数!G83</f>
        <v>5.8327825845675199E-4</v>
      </c>
      <c r="V83" s="78">
        <f t="shared" si="24"/>
        <v>0</v>
      </c>
      <c r="W83" s="78">
        <f t="shared" si="25"/>
        <v>0</v>
      </c>
      <c r="X83" s="611">
        <v>0</v>
      </c>
      <c r="Y83" s="78">
        <f t="shared" si="26"/>
        <v>0</v>
      </c>
      <c r="Z83" s="67">
        <f t="shared" si="27"/>
        <v>0</v>
      </c>
      <c r="AA83" s="78">
        <f t="shared" si="28"/>
        <v>0</v>
      </c>
      <c r="AB83" s="78">
        <f t="shared" si="29"/>
        <v>0</v>
      </c>
      <c r="AC83" s="78">
        <f t="shared" si="30"/>
        <v>0</v>
      </c>
      <c r="AD83" s="67">
        <f>Z83*(1-マージン!$N83)</f>
        <v>0</v>
      </c>
      <c r="AE83" s="78">
        <f>AA83*(1-マージン!$N83)</f>
        <v>0</v>
      </c>
      <c r="AF83" s="78">
        <f>AB83*(1-マージン!$N83)</f>
        <v>0</v>
      </c>
      <c r="AG83" s="78">
        <f t="shared" si="31"/>
        <v>0</v>
      </c>
      <c r="AH83" s="191">
        <f>(N83+X83)*係数!H83/1000000</f>
        <v>0</v>
      </c>
      <c r="AI83" s="192">
        <f>(N83+X83)*係数!I83/1000000</f>
        <v>0</v>
      </c>
    </row>
    <row r="84" spans="1:35">
      <c r="A84" s="42"/>
      <c r="B84" s="184">
        <v>577</v>
      </c>
      <c r="C84" s="193" t="s">
        <v>716</v>
      </c>
      <c r="D84" s="186">
        <f>SUMIF(入力消費!$R$49:$R$153,B84,入力消費!$L$49:$L$153)</f>
        <v>0</v>
      </c>
      <c r="E84" s="186">
        <f>SUMIF(入力消費!$R$49:$R$153,B84,入力消費!$P$49:$P$153)</f>
        <v>0</v>
      </c>
      <c r="F84" s="186">
        <f t="shared" si="18"/>
        <v>0</v>
      </c>
      <c r="G84" s="611">
        <v>0</v>
      </c>
      <c r="H84" s="611">
        <v>0</v>
      </c>
      <c r="I84" s="187">
        <f>係数!D84</f>
        <v>0.60834809475878093</v>
      </c>
      <c r="J84" s="67">
        <f t="shared" si="33"/>
        <v>0</v>
      </c>
      <c r="K84" s="67">
        <f t="shared" si="19"/>
        <v>0</v>
      </c>
      <c r="L84" s="187">
        <f>マージン!M84</f>
        <v>1.0002151820820326</v>
      </c>
      <c r="M84" s="78">
        <f t="shared" si="20"/>
        <v>0</v>
      </c>
      <c r="N84" s="613">
        <v>0</v>
      </c>
      <c r="O84" s="78">
        <f t="shared" si="21"/>
        <v>0</v>
      </c>
      <c r="P84" s="78">
        <f t="shared" si="22"/>
        <v>0</v>
      </c>
      <c r="Q84" s="187">
        <f>係数!E84+係数!F84</f>
        <v>0.39192381631130974</v>
      </c>
      <c r="R84" s="78">
        <f t="shared" si="23"/>
        <v>0</v>
      </c>
      <c r="S84" s="41"/>
      <c r="T84" s="42"/>
      <c r="U84" s="187">
        <f>係数!G84</f>
        <v>1.47128559233576E-3</v>
      </c>
      <c r="V84" s="78">
        <f t="shared" si="24"/>
        <v>0</v>
      </c>
      <c r="W84" s="78">
        <f t="shared" si="25"/>
        <v>0</v>
      </c>
      <c r="X84" s="611">
        <v>0</v>
      </c>
      <c r="Y84" s="78">
        <f t="shared" si="26"/>
        <v>0</v>
      </c>
      <c r="Z84" s="67">
        <f t="shared" si="27"/>
        <v>0</v>
      </c>
      <c r="AA84" s="78">
        <f t="shared" si="28"/>
        <v>0</v>
      </c>
      <c r="AB84" s="78">
        <f t="shared" si="29"/>
        <v>0</v>
      </c>
      <c r="AC84" s="78">
        <f t="shared" si="30"/>
        <v>0</v>
      </c>
      <c r="AD84" s="67">
        <f>Z84*(1-マージン!$N84)</f>
        <v>0</v>
      </c>
      <c r="AE84" s="78">
        <f>AA84*(1-マージン!$N84)</f>
        <v>0</v>
      </c>
      <c r="AF84" s="78">
        <f>AB84*(1-マージン!$N84)</f>
        <v>0</v>
      </c>
      <c r="AG84" s="78">
        <f t="shared" si="31"/>
        <v>0</v>
      </c>
      <c r="AH84" s="191">
        <f>(N84+X84)*係数!H84/1000000</f>
        <v>0</v>
      </c>
      <c r="AI84" s="192">
        <f>(N84+X84)*係数!I84/1000000</f>
        <v>0</v>
      </c>
    </row>
    <row r="85" spans="1:35">
      <c r="A85" s="42"/>
      <c r="B85" s="184">
        <v>578</v>
      </c>
      <c r="C85" s="193" t="s">
        <v>717</v>
      </c>
      <c r="D85" s="186">
        <f>SUMIF(入力消費!$R$49:$R$153,B85,入力消費!$L$49:$L$153)</f>
        <v>0</v>
      </c>
      <c r="E85" s="186">
        <f>SUMIF(入力消費!$R$49:$R$153,B85,入力消費!$P$49:$P$153)</f>
        <v>0</v>
      </c>
      <c r="F85" s="186">
        <f t="shared" si="18"/>
        <v>0</v>
      </c>
      <c r="G85" s="611">
        <v>0</v>
      </c>
      <c r="H85" s="611">
        <v>0</v>
      </c>
      <c r="I85" s="187">
        <f>係数!D85</f>
        <v>0.60173495266141197</v>
      </c>
      <c r="J85" s="188"/>
      <c r="K85" s="67">
        <f t="shared" si="19"/>
        <v>0</v>
      </c>
      <c r="L85" s="187">
        <f>マージン!M85</f>
        <v>1.0051715877925871</v>
      </c>
      <c r="M85" s="78">
        <f t="shared" si="20"/>
        <v>0</v>
      </c>
      <c r="N85" s="613">
        <v>0</v>
      </c>
      <c r="O85" s="78">
        <f t="shared" si="21"/>
        <v>0</v>
      </c>
      <c r="P85" s="78">
        <f t="shared" si="22"/>
        <v>0</v>
      </c>
      <c r="Q85" s="187">
        <f>係数!E85+係数!F85</f>
        <v>0.49431109054462619</v>
      </c>
      <c r="R85" s="78">
        <f t="shared" si="23"/>
        <v>0</v>
      </c>
      <c r="S85" s="41"/>
      <c r="T85" s="42"/>
      <c r="U85" s="187">
        <f>係数!G85</f>
        <v>1.0461542085301673E-2</v>
      </c>
      <c r="V85" s="78">
        <f t="shared" si="24"/>
        <v>0</v>
      </c>
      <c r="W85" s="78">
        <f t="shared" si="25"/>
        <v>0</v>
      </c>
      <c r="X85" s="611">
        <v>0</v>
      </c>
      <c r="Y85" s="78">
        <f t="shared" si="26"/>
        <v>0</v>
      </c>
      <c r="Z85" s="67">
        <f t="shared" si="27"/>
        <v>0</v>
      </c>
      <c r="AA85" s="78">
        <f t="shared" si="28"/>
        <v>0</v>
      </c>
      <c r="AB85" s="78">
        <f t="shared" si="29"/>
        <v>0</v>
      </c>
      <c r="AC85" s="78">
        <f t="shared" si="30"/>
        <v>0</v>
      </c>
      <c r="AD85" s="67">
        <f>Z85*(1-マージン!$N85)</f>
        <v>0</v>
      </c>
      <c r="AE85" s="78">
        <f>AA85*(1-マージン!$N85)</f>
        <v>0</v>
      </c>
      <c r="AF85" s="78">
        <f>AB85*(1-マージン!$N85)</f>
        <v>0</v>
      </c>
      <c r="AG85" s="78">
        <f t="shared" si="31"/>
        <v>0</v>
      </c>
      <c r="AH85" s="191">
        <f>(N85+X85)*係数!H85/1000000</f>
        <v>0</v>
      </c>
      <c r="AI85" s="192">
        <f>(N85+X85)*係数!I85/1000000</f>
        <v>0</v>
      </c>
    </row>
    <row r="86" spans="1:35">
      <c r="A86" s="42"/>
      <c r="B86" s="184">
        <v>579</v>
      </c>
      <c r="C86" s="193" t="s">
        <v>718</v>
      </c>
      <c r="D86" s="186">
        <f>SUMIF(入力消費!$R$49:$R$153,B86,入力消費!$L$49:$L$153)</f>
        <v>0</v>
      </c>
      <c r="E86" s="186">
        <f>SUMIF(入力消費!$R$49:$R$153,B86,入力消費!$P$49:$P$153)</f>
        <v>0</v>
      </c>
      <c r="F86" s="186">
        <f t="shared" si="18"/>
        <v>0</v>
      </c>
      <c r="G86" s="611">
        <v>0</v>
      </c>
      <c r="H86" s="611">
        <v>0</v>
      </c>
      <c r="I86" s="187">
        <f>係数!D86</f>
        <v>0.99898059380840909</v>
      </c>
      <c r="J86" s="188"/>
      <c r="K86" s="67">
        <f t="shared" si="19"/>
        <v>0</v>
      </c>
      <c r="L86" s="187">
        <f>マージン!M86</f>
        <v>1.0060319256316252</v>
      </c>
      <c r="M86" s="78">
        <f t="shared" si="20"/>
        <v>0</v>
      </c>
      <c r="N86" s="613">
        <v>0</v>
      </c>
      <c r="O86" s="78">
        <f t="shared" si="21"/>
        <v>0</v>
      </c>
      <c r="P86" s="78">
        <f t="shared" si="22"/>
        <v>0</v>
      </c>
      <c r="Q86" s="187">
        <f>係数!E86+係数!F86</f>
        <v>0.69019485906100442</v>
      </c>
      <c r="R86" s="78">
        <f t="shared" si="23"/>
        <v>0</v>
      </c>
      <c r="S86" s="41"/>
      <c r="T86" s="42"/>
      <c r="U86" s="187">
        <f>係数!G86</f>
        <v>6.0508103702766071E-4</v>
      </c>
      <c r="V86" s="78">
        <f t="shared" si="24"/>
        <v>0</v>
      </c>
      <c r="W86" s="78">
        <f t="shared" si="25"/>
        <v>0</v>
      </c>
      <c r="X86" s="611">
        <v>0</v>
      </c>
      <c r="Y86" s="78">
        <f t="shared" si="26"/>
        <v>0</v>
      </c>
      <c r="Z86" s="67">
        <f t="shared" si="27"/>
        <v>0</v>
      </c>
      <c r="AA86" s="78">
        <f t="shared" si="28"/>
        <v>0</v>
      </c>
      <c r="AB86" s="78">
        <f t="shared" si="29"/>
        <v>0</v>
      </c>
      <c r="AC86" s="78">
        <f t="shared" si="30"/>
        <v>0</v>
      </c>
      <c r="AD86" s="67">
        <f>Z86*(1-マージン!$N86)</f>
        <v>0</v>
      </c>
      <c r="AE86" s="78">
        <f>AA86*(1-マージン!$N86)</f>
        <v>0</v>
      </c>
      <c r="AF86" s="78">
        <f>AB86*(1-マージン!$N86)</f>
        <v>0</v>
      </c>
      <c r="AG86" s="78">
        <f t="shared" si="31"/>
        <v>0</v>
      </c>
      <c r="AH86" s="191">
        <f>(N86+X86)*係数!H86/1000000</f>
        <v>0</v>
      </c>
      <c r="AI86" s="192">
        <f>(N86+X86)*係数!I86/1000000</f>
        <v>0</v>
      </c>
    </row>
    <row r="87" spans="1:35">
      <c r="A87" s="42"/>
      <c r="B87" s="184">
        <v>591</v>
      </c>
      <c r="C87" s="193" t="s">
        <v>719</v>
      </c>
      <c r="D87" s="186">
        <f>SUMIF(入力消費!$R$49:$R$153,B87,入力消費!$L$49:$L$153)</f>
        <v>0</v>
      </c>
      <c r="E87" s="186">
        <f>SUMIF(入力消費!$R$49:$R$153,B87,入力消費!$P$49:$P$153)</f>
        <v>0</v>
      </c>
      <c r="F87" s="186">
        <f t="shared" si="18"/>
        <v>0</v>
      </c>
      <c r="G87" s="611">
        <v>0</v>
      </c>
      <c r="H87" s="611">
        <v>0</v>
      </c>
      <c r="I87" s="187">
        <f>係数!D87</f>
        <v>0.74191838194207471</v>
      </c>
      <c r="J87" s="188"/>
      <c r="K87" s="67">
        <f t="shared" si="19"/>
        <v>0</v>
      </c>
      <c r="L87" s="187">
        <f>マージン!M87</f>
        <v>0.8288988911857339</v>
      </c>
      <c r="M87" s="78">
        <f t="shared" si="20"/>
        <v>0</v>
      </c>
      <c r="N87" s="613">
        <v>0</v>
      </c>
      <c r="O87" s="78">
        <f t="shared" si="21"/>
        <v>0</v>
      </c>
      <c r="P87" s="78">
        <f t="shared" si="22"/>
        <v>0</v>
      </c>
      <c r="Q87" s="187">
        <f>係数!E87+係数!F87</f>
        <v>0.23399590639085854</v>
      </c>
      <c r="R87" s="78">
        <f t="shared" si="23"/>
        <v>0</v>
      </c>
      <c r="S87" s="41"/>
      <c r="T87" s="42"/>
      <c r="U87" s="187">
        <f>係数!G87</f>
        <v>3.154709547889039E-2</v>
      </c>
      <c r="V87" s="78">
        <f t="shared" si="24"/>
        <v>0</v>
      </c>
      <c r="W87" s="78">
        <f t="shared" si="25"/>
        <v>0</v>
      </c>
      <c r="X87" s="611">
        <v>0</v>
      </c>
      <c r="Y87" s="78">
        <f t="shared" si="26"/>
        <v>0</v>
      </c>
      <c r="Z87" s="67">
        <f t="shared" si="27"/>
        <v>0</v>
      </c>
      <c r="AA87" s="78">
        <f t="shared" si="28"/>
        <v>0</v>
      </c>
      <c r="AB87" s="78">
        <f t="shared" si="29"/>
        <v>0</v>
      </c>
      <c r="AC87" s="78">
        <f t="shared" si="30"/>
        <v>0</v>
      </c>
      <c r="AD87" s="67">
        <f>Z87*(1-マージン!$N87)</f>
        <v>0</v>
      </c>
      <c r="AE87" s="78">
        <f>AA87*(1-マージン!$N87)</f>
        <v>0</v>
      </c>
      <c r="AF87" s="78">
        <f>AB87*(1-マージン!$N87)</f>
        <v>0</v>
      </c>
      <c r="AG87" s="78">
        <f t="shared" si="31"/>
        <v>0</v>
      </c>
      <c r="AH87" s="191">
        <f>(N87+X87)*係数!H87/1000000</f>
        <v>0</v>
      </c>
      <c r="AI87" s="192">
        <f>(N87+X87)*係数!I87/1000000</f>
        <v>0</v>
      </c>
    </row>
    <row r="88" spans="1:35">
      <c r="A88" s="42"/>
      <c r="B88" s="184">
        <v>592</v>
      </c>
      <c r="C88" s="193" t="s">
        <v>720</v>
      </c>
      <c r="D88" s="186">
        <f>SUMIF(入力消費!$R$49:$R$153,B88,入力消費!$L$49:$L$153)</f>
        <v>0</v>
      </c>
      <c r="E88" s="186">
        <f>SUMIF(入力消費!$R$49:$R$153,B88,入力消費!$P$49:$P$153)</f>
        <v>0</v>
      </c>
      <c r="F88" s="186">
        <f t="shared" si="18"/>
        <v>0</v>
      </c>
      <c r="G88" s="611">
        <v>0</v>
      </c>
      <c r="H88" s="611">
        <v>0</v>
      </c>
      <c r="I88" s="187">
        <f>係数!D88</f>
        <v>0.42057212238867503</v>
      </c>
      <c r="J88" s="188"/>
      <c r="K88" s="67">
        <f t="shared" si="19"/>
        <v>0</v>
      </c>
      <c r="L88" s="187">
        <f>マージン!M88</f>
        <v>1.0570967775829971</v>
      </c>
      <c r="M88" s="78">
        <f t="shared" si="20"/>
        <v>0</v>
      </c>
      <c r="N88" s="613">
        <v>0</v>
      </c>
      <c r="O88" s="78">
        <f t="shared" si="21"/>
        <v>0</v>
      </c>
      <c r="P88" s="78">
        <f t="shared" si="22"/>
        <v>0</v>
      </c>
      <c r="Q88" s="187">
        <f>係数!E88+係数!F88</f>
        <v>0.23259945741598842</v>
      </c>
      <c r="R88" s="78">
        <f t="shared" si="23"/>
        <v>0</v>
      </c>
      <c r="S88" s="41"/>
      <c r="T88" s="42"/>
      <c r="U88" s="187">
        <f>係数!G88</f>
        <v>4.5234822000736023E-3</v>
      </c>
      <c r="V88" s="78">
        <f t="shared" si="24"/>
        <v>0</v>
      </c>
      <c r="W88" s="78">
        <f t="shared" si="25"/>
        <v>0</v>
      </c>
      <c r="X88" s="611">
        <v>0</v>
      </c>
      <c r="Y88" s="78">
        <f t="shared" si="26"/>
        <v>0</v>
      </c>
      <c r="Z88" s="67">
        <f t="shared" si="27"/>
        <v>0</v>
      </c>
      <c r="AA88" s="78">
        <f t="shared" si="28"/>
        <v>0</v>
      </c>
      <c r="AB88" s="78">
        <f t="shared" si="29"/>
        <v>0</v>
      </c>
      <c r="AC88" s="78">
        <f t="shared" si="30"/>
        <v>0</v>
      </c>
      <c r="AD88" s="67">
        <f>Z88*(1-マージン!$N88)</f>
        <v>0</v>
      </c>
      <c r="AE88" s="78">
        <f>AA88*(1-マージン!$N88)</f>
        <v>0</v>
      </c>
      <c r="AF88" s="78">
        <f>AB88*(1-マージン!$N88)</f>
        <v>0</v>
      </c>
      <c r="AG88" s="78">
        <f t="shared" si="31"/>
        <v>0</v>
      </c>
      <c r="AH88" s="191">
        <f>(N88+X88)*係数!H88/1000000</f>
        <v>0</v>
      </c>
      <c r="AI88" s="192">
        <f>(N88+X88)*係数!I88/1000000</f>
        <v>0</v>
      </c>
    </row>
    <row r="89" spans="1:35">
      <c r="A89" s="42"/>
      <c r="B89" s="184">
        <v>593</v>
      </c>
      <c r="C89" s="193" t="s">
        <v>721</v>
      </c>
      <c r="D89" s="186">
        <f>SUMIF(入力消費!$R$49:$R$153,B89,入力消費!$L$49:$L$153)</f>
        <v>0</v>
      </c>
      <c r="E89" s="186">
        <f>SUMIF(入力消費!$R$49:$R$153,B89,入力消費!$P$49:$P$153)</f>
        <v>0</v>
      </c>
      <c r="F89" s="186">
        <f t="shared" si="18"/>
        <v>0</v>
      </c>
      <c r="G89" s="611">
        <v>0</v>
      </c>
      <c r="H89" s="611">
        <v>0</v>
      </c>
      <c r="I89" s="187">
        <f>係数!D89</f>
        <v>9.6744118042475735E-2</v>
      </c>
      <c r="J89" s="188"/>
      <c r="K89" s="67">
        <f t="shared" si="19"/>
        <v>0</v>
      </c>
      <c r="L89" s="187">
        <f>マージン!M89</f>
        <v>0.99534050914447669</v>
      </c>
      <c r="M89" s="78">
        <f t="shared" si="20"/>
        <v>0</v>
      </c>
      <c r="N89" s="613">
        <v>0</v>
      </c>
      <c r="O89" s="78">
        <f t="shared" si="21"/>
        <v>0</v>
      </c>
      <c r="P89" s="78">
        <f t="shared" si="22"/>
        <v>0</v>
      </c>
      <c r="Q89" s="187">
        <f>係数!E89+係数!F89</f>
        <v>0.4522708680898333</v>
      </c>
      <c r="R89" s="78">
        <f t="shared" si="23"/>
        <v>0</v>
      </c>
      <c r="S89" s="41"/>
      <c r="T89" s="42"/>
      <c r="U89" s="187">
        <f>係数!G89</f>
        <v>8.6863296311014849E-3</v>
      </c>
      <c r="V89" s="78">
        <f t="shared" si="24"/>
        <v>0</v>
      </c>
      <c r="W89" s="78">
        <f t="shared" si="25"/>
        <v>0</v>
      </c>
      <c r="X89" s="611">
        <v>0</v>
      </c>
      <c r="Y89" s="78">
        <f t="shared" si="26"/>
        <v>0</v>
      </c>
      <c r="Z89" s="67">
        <f t="shared" si="27"/>
        <v>0</v>
      </c>
      <c r="AA89" s="78">
        <f t="shared" si="28"/>
        <v>0</v>
      </c>
      <c r="AB89" s="78">
        <f t="shared" si="29"/>
        <v>0</v>
      </c>
      <c r="AC89" s="78">
        <f t="shared" si="30"/>
        <v>0</v>
      </c>
      <c r="AD89" s="67">
        <f>Z89*(1-マージン!$N89)</f>
        <v>0</v>
      </c>
      <c r="AE89" s="78">
        <f>AA89*(1-マージン!$N89)</f>
        <v>0</v>
      </c>
      <c r="AF89" s="78">
        <f>AB89*(1-マージン!$N89)</f>
        <v>0</v>
      </c>
      <c r="AG89" s="78">
        <f t="shared" si="31"/>
        <v>0</v>
      </c>
      <c r="AH89" s="191">
        <f>(N89+X89)*係数!H89/1000000</f>
        <v>0</v>
      </c>
      <c r="AI89" s="192">
        <f>(N89+X89)*係数!I89/1000000</f>
        <v>0</v>
      </c>
    </row>
    <row r="90" spans="1:35">
      <c r="A90" s="42"/>
      <c r="B90" s="184">
        <v>594</v>
      </c>
      <c r="C90" s="193" t="s">
        <v>722</v>
      </c>
      <c r="D90" s="186">
        <f>SUMIF(入力消費!$R$49:$R$153,B90,入力消費!$L$49:$L$153)</f>
        <v>0</v>
      </c>
      <c r="E90" s="186">
        <f>SUMIF(入力消費!$R$49:$R$153,B90,入力消費!$P$49:$P$153)</f>
        <v>0</v>
      </c>
      <c r="F90" s="186">
        <f t="shared" si="18"/>
        <v>0</v>
      </c>
      <c r="G90" s="611">
        <v>0</v>
      </c>
      <c r="H90" s="611">
        <v>0</v>
      </c>
      <c r="I90" s="187">
        <f>係数!D90</f>
        <v>0.27662735167983421</v>
      </c>
      <c r="J90" s="188"/>
      <c r="K90" s="67">
        <f t="shared" si="19"/>
        <v>0</v>
      </c>
      <c r="L90" s="187">
        <f>マージン!M90</f>
        <v>1.0034464965414736</v>
      </c>
      <c r="M90" s="78">
        <f t="shared" si="20"/>
        <v>0</v>
      </c>
      <c r="N90" s="613">
        <v>0</v>
      </c>
      <c r="O90" s="78">
        <f t="shared" si="21"/>
        <v>0</v>
      </c>
      <c r="P90" s="78">
        <f t="shared" si="22"/>
        <v>0</v>
      </c>
      <c r="Q90" s="187">
        <f>係数!E90+係数!F90</f>
        <v>0.33073277859899297</v>
      </c>
      <c r="R90" s="78">
        <f t="shared" si="23"/>
        <v>0</v>
      </c>
      <c r="S90" s="41"/>
      <c r="T90" s="42"/>
      <c r="U90" s="187">
        <f>係数!G90</f>
        <v>6.693816710271412E-3</v>
      </c>
      <c r="V90" s="78">
        <f t="shared" si="24"/>
        <v>0</v>
      </c>
      <c r="W90" s="78">
        <f t="shared" si="25"/>
        <v>0</v>
      </c>
      <c r="X90" s="611">
        <v>0</v>
      </c>
      <c r="Y90" s="78">
        <f t="shared" si="26"/>
        <v>0</v>
      </c>
      <c r="Z90" s="67">
        <f t="shared" si="27"/>
        <v>0</v>
      </c>
      <c r="AA90" s="78">
        <f t="shared" si="28"/>
        <v>0</v>
      </c>
      <c r="AB90" s="78">
        <f t="shared" si="29"/>
        <v>0</v>
      </c>
      <c r="AC90" s="78">
        <f t="shared" si="30"/>
        <v>0</v>
      </c>
      <c r="AD90" s="67">
        <f>Z90*(1-マージン!$N90)</f>
        <v>0</v>
      </c>
      <c r="AE90" s="78">
        <f>AA90*(1-マージン!$N90)</f>
        <v>0</v>
      </c>
      <c r="AF90" s="78">
        <f>AB90*(1-マージン!$N90)</f>
        <v>0</v>
      </c>
      <c r="AG90" s="78">
        <f t="shared" si="31"/>
        <v>0</v>
      </c>
      <c r="AH90" s="191">
        <f>(N90+X90)*係数!H90/1000000</f>
        <v>0</v>
      </c>
      <c r="AI90" s="192">
        <f>(N90+X90)*係数!I90/1000000</f>
        <v>0</v>
      </c>
    </row>
    <row r="91" spans="1:35">
      <c r="A91" s="42"/>
      <c r="B91" s="184">
        <v>595</v>
      </c>
      <c r="C91" s="193" t="s">
        <v>723</v>
      </c>
      <c r="D91" s="186">
        <f>SUMIF(入力消費!$R$49:$R$153,B91,入力消費!$L$49:$L$153)</f>
        <v>0</v>
      </c>
      <c r="E91" s="186">
        <f>SUMIF(入力消費!$R$49:$R$153,B91,入力消費!$P$49:$P$153)</f>
        <v>0</v>
      </c>
      <c r="F91" s="186">
        <f t="shared" si="18"/>
        <v>0</v>
      </c>
      <c r="G91" s="611">
        <v>0</v>
      </c>
      <c r="H91" s="611">
        <v>0</v>
      </c>
      <c r="I91" s="187">
        <f>係数!D91</f>
        <v>0.19512280549170569</v>
      </c>
      <c r="J91" s="188"/>
      <c r="K91" s="67">
        <f t="shared" si="19"/>
        <v>0</v>
      </c>
      <c r="L91" s="187">
        <f>マージン!M91</f>
        <v>1.0219393786478603</v>
      </c>
      <c r="M91" s="78">
        <f t="shared" si="20"/>
        <v>0</v>
      </c>
      <c r="N91" s="613">
        <v>0</v>
      </c>
      <c r="O91" s="78">
        <f t="shared" si="21"/>
        <v>0</v>
      </c>
      <c r="P91" s="78">
        <f t="shared" si="22"/>
        <v>0</v>
      </c>
      <c r="Q91" s="187">
        <f>係数!E91+係数!F91</f>
        <v>0.34929642511299852</v>
      </c>
      <c r="R91" s="78">
        <f t="shared" si="23"/>
        <v>0</v>
      </c>
      <c r="S91" s="41"/>
      <c r="T91" s="42"/>
      <c r="U91" s="187">
        <f>係数!G91</f>
        <v>3.4082851464020732E-3</v>
      </c>
      <c r="V91" s="78">
        <f t="shared" si="24"/>
        <v>0</v>
      </c>
      <c r="W91" s="78">
        <f t="shared" si="25"/>
        <v>0</v>
      </c>
      <c r="X91" s="611">
        <v>0</v>
      </c>
      <c r="Y91" s="78">
        <f t="shared" si="26"/>
        <v>0</v>
      </c>
      <c r="Z91" s="67">
        <f t="shared" si="27"/>
        <v>0</v>
      </c>
      <c r="AA91" s="78">
        <f t="shared" si="28"/>
        <v>0</v>
      </c>
      <c r="AB91" s="78">
        <f t="shared" si="29"/>
        <v>0</v>
      </c>
      <c r="AC91" s="78">
        <f t="shared" si="30"/>
        <v>0</v>
      </c>
      <c r="AD91" s="67">
        <f>Z91*(1-マージン!$N91)</f>
        <v>0</v>
      </c>
      <c r="AE91" s="78">
        <f>AA91*(1-マージン!$N91)</f>
        <v>0</v>
      </c>
      <c r="AF91" s="78">
        <f>AB91*(1-マージン!$N91)</f>
        <v>0</v>
      </c>
      <c r="AG91" s="78">
        <f t="shared" si="31"/>
        <v>0</v>
      </c>
      <c r="AH91" s="191">
        <f>(N91+X91)*係数!H91/1000000</f>
        <v>0</v>
      </c>
      <c r="AI91" s="192">
        <f>(N91+X91)*係数!I91/1000000</f>
        <v>0</v>
      </c>
    </row>
    <row r="92" spans="1:35">
      <c r="A92" s="42"/>
      <c r="B92" s="184">
        <v>611</v>
      </c>
      <c r="C92" s="193" t="s">
        <v>724</v>
      </c>
      <c r="D92" s="186">
        <f>SUMIF(入力消費!$R$49:$R$153,B92,入力消費!$L$49:$L$153)</f>
        <v>0</v>
      </c>
      <c r="E92" s="186">
        <f>SUMIF(入力消費!$R$49:$R$153,B92,入力消費!$P$49:$P$153)</f>
        <v>0</v>
      </c>
      <c r="F92" s="186">
        <f t="shared" si="18"/>
        <v>0</v>
      </c>
      <c r="G92" s="611">
        <v>0</v>
      </c>
      <c r="H92" s="611">
        <v>0</v>
      </c>
      <c r="I92" s="187">
        <f>係数!D92</f>
        <v>1</v>
      </c>
      <c r="J92" s="188"/>
      <c r="K92" s="67">
        <f t="shared" si="19"/>
        <v>0</v>
      </c>
      <c r="L92" s="187">
        <f>マージン!M92</f>
        <v>1.0219068672293024</v>
      </c>
      <c r="M92" s="78">
        <f t="shared" si="20"/>
        <v>0</v>
      </c>
      <c r="N92" s="613">
        <v>0</v>
      </c>
      <c r="O92" s="78">
        <f t="shared" si="21"/>
        <v>0</v>
      </c>
      <c r="P92" s="78">
        <f t="shared" si="22"/>
        <v>0</v>
      </c>
      <c r="Q92" s="187">
        <f>係数!E92+係数!F92</f>
        <v>0.36924482699005529</v>
      </c>
      <c r="R92" s="78">
        <f t="shared" si="23"/>
        <v>0</v>
      </c>
      <c r="S92" s="41"/>
      <c r="T92" s="42"/>
      <c r="U92" s="187">
        <f>係数!G92</f>
        <v>2.7258709934576491E-3</v>
      </c>
      <c r="V92" s="78">
        <f t="shared" si="24"/>
        <v>0</v>
      </c>
      <c r="W92" s="78">
        <f t="shared" si="25"/>
        <v>0</v>
      </c>
      <c r="X92" s="611">
        <v>0</v>
      </c>
      <c r="Y92" s="78">
        <f t="shared" si="26"/>
        <v>0</v>
      </c>
      <c r="Z92" s="67">
        <f t="shared" si="27"/>
        <v>0</v>
      </c>
      <c r="AA92" s="78">
        <f t="shared" si="28"/>
        <v>0</v>
      </c>
      <c r="AB92" s="78">
        <f t="shared" si="29"/>
        <v>0</v>
      </c>
      <c r="AC92" s="78">
        <f t="shared" si="30"/>
        <v>0</v>
      </c>
      <c r="AD92" s="67">
        <f>Z92*(1-マージン!$N92)</f>
        <v>0</v>
      </c>
      <c r="AE92" s="78">
        <f>AA92*(1-マージン!$N92)</f>
        <v>0</v>
      </c>
      <c r="AF92" s="78">
        <f>AB92*(1-マージン!$N92)</f>
        <v>0</v>
      </c>
      <c r="AG92" s="78">
        <f t="shared" si="31"/>
        <v>0</v>
      </c>
      <c r="AH92" s="191">
        <f>(N92+X92)*係数!H92/1000000</f>
        <v>0</v>
      </c>
      <c r="AI92" s="192">
        <f>(N92+X92)*係数!I92/1000000</f>
        <v>0</v>
      </c>
    </row>
    <row r="93" spans="1:35">
      <c r="A93" s="42"/>
      <c r="B93" s="184">
        <v>631</v>
      </c>
      <c r="C93" s="193" t="s">
        <v>725</v>
      </c>
      <c r="D93" s="186">
        <f>SUMIF(入力消費!$R$49:$R$153,B93,入力消費!$L$49:$L$153)</f>
        <v>0</v>
      </c>
      <c r="E93" s="186">
        <f>SUMIF(入力消費!$R$49:$R$153,B93,入力消費!$P$49:$P$153)</f>
        <v>0</v>
      </c>
      <c r="F93" s="186">
        <f t="shared" si="18"/>
        <v>0</v>
      </c>
      <c r="G93" s="611">
        <v>0</v>
      </c>
      <c r="H93" s="611">
        <v>0</v>
      </c>
      <c r="I93" s="187">
        <f>係数!D93</f>
        <v>0.77418871350256457</v>
      </c>
      <c r="J93" s="188"/>
      <c r="K93" s="67">
        <f t="shared" si="19"/>
        <v>0</v>
      </c>
      <c r="L93" s="187">
        <f>マージン!M93</f>
        <v>0.97392898541967743</v>
      </c>
      <c r="M93" s="78">
        <f t="shared" si="20"/>
        <v>0</v>
      </c>
      <c r="N93" s="613">
        <v>0</v>
      </c>
      <c r="O93" s="78">
        <f t="shared" si="21"/>
        <v>0</v>
      </c>
      <c r="P93" s="78">
        <f t="shared" si="22"/>
        <v>0</v>
      </c>
      <c r="Q93" s="187">
        <f>係数!E93+係数!F93</f>
        <v>0.62858233353610804</v>
      </c>
      <c r="R93" s="78">
        <f t="shared" si="23"/>
        <v>0</v>
      </c>
      <c r="S93" s="41"/>
      <c r="T93" s="42"/>
      <c r="U93" s="187">
        <f>係数!G93</f>
        <v>2.6421722946925699E-2</v>
      </c>
      <c r="V93" s="78">
        <f t="shared" si="24"/>
        <v>0</v>
      </c>
      <c r="W93" s="78">
        <f t="shared" si="25"/>
        <v>0</v>
      </c>
      <c r="X93" s="611">
        <v>0</v>
      </c>
      <c r="Y93" s="78">
        <f t="shared" si="26"/>
        <v>0</v>
      </c>
      <c r="Z93" s="67">
        <f t="shared" si="27"/>
        <v>0</v>
      </c>
      <c r="AA93" s="78">
        <f t="shared" si="28"/>
        <v>0</v>
      </c>
      <c r="AB93" s="78">
        <f t="shared" si="29"/>
        <v>0</v>
      </c>
      <c r="AC93" s="78">
        <f t="shared" si="30"/>
        <v>0</v>
      </c>
      <c r="AD93" s="67">
        <f>Z93*(1-マージン!$N93)</f>
        <v>0</v>
      </c>
      <c r="AE93" s="78">
        <f>AA93*(1-マージン!$N93)</f>
        <v>0</v>
      </c>
      <c r="AF93" s="78">
        <f>AB93*(1-マージン!$N93)</f>
        <v>0</v>
      </c>
      <c r="AG93" s="78">
        <f t="shared" si="31"/>
        <v>0</v>
      </c>
      <c r="AH93" s="191">
        <f>(N93+X93)*係数!H93/1000000</f>
        <v>0</v>
      </c>
      <c r="AI93" s="192">
        <f>(N93+X93)*係数!I93/1000000</f>
        <v>0</v>
      </c>
    </row>
    <row r="94" spans="1:35">
      <c r="A94" s="42"/>
      <c r="B94" s="184">
        <v>632</v>
      </c>
      <c r="C94" s="193" t="s">
        <v>726</v>
      </c>
      <c r="D94" s="186">
        <f>SUMIF(入力消費!$R$49:$R$153,B94,入力消費!$L$49:$L$153)</f>
        <v>0</v>
      </c>
      <c r="E94" s="186">
        <f>SUMIF(入力消費!$R$49:$R$153,B94,入力消費!$P$49:$P$153)</f>
        <v>0</v>
      </c>
      <c r="F94" s="186">
        <f t="shared" si="18"/>
        <v>0</v>
      </c>
      <c r="G94" s="611">
        <v>0</v>
      </c>
      <c r="H94" s="611">
        <v>0</v>
      </c>
      <c r="I94" s="187">
        <f>係数!D94</f>
        <v>0.88283296105563347</v>
      </c>
      <c r="J94" s="188"/>
      <c r="K94" s="67">
        <f t="shared" si="19"/>
        <v>0</v>
      </c>
      <c r="L94" s="187">
        <f>マージン!M94</f>
        <v>1.0111004347100798</v>
      </c>
      <c r="M94" s="78">
        <f t="shared" si="20"/>
        <v>0</v>
      </c>
      <c r="N94" s="613">
        <v>0</v>
      </c>
      <c r="O94" s="78">
        <f t="shared" si="21"/>
        <v>0</v>
      </c>
      <c r="P94" s="78">
        <f t="shared" si="22"/>
        <v>0</v>
      </c>
      <c r="Q94" s="187">
        <f>係数!E94+係数!F94</f>
        <v>0.39288729257957827</v>
      </c>
      <c r="R94" s="78">
        <f t="shared" si="23"/>
        <v>0</v>
      </c>
      <c r="S94" s="41"/>
      <c r="T94" s="42"/>
      <c r="U94" s="187">
        <f>係数!G94</f>
        <v>0</v>
      </c>
      <c r="V94" s="78">
        <f t="shared" si="24"/>
        <v>0</v>
      </c>
      <c r="W94" s="78">
        <f t="shared" si="25"/>
        <v>0</v>
      </c>
      <c r="X94" s="611">
        <v>0</v>
      </c>
      <c r="Y94" s="78">
        <f t="shared" si="26"/>
        <v>0</v>
      </c>
      <c r="Z94" s="67">
        <f t="shared" si="27"/>
        <v>0</v>
      </c>
      <c r="AA94" s="78">
        <f t="shared" si="28"/>
        <v>0</v>
      </c>
      <c r="AB94" s="78">
        <f t="shared" si="29"/>
        <v>0</v>
      </c>
      <c r="AC94" s="78">
        <f t="shared" si="30"/>
        <v>0</v>
      </c>
      <c r="AD94" s="67">
        <f>Z94*(1-マージン!$N94)</f>
        <v>0</v>
      </c>
      <c r="AE94" s="78">
        <f>AA94*(1-マージン!$N94)</f>
        <v>0</v>
      </c>
      <c r="AF94" s="78">
        <f>AB94*(1-マージン!$N94)</f>
        <v>0</v>
      </c>
      <c r="AG94" s="78">
        <f t="shared" si="31"/>
        <v>0</v>
      </c>
      <c r="AH94" s="191">
        <f>(N94+X94)*係数!H94/1000000</f>
        <v>0</v>
      </c>
      <c r="AI94" s="192">
        <f>(N94+X94)*係数!I94/1000000</f>
        <v>0</v>
      </c>
    </row>
    <row r="95" spans="1:35">
      <c r="A95" s="42"/>
      <c r="B95" s="184">
        <v>641</v>
      </c>
      <c r="C95" s="193" t="s">
        <v>727</v>
      </c>
      <c r="D95" s="186">
        <f>SUMIF(入力消費!$R$49:$R$153,B95,入力消費!$L$49:$L$153)</f>
        <v>0</v>
      </c>
      <c r="E95" s="186">
        <f>SUMIF(入力消費!$R$49:$R$153,B95,入力消費!$P$49:$P$153)</f>
        <v>0</v>
      </c>
      <c r="F95" s="186">
        <f t="shared" si="18"/>
        <v>0</v>
      </c>
      <c r="G95" s="611">
        <v>0</v>
      </c>
      <c r="H95" s="611">
        <v>0</v>
      </c>
      <c r="I95" s="187">
        <f>係数!D95</f>
        <v>0.90091322211213132</v>
      </c>
      <c r="J95" s="188"/>
      <c r="K95" s="67">
        <f t="shared" si="19"/>
        <v>0</v>
      </c>
      <c r="L95" s="187">
        <f>マージン!M95</f>
        <v>0.98685870996308489</v>
      </c>
      <c r="M95" s="78">
        <f t="shared" si="20"/>
        <v>0</v>
      </c>
      <c r="N95" s="613">
        <v>0</v>
      </c>
      <c r="O95" s="78">
        <f t="shared" si="21"/>
        <v>0</v>
      </c>
      <c r="P95" s="78">
        <f t="shared" si="22"/>
        <v>0</v>
      </c>
      <c r="Q95" s="187">
        <f>係数!E95+係数!F95</f>
        <v>0.43057699681144729</v>
      </c>
      <c r="R95" s="78">
        <f t="shared" si="23"/>
        <v>0</v>
      </c>
      <c r="S95" s="41"/>
      <c r="T95" s="42"/>
      <c r="U95" s="187">
        <f>係数!G95</f>
        <v>3.1850304390851146E-2</v>
      </c>
      <c r="V95" s="78">
        <f t="shared" si="24"/>
        <v>0</v>
      </c>
      <c r="W95" s="78">
        <f t="shared" si="25"/>
        <v>0</v>
      </c>
      <c r="X95" s="611">
        <v>0</v>
      </c>
      <c r="Y95" s="78">
        <f t="shared" si="26"/>
        <v>0</v>
      </c>
      <c r="Z95" s="67">
        <f t="shared" si="27"/>
        <v>0</v>
      </c>
      <c r="AA95" s="78">
        <f t="shared" si="28"/>
        <v>0</v>
      </c>
      <c r="AB95" s="78">
        <f t="shared" si="29"/>
        <v>0</v>
      </c>
      <c r="AC95" s="78">
        <f t="shared" si="30"/>
        <v>0</v>
      </c>
      <c r="AD95" s="67">
        <f>Z95*(1-マージン!$N95)</f>
        <v>0</v>
      </c>
      <c r="AE95" s="78">
        <f>AA95*(1-マージン!$N95)</f>
        <v>0</v>
      </c>
      <c r="AF95" s="78">
        <f>AB95*(1-マージン!$N95)</f>
        <v>0</v>
      </c>
      <c r="AG95" s="78">
        <f t="shared" si="31"/>
        <v>0</v>
      </c>
      <c r="AH95" s="191">
        <f>(N95+X95)*係数!H95/1000000</f>
        <v>0</v>
      </c>
      <c r="AI95" s="192">
        <f>(N95+X95)*係数!I95/1000000</f>
        <v>0</v>
      </c>
    </row>
    <row r="96" spans="1:35">
      <c r="A96" s="42"/>
      <c r="B96" s="184">
        <v>642</v>
      </c>
      <c r="C96" s="193" t="s">
        <v>728</v>
      </c>
      <c r="D96" s="186">
        <f>SUMIF(入力消費!$R$49:$R$153,B96,入力消費!$L$49:$L$153)</f>
        <v>0</v>
      </c>
      <c r="E96" s="186">
        <f>SUMIF(入力消費!$R$49:$R$153,B96,入力消費!$P$49:$P$153)</f>
        <v>0</v>
      </c>
      <c r="F96" s="186">
        <f t="shared" si="18"/>
        <v>0</v>
      </c>
      <c r="G96" s="611">
        <v>0</v>
      </c>
      <c r="H96" s="611">
        <v>0</v>
      </c>
      <c r="I96" s="187">
        <f>係数!D96</f>
        <v>0.78924577775500038</v>
      </c>
      <c r="J96" s="188"/>
      <c r="K96" s="67">
        <f t="shared" si="19"/>
        <v>0</v>
      </c>
      <c r="L96" s="187">
        <f>マージン!M96</f>
        <v>1</v>
      </c>
      <c r="M96" s="78">
        <f t="shared" si="20"/>
        <v>0</v>
      </c>
      <c r="N96" s="613">
        <v>0</v>
      </c>
      <c r="O96" s="78">
        <f t="shared" si="21"/>
        <v>0</v>
      </c>
      <c r="P96" s="78">
        <f t="shared" si="22"/>
        <v>0</v>
      </c>
      <c r="Q96" s="187">
        <f>係数!E96+係数!F96</f>
        <v>0.51060921228702305</v>
      </c>
      <c r="R96" s="78">
        <f t="shared" si="23"/>
        <v>0</v>
      </c>
      <c r="S96" s="41"/>
      <c r="T96" s="42"/>
      <c r="U96" s="187">
        <f>係数!G96</f>
        <v>1.6181785904617428E-4</v>
      </c>
      <c r="V96" s="78">
        <f t="shared" si="24"/>
        <v>0</v>
      </c>
      <c r="W96" s="78">
        <f t="shared" si="25"/>
        <v>0</v>
      </c>
      <c r="X96" s="611">
        <v>0</v>
      </c>
      <c r="Y96" s="78">
        <f t="shared" si="26"/>
        <v>0</v>
      </c>
      <c r="Z96" s="67">
        <f t="shared" si="27"/>
        <v>0</v>
      </c>
      <c r="AA96" s="78">
        <f t="shared" si="28"/>
        <v>0</v>
      </c>
      <c r="AB96" s="78">
        <f t="shared" si="29"/>
        <v>0</v>
      </c>
      <c r="AC96" s="78">
        <f t="shared" si="30"/>
        <v>0</v>
      </c>
      <c r="AD96" s="67">
        <f>Z96*(1-マージン!$N96)</f>
        <v>0</v>
      </c>
      <c r="AE96" s="78">
        <f>AA96*(1-マージン!$N96)</f>
        <v>0</v>
      </c>
      <c r="AF96" s="78">
        <f>AB96*(1-マージン!$N96)</f>
        <v>0</v>
      </c>
      <c r="AG96" s="78">
        <f t="shared" si="31"/>
        <v>0</v>
      </c>
      <c r="AH96" s="191">
        <f>(N96+X96)*係数!H96/1000000</f>
        <v>0</v>
      </c>
      <c r="AI96" s="192">
        <f>(N96+X96)*係数!I96/1000000</f>
        <v>0</v>
      </c>
    </row>
    <row r="97" spans="1:35">
      <c r="A97" s="42"/>
      <c r="B97" s="184">
        <v>643</v>
      </c>
      <c r="C97" s="193" t="s">
        <v>729</v>
      </c>
      <c r="D97" s="186">
        <f>SUMIF(入力消費!$R$49:$R$153,B97,入力消費!$L$49:$L$153)</f>
        <v>0</v>
      </c>
      <c r="E97" s="186">
        <f>SUMIF(入力消費!$R$49:$R$153,B97,入力消費!$P$49:$P$153)</f>
        <v>0</v>
      </c>
      <c r="F97" s="186">
        <f t="shared" si="18"/>
        <v>0</v>
      </c>
      <c r="G97" s="611">
        <v>0</v>
      </c>
      <c r="H97" s="611">
        <v>0</v>
      </c>
      <c r="I97" s="187">
        <f>係数!D97</f>
        <v>0.98628013562372174</v>
      </c>
      <c r="J97" s="188"/>
      <c r="K97" s="67">
        <f t="shared" si="19"/>
        <v>0</v>
      </c>
      <c r="L97" s="187">
        <f>マージン!M97</f>
        <v>0.9669850910173956</v>
      </c>
      <c r="M97" s="78">
        <f t="shared" si="20"/>
        <v>0</v>
      </c>
      <c r="N97" s="613">
        <v>0</v>
      </c>
      <c r="O97" s="78">
        <f t="shared" si="21"/>
        <v>0</v>
      </c>
      <c r="P97" s="78">
        <f t="shared" si="22"/>
        <v>0</v>
      </c>
      <c r="Q97" s="187">
        <f>係数!E97+係数!F97</f>
        <v>0.74090506968014369</v>
      </c>
      <c r="R97" s="78">
        <f t="shared" si="23"/>
        <v>0</v>
      </c>
      <c r="S97" s="41"/>
      <c r="T97" s="42"/>
      <c r="U97" s="187">
        <f>係数!G97</f>
        <v>7.4900172608798159E-3</v>
      </c>
      <c r="V97" s="78">
        <f t="shared" si="24"/>
        <v>0</v>
      </c>
      <c r="W97" s="78">
        <f t="shared" si="25"/>
        <v>0</v>
      </c>
      <c r="X97" s="611">
        <v>0</v>
      </c>
      <c r="Y97" s="78">
        <f t="shared" si="26"/>
        <v>0</v>
      </c>
      <c r="Z97" s="67">
        <f t="shared" si="27"/>
        <v>0</v>
      </c>
      <c r="AA97" s="78">
        <f t="shared" si="28"/>
        <v>0</v>
      </c>
      <c r="AB97" s="78">
        <f t="shared" si="29"/>
        <v>0</v>
      </c>
      <c r="AC97" s="78">
        <f t="shared" si="30"/>
        <v>0</v>
      </c>
      <c r="AD97" s="67">
        <f>Z97*(1-マージン!$N97)</f>
        <v>0</v>
      </c>
      <c r="AE97" s="78">
        <f>AA97*(1-マージン!$N97)</f>
        <v>0</v>
      </c>
      <c r="AF97" s="78">
        <f>AB97*(1-マージン!$N97)</f>
        <v>0</v>
      </c>
      <c r="AG97" s="78">
        <f t="shared" si="31"/>
        <v>0</v>
      </c>
      <c r="AH97" s="191">
        <f>(N97+X97)*係数!H97/1000000</f>
        <v>0</v>
      </c>
      <c r="AI97" s="192">
        <f>(N97+X97)*係数!I97/1000000</f>
        <v>0</v>
      </c>
    </row>
    <row r="98" spans="1:35">
      <c r="A98" s="42"/>
      <c r="B98" s="184">
        <v>644</v>
      </c>
      <c r="C98" s="193" t="s">
        <v>32</v>
      </c>
      <c r="D98" s="186">
        <f>SUMIF(入力消費!$R$49:$R$153,B98,入力消費!$L$49:$L$153)</f>
        <v>0</v>
      </c>
      <c r="E98" s="186">
        <f>SUMIF(入力消費!$R$49:$R$153,B98,入力消費!$P$49:$P$153)</f>
        <v>0</v>
      </c>
      <c r="F98" s="186">
        <f t="shared" si="18"/>
        <v>0</v>
      </c>
      <c r="G98" s="611">
        <v>0</v>
      </c>
      <c r="H98" s="611">
        <v>0</v>
      </c>
      <c r="I98" s="187">
        <f>係数!D98</f>
        <v>1</v>
      </c>
      <c r="J98" s="188"/>
      <c r="K98" s="67">
        <f t="shared" si="19"/>
        <v>0</v>
      </c>
      <c r="L98" s="187">
        <f>マージン!M98</f>
        <v>1.0165868459642982</v>
      </c>
      <c r="M98" s="78">
        <f t="shared" si="20"/>
        <v>0</v>
      </c>
      <c r="N98" s="613">
        <v>0</v>
      </c>
      <c r="O98" s="78">
        <f t="shared" si="21"/>
        <v>0</v>
      </c>
      <c r="P98" s="78">
        <f t="shared" si="22"/>
        <v>0</v>
      </c>
      <c r="Q98" s="187">
        <f>係数!E98+係数!F98</f>
        <v>0.63236122235120318</v>
      </c>
      <c r="R98" s="78">
        <f t="shared" si="23"/>
        <v>0</v>
      </c>
      <c r="S98" s="41"/>
      <c r="T98" s="42"/>
      <c r="U98" s="187">
        <f>係数!G98</f>
        <v>4.260553318271439E-3</v>
      </c>
      <c r="V98" s="78">
        <f t="shared" si="24"/>
        <v>0</v>
      </c>
      <c r="W98" s="78">
        <f t="shared" si="25"/>
        <v>0</v>
      </c>
      <c r="X98" s="611">
        <v>0</v>
      </c>
      <c r="Y98" s="78">
        <f t="shared" si="26"/>
        <v>0</v>
      </c>
      <c r="Z98" s="67">
        <f t="shared" si="27"/>
        <v>0</v>
      </c>
      <c r="AA98" s="78">
        <f t="shared" si="28"/>
        <v>0</v>
      </c>
      <c r="AB98" s="78">
        <f t="shared" si="29"/>
        <v>0</v>
      </c>
      <c r="AC98" s="78">
        <f t="shared" si="30"/>
        <v>0</v>
      </c>
      <c r="AD98" s="67">
        <f>Z98*(1-マージン!$N98)</f>
        <v>0</v>
      </c>
      <c r="AE98" s="78">
        <f>AA98*(1-マージン!$N98)</f>
        <v>0</v>
      </c>
      <c r="AF98" s="78">
        <f>AB98*(1-マージン!$N98)</f>
        <v>0</v>
      </c>
      <c r="AG98" s="78">
        <f t="shared" si="31"/>
        <v>0</v>
      </c>
      <c r="AH98" s="191">
        <f>(N98+X98)*係数!H98/1000000</f>
        <v>0</v>
      </c>
      <c r="AI98" s="192">
        <f>(N98+X98)*係数!I98/1000000</f>
        <v>0</v>
      </c>
    </row>
    <row r="99" spans="1:35">
      <c r="A99" s="42"/>
      <c r="B99" s="184">
        <v>659</v>
      </c>
      <c r="C99" s="193" t="s">
        <v>493</v>
      </c>
      <c r="D99" s="186">
        <f>SUMIF(入力消費!$R$49:$R$153,B99,入力消費!$L$49:$L$153)</f>
        <v>0</v>
      </c>
      <c r="E99" s="186">
        <f>SUMIF(入力消費!$R$49:$R$153,B99,入力消費!$P$49:$P$153)</f>
        <v>0</v>
      </c>
      <c r="F99" s="186">
        <f t="shared" si="18"/>
        <v>0</v>
      </c>
      <c r="G99" s="611">
        <v>0</v>
      </c>
      <c r="H99" s="611">
        <v>0</v>
      </c>
      <c r="I99" s="187">
        <f>係数!D99</f>
        <v>0.88445262290308313</v>
      </c>
      <c r="J99" s="188"/>
      <c r="K99" s="67">
        <f t="shared" si="19"/>
        <v>0</v>
      </c>
      <c r="L99" s="187">
        <f>マージン!M99</f>
        <v>1.0013015909647431</v>
      </c>
      <c r="M99" s="78">
        <f t="shared" si="20"/>
        <v>0</v>
      </c>
      <c r="N99" s="613">
        <v>0</v>
      </c>
      <c r="O99" s="78">
        <f t="shared" si="21"/>
        <v>0</v>
      </c>
      <c r="P99" s="78">
        <f t="shared" si="22"/>
        <v>0</v>
      </c>
      <c r="Q99" s="187">
        <f>係数!E99+係数!F99</f>
        <v>0.58307451207252181</v>
      </c>
      <c r="R99" s="78">
        <f t="shared" si="23"/>
        <v>0</v>
      </c>
      <c r="S99" s="41"/>
      <c r="T99" s="42"/>
      <c r="U99" s="187">
        <f>係数!G99</f>
        <v>5.2790045600261118E-3</v>
      </c>
      <c r="V99" s="78">
        <f t="shared" si="24"/>
        <v>0</v>
      </c>
      <c r="W99" s="78">
        <f t="shared" si="25"/>
        <v>0</v>
      </c>
      <c r="X99" s="611">
        <v>0</v>
      </c>
      <c r="Y99" s="78">
        <f t="shared" si="26"/>
        <v>0</v>
      </c>
      <c r="Z99" s="67">
        <f t="shared" si="27"/>
        <v>0</v>
      </c>
      <c r="AA99" s="78">
        <f t="shared" si="28"/>
        <v>0</v>
      </c>
      <c r="AB99" s="78">
        <f t="shared" si="29"/>
        <v>0</v>
      </c>
      <c r="AC99" s="78">
        <f t="shared" si="30"/>
        <v>0</v>
      </c>
      <c r="AD99" s="67">
        <f>Z99*(1-マージン!$N99)</f>
        <v>0</v>
      </c>
      <c r="AE99" s="78">
        <f>AA99*(1-マージン!$N99)</f>
        <v>0</v>
      </c>
      <c r="AF99" s="78">
        <f>AB99*(1-マージン!$N99)</f>
        <v>0</v>
      </c>
      <c r="AG99" s="78">
        <f t="shared" si="31"/>
        <v>0</v>
      </c>
      <c r="AH99" s="191">
        <f>(N99+X99)*係数!H99/1000000</f>
        <v>0</v>
      </c>
      <c r="AI99" s="192">
        <f>(N99+X99)*係数!I99/1000000</f>
        <v>0</v>
      </c>
    </row>
    <row r="100" spans="1:35">
      <c r="A100" s="42"/>
      <c r="B100" s="184">
        <v>661</v>
      </c>
      <c r="C100" s="193" t="s">
        <v>730</v>
      </c>
      <c r="D100" s="186">
        <f>SUMIF(入力消費!$R$49:$R$153,B100,入力消費!$L$49:$L$153)</f>
        <v>0</v>
      </c>
      <c r="E100" s="186">
        <f>SUMIF(入力消費!$R$49:$R$153,B100,入力消費!$P$49:$P$153)</f>
        <v>0</v>
      </c>
      <c r="F100" s="186">
        <f t="shared" si="18"/>
        <v>0</v>
      </c>
      <c r="G100" s="611">
        <v>0</v>
      </c>
      <c r="H100" s="611">
        <v>0</v>
      </c>
      <c r="I100" s="187">
        <f>係数!D100</f>
        <v>0.5002053766313751</v>
      </c>
      <c r="J100" s="188"/>
      <c r="K100" s="67">
        <f t="shared" si="19"/>
        <v>0</v>
      </c>
      <c r="L100" s="187">
        <f>マージン!M100</f>
        <v>1.0057588020832458</v>
      </c>
      <c r="M100" s="78">
        <f t="shared" si="20"/>
        <v>0</v>
      </c>
      <c r="N100" s="613">
        <v>0</v>
      </c>
      <c r="O100" s="78">
        <f t="shared" si="21"/>
        <v>0</v>
      </c>
      <c r="P100" s="78">
        <f t="shared" si="22"/>
        <v>0</v>
      </c>
      <c r="Q100" s="187">
        <f>係数!E100+係数!F100</f>
        <v>0.21353691328105767</v>
      </c>
      <c r="R100" s="78">
        <f t="shared" si="23"/>
        <v>0</v>
      </c>
      <c r="S100" s="41"/>
      <c r="T100" s="42"/>
      <c r="U100" s="187">
        <f>係数!G100</f>
        <v>1.901431394241541E-3</v>
      </c>
      <c r="V100" s="78">
        <f t="shared" si="24"/>
        <v>0</v>
      </c>
      <c r="W100" s="78">
        <f t="shared" si="25"/>
        <v>0</v>
      </c>
      <c r="X100" s="611">
        <v>0</v>
      </c>
      <c r="Y100" s="78">
        <f t="shared" si="26"/>
        <v>0</v>
      </c>
      <c r="Z100" s="67">
        <f t="shared" si="27"/>
        <v>0</v>
      </c>
      <c r="AA100" s="78">
        <f t="shared" si="28"/>
        <v>0</v>
      </c>
      <c r="AB100" s="78">
        <f t="shared" si="29"/>
        <v>0</v>
      </c>
      <c r="AC100" s="78">
        <f t="shared" si="30"/>
        <v>0</v>
      </c>
      <c r="AD100" s="67">
        <f>Z100*(1-マージン!$N100)</f>
        <v>0</v>
      </c>
      <c r="AE100" s="78">
        <f>AA100*(1-マージン!$N100)</f>
        <v>0</v>
      </c>
      <c r="AF100" s="78">
        <f>AB100*(1-マージン!$N100)</f>
        <v>0</v>
      </c>
      <c r="AG100" s="78">
        <f t="shared" si="31"/>
        <v>0</v>
      </c>
      <c r="AH100" s="191">
        <f>(N100+X100)*係数!H100/1000000</f>
        <v>0</v>
      </c>
      <c r="AI100" s="192">
        <f>(N100+X100)*係数!I100/1000000</f>
        <v>0</v>
      </c>
    </row>
    <row r="101" spans="1:35">
      <c r="A101" s="42"/>
      <c r="B101" s="184">
        <v>662</v>
      </c>
      <c r="C101" s="193" t="s">
        <v>731</v>
      </c>
      <c r="D101" s="186">
        <f>SUMIF(入力消費!$R$49:$R$153,B101,入力消費!$L$49:$L$153)</f>
        <v>0</v>
      </c>
      <c r="E101" s="186">
        <f>SUMIF(入力消費!$R$49:$R$153,B101,入力消費!$P$49:$P$153)</f>
        <v>0</v>
      </c>
      <c r="F101" s="186">
        <f t="shared" si="18"/>
        <v>0</v>
      </c>
      <c r="G101" s="611">
        <v>0</v>
      </c>
      <c r="H101" s="611">
        <v>0</v>
      </c>
      <c r="I101" s="187">
        <f>係数!D101</f>
        <v>8.7774081353679589E-2</v>
      </c>
      <c r="J101" s="188"/>
      <c r="K101" s="67">
        <f t="shared" si="19"/>
        <v>0</v>
      </c>
      <c r="L101" s="187">
        <f>マージン!M101</f>
        <v>1.1635681677536032</v>
      </c>
      <c r="M101" s="78">
        <f t="shared" si="20"/>
        <v>0</v>
      </c>
      <c r="N101" s="613">
        <v>0</v>
      </c>
      <c r="O101" s="78">
        <f t="shared" si="21"/>
        <v>0</v>
      </c>
      <c r="P101" s="78">
        <f t="shared" si="22"/>
        <v>0</v>
      </c>
      <c r="Q101" s="187">
        <f>係数!E101+係数!F101</f>
        <v>6.2535786220561815E-2</v>
      </c>
      <c r="R101" s="78">
        <f t="shared" si="23"/>
        <v>0</v>
      </c>
      <c r="S101" s="41"/>
      <c r="T101" s="42"/>
      <c r="U101" s="187">
        <f>係数!G101</f>
        <v>9.8855408478030542E-6</v>
      </c>
      <c r="V101" s="78">
        <f t="shared" si="24"/>
        <v>0</v>
      </c>
      <c r="W101" s="78">
        <f t="shared" si="25"/>
        <v>0</v>
      </c>
      <c r="X101" s="611">
        <v>0</v>
      </c>
      <c r="Y101" s="78">
        <f t="shared" si="26"/>
        <v>0</v>
      </c>
      <c r="Z101" s="67">
        <f t="shared" si="27"/>
        <v>0</v>
      </c>
      <c r="AA101" s="78">
        <f t="shared" si="28"/>
        <v>0</v>
      </c>
      <c r="AB101" s="78">
        <f t="shared" si="29"/>
        <v>0</v>
      </c>
      <c r="AC101" s="78">
        <f t="shared" si="30"/>
        <v>0</v>
      </c>
      <c r="AD101" s="67">
        <f>Z101*(1-マージン!$N101)</f>
        <v>0</v>
      </c>
      <c r="AE101" s="78">
        <f>AA101*(1-マージン!$N101)</f>
        <v>0</v>
      </c>
      <c r="AF101" s="78">
        <f>AB101*(1-マージン!$N101)</f>
        <v>0</v>
      </c>
      <c r="AG101" s="78">
        <f t="shared" si="31"/>
        <v>0</v>
      </c>
      <c r="AH101" s="191">
        <f>(N101+X101)*係数!H101/1000000</f>
        <v>0</v>
      </c>
      <c r="AI101" s="192">
        <f>(N101+X101)*係数!I101/1000000</f>
        <v>0</v>
      </c>
    </row>
    <row r="102" spans="1:35">
      <c r="A102" s="42"/>
      <c r="B102" s="184">
        <v>663</v>
      </c>
      <c r="C102" s="193" t="s">
        <v>732</v>
      </c>
      <c r="D102" s="186">
        <f>SUMIF(入力消費!$R$49:$R$153,B102,入力消費!$L$49:$L$153)</f>
        <v>0</v>
      </c>
      <c r="E102" s="186">
        <f>SUMIF(入力消費!$R$49:$R$153,B102,入力消費!$P$49:$P$153)</f>
        <v>0</v>
      </c>
      <c r="F102" s="186">
        <f t="shared" si="18"/>
        <v>0</v>
      </c>
      <c r="G102" s="611">
        <v>0</v>
      </c>
      <c r="H102" s="611">
        <v>0</v>
      </c>
      <c r="I102" s="187">
        <f>係数!D102</f>
        <v>0.67569092854897272</v>
      </c>
      <c r="J102" s="188"/>
      <c r="K102" s="67">
        <f t="shared" si="19"/>
        <v>0</v>
      </c>
      <c r="L102" s="187">
        <f>マージン!M102</f>
        <v>1.0047487668624711</v>
      </c>
      <c r="M102" s="78">
        <f t="shared" si="20"/>
        <v>0</v>
      </c>
      <c r="N102" s="613">
        <v>0</v>
      </c>
      <c r="O102" s="78">
        <f t="shared" si="21"/>
        <v>0</v>
      </c>
      <c r="P102" s="78">
        <f t="shared" si="22"/>
        <v>0</v>
      </c>
      <c r="Q102" s="187">
        <f>係数!E102+係数!F102</f>
        <v>0.31350859782129681</v>
      </c>
      <c r="R102" s="78">
        <f t="shared" si="23"/>
        <v>0</v>
      </c>
      <c r="S102" s="41"/>
      <c r="T102" s="42"/>
      <c r="U102" s="187">
        <f>係数!G102</f>
        <v>1.0478157404760647E-2</v>
      </c>
      <c r="V102" s="78">
        <f t="shared" si="24"/>
        <v>0</v>
      </c>
      <c r="W102" s="78">
        <f t="shared" si="25"/>
        <v>0</v>
      </c>
      <c r="X102" s="611">
        <v>0</v>
      </c>
      <c r="Y102" s="78">
        <f t="shared" si="26"/>
        <v>0</v>
      </c>
      <c r="Z102" s="67">
        <f t="shared" si="27"/>
        <v>0</v>
      </c>
      <c r="AA102" s="78">
        <f t="shared" si="28"/>
        <v>0</v>
      </c>
      <c r="AB102" s="78">
        <f t="shared" si="29"/>
        <v>0</v>
      </c>
      <c r="AC102" s="78">
        <f t="shared" si="30"/>
        <v>0</v>
      </c>
      <c r="AD102" s="67">
        <f>Z102*(1-マージン!$N102)</f>
        <v>0</v>
      </c>
      <c r="AE102" s="78">
        <f>AA102*(1-マージン!$N102)</f>
        <v>0</v>
      </c>
      <c r="AF102" s="78">
        <f>AB102*(1-マージン!$N102)</f>
        <v>0</v>
      </c>
      <c r="AG102" s="78">
        <f t="shared" si="31"/>
        <v>0</v>
      </c>
      <c r="AH102" s="191">
        <f>(N102+X102)*係数!H102/1000000</f>
        <v>0</v>
      </c>
      <c r="AI102" s="192">
        <f>(N102+X102)*係数!I102/1000000</f>
        <v>0</v>
      </c>
    </row>
    <row r="103" spans="1:35">
      <c r="A103" s="42"/>
      <c r="B103" s="184">
        <v>669</v>
      </c>
      <c r="C103" s="193" t="s">
        <v>733</v>
      </c>
      <c r="D103" s="186">
        <f>SUMIF(入力消費!$R$49:$R$153,B103,入力消費!$L$49:$L$153)</f>
        <v>0</v>
      </c>
      <c r="E103" s="186">
        <f>SUMIF(入力消費!$R$49:$R$153,B103,入力消費!$P$49:$P$153)</f>
        <v>0</v>
      </c>
      <c r="F103" s="186">
        <f t="shared" si="18"/>
        <v>0</v>
      </c>
      <c r="G103" s="611">
        <v>0</v>
      </c>
      <c r="H103" s="611">
        <v>0</v>
      </c>
      <c r="I103" s="187">
        <f>係数!D103</f>
        <v>0.50294382169018403</v>
      </c>
      <c r="J103" s="188"/>
      <c r="K103" s="67">
        <f t="shared" si="19"/>
        <v>0</v>
      </c>
      <c r="L103" s="187">
        <f>マージン!M103</f>
        <v>1.0306733767466791</v>
      </c>
      <c r="M103" s="78">
        <f t="shared" si="20"/>
        <v>0</v>
      </c>
      <c r="N103" s="613">
        <v>0</v>
      </c>
      <c r="O103" s="78">
        <f t="shared" si="21"/>
        <v>0</v>
      </c>
      <c r="P103" s="78">
        <f t="shared" si="22"/>
        <v>0</v>
      </c>
      <c r="Q103" s="187">
        <f>係数!E103+係数!F103</f>
        <v>0.44501018793328195</v>
      </c>
      <c r="R103" s="78">
        <f t="shared" si="23"/>
        <v>0</v>
      </c>
      <c r="S103" s="41"/>
      <c r="T103" s="42"/>
      <c r="U103" s="187">
        <f>係数!G103</f>
        <v>4.175287280183659E-3</v>
      </c>
      <c r="V103" s="78">
        <f t="shared" si="24"/>
        <v>0</v>
      </c>
      <c r="W103" s="78">
        <f t="shared" si="25"/>
        <v>0</v>
      </c>
      <c r="X103" s="611">
        <v>0</v>
      </c>
      <c r="Y103" s="78">
        <f t="shared" si="26"/>
        <v>0</v>
      </c>
      <c r="Z103" s="67">
        <f t="shared" si="27"/>
        <v>0</v>
      </c>
      <c r="AA103" s="78">
        <f t="shared" si="28"/>
        <v>0</v>
      </c>
      <c r="AB103" s="78">
        <f t="shared" si="29"/>
        <v>0</v>
      </c>
      <c r="AC103" s="78">
        <f t="shared" si="30"/>
        <v>0</v>
      </c>
      <c r="AD103" s="67">
        <f>Z103*(1-マージン!$N103)</f>
        <v>0</v>
      </c>
      <c r="AE103" s="78">
        <f>AA103*(1-マージン!$N103)</f>
        <v>0</v>
      </c>
      <c r="AF103" s="78">
        <f>AB103*(1-マージン!$N103)</f>
        <v>0</v>
      </c>
      <c r="AG103" s="78">
        <f t="shared" si="31"/>
        <v>0</v>
      </c>
      <c r="AH103" s="191">
        <f>(N103+X103)*係数!H103/1000000</f>
        <v>0</v>
      </c>
      <c r="AI103" s="192">
        <f>(N103+X103)*係数!I103/1000000</f>
        <v>0</v>
      </c>
    </row>
    <row r="104" spans="1:35">
      <c r="A104" s="42"/>
      <c r="B104" s="184">
        <v>671</v>
      </c>
      <c r="C104" s="193" t="s">
        <v>734</v>
      </c>
      <c r="D104" s="186">
        <f>SUMIF(入力消費!$R$49:$R$153,B104,入力消費!$L$49:$L$153)</f>
        <v>0</v>
      </c>
      <c r="E104" s="186">
        <f>SUMIF(入力消費!$R$49:$R$153,B104,入力消費!$P$49:$P$153)</f>
        <v>0</v>
      </c>
      <c r="F104" s="186">
        <f t="shared" si="18"/>
        <v>0</v>
      </c>
      <c r="G104" s="611">
        <v>0</v>
      </c>
      <c r="H104" s="611">
        <v>0</v>
      </c>
      <c r="I104" s="187">
        <f>係数!D104</f>
        <v>0.10302625374160312</v>
      </c>
      <c r="J104" s="188"/>
      <c r="K104" s="67">
        <f t="shared" si="19"/>
        <v>0</v>
      </c>
      <c r="L104" s="187">
        <f>マージン!M104</f>
        <v>1.2388031845846939</v>
      </c>
      <c r="M104" s="78">
        <f t="shared" si="20"/>
        <v>0</v>
      </c>
      <c r="N104" s="613">
        <v>0</v>
      </c>
      <c r="O104" s="78">
        <f t="shared" si="21"/>
        <v>0</v>
      </c>
      <c r="P104" s="78">
        <f t="shared" si="22"/>
        <v>0</v>
      </c>
      <c r="Q104" s="187">
        <f>係数!E104+係数!F104</f>
        <v>0.14595039020468203</v>
      </c>
      <c r="R104" s="78">
        <f t="shared" si="23"/>
        <v>0</v>
      </c>
      <c r="S104" s="41"/>
      <c r="T104" s="42"/>
      <c r="U104" s="187">
        <f>係数!G104</f>
        <v>6.9819974646785944E-3</v>
      </c>
      <c r="V104" s="78">
        <f t="shared" si="24"/>
        <v>0</v>
      </c>
      <c r="W104" s="78">
        <f t="shared" si="25"/>
        <v>0</v>
      </c>
      <c r="X104" s="611">
        <v>0</v>
      </c>
      <c r="Y104" s="78">
        <f t="shared" si="26"/>
        <v>0</v>
      </c>
      <c r="Z104" s="67">
        <f t="shared" si="27"/>
        <v>0</v>
      </c>
      <c r="AA104" s="78">
        <f t="shared" si="28"/>
        <v>0</v>
      </c>
      <c r="AB104" s="78">
        <f t="shared" si="29"/>
        <v>0</v>
      </c>
      <c r="AC104" s="78">
        <f t="shared" si="30"/>
        <v>0</v>
      </c>
      <c r="AD104" s="67">
        <f>Z104*(1-マージン!$N104)</f>
        <v>0</v>
      </c>
      <c r="AE104" s="78">
        <f>AA104*(1-マージン!$N104)</f>
        <v>0</v>
      </c>
      <c r="AF104" s="78">
        <f>AB104*(1-マージン!$N104)</f>
        <v>0</v>
      </c>
      <c r="AG104" s="78">
        <f t="shared" si="31"/>
        <v>0</v>
      </c>
      <c r="AH104" s="191">
        <f>(N104+X104)*係数!H104/1000000</f>
        <v>0</v>
      </c>
      <c r="AI104" s="192">
        <f>(N104+X104)*係数!I104/1000000</f>
        <v>0</v>
      </c>
    </row>
    <row r="105" spans="1:35">
      <c r="A105" s="42"/>
      <c r="B105" s="184">
        <v>672</v>
      </c>
      <c r="C105" s="193" t="s">
        <v>735</v>
      </c>
      <c r="D105" s="186">
        <f>SUMIF(入力消費!$R$49:$R$153,B105,入力消費!$L$49:$L$153)</f>
        <v>0</v>
      </c>
      <c r="E105" s="186">
        <f>SUMIF(入力消費!$R$49:$R$153,B105,入力消費!$P$49:$P$153)</f>
        <v>0</v>
      </c>
      <c r="F105" s="186">
        <f t="shared" si="18"/>
        <v>0</v>
      </c>
      <c r="G105" s="611">
        <v>0</v>
      </c>
      <c r="H105" s="611">
        <v>0</v>
      </c>
      <c r="I105" s="187">
        <f>係数!D105</f>
        <v>0.67936669965790486</v>
      </c>
      <c r="J105" s="188"/>
      <c r="K105" s="67">
        <f t="shared" si="19"/>
        <v>0</v>
      </c>
      <c r="L105" s="187">
        <f>マージン!M105</f>
        <v>1.003720355693317</v>
      </c>
      <c r="M105" s="78">
        <f t="shared" si="20"/>
        <v>0</v>
      </c>
      <c r="N105" s="613">
        <v>0</v>
      </c>
      <c r="O105" s="78">
        <f t="shared" si="21"/>
        <v>0</v>
      </c>
      <c r="P105" s="78">
        <f t="shared" si="22"/>
        <v>0</v>
      </c>
      <c r="Q105" s="187">
        <f>係数!E105+係数!F105</f>
        <v>0.28007426830551202</v>
      </c>
      <c r="R105" s="78">
        <f t="shared" si="23"/>
        <v>0</v>
      </c>
      <c r="S105" s="41"/>
      <c r="T105" s="42"/>
      <c r="U105" s="187">
        <f>係数!G105</f>
        <v>5.0145811356273634E-2</v>
      </c>
      <c r="V105" s="78">
        <f t="shared" si="24"/>
        <v>0</v>
      </c>
      <c r="W105" s="78">
        <f t="shared" si="25"/>
        <v>0</v>
      </c>
      <c r="X105" s="611">
        <v>0</v>
      </c>
      <c r="Y105" s="78">
        <f t="shared" si="26"/>
        <v>0</v>
      </c>
      <c r="Z105" s="67">
        <f t="shared" si="27"/>
        <v>0</v>
      </c>
      <c r="AA105" s="78">
        <f t="shared" si="28"/>
        <v>0</v>
      </c>
      <c r="AB105" s="78">
        <f t="shared" si="29"/>
        <v>0</v>
      </c>
      <c r="AC105" s="78">
        <f t="shared" si="30"/>
        <v>0</v>
      </c>
      <c r="AD105" s="67">
        <f>Z105*(1-マージン!$N105)</f>
        <v>0</v>
      </c>
      <c r="AE105" s="78">
        <f>AA105*(1-マージン!$N105)</f>
        <v>0</v>
      </c>
      <c r="AF105" s="78">
        <f>AB105*(1-マージン!$N105)</f>
        <v>0</v>
      </c>
      <c r="AG105" s="78">
        <f t="shared" si="31"/>
        <v>0</v>
      </c>
      <c r="AH105" s="191">
        <f>(N105+X105)*係数!H105/1000000</f>
        <v>0</v>
      </c>
      <c r="AI105" s="192">
        <f>(N105+X105)*係数!I105/1000000</f>
        <v>0</v>
      </c>
    </row>
    <row r="106" spans="1:35">
      <c r="A106" s="42"/>
      <c r="B106" s="184">
        <v>673</v>
      </c>
      <c r="C106" s="193" t="s">
        <v>40</v>
      </c>
      <c r="D106" s="186">
        <f>SUMIF(入力消費!$R$49:$R$153,B106,入力消費!$L$49:$L$153)</f>
        <v>0</v>
      </c>
      <c r="E106" s="186">
        <f>SUMIF(入力消費!$R$49:$R$153,B106,入力消費!$P$49:$P$153)</f>
        <v>0</v>
      </c>
      <c r="F106" s="186">
        <f t="shared" si="18"/>
        <v>0</v>
      </c>
      <c r="G106" s="611">
        <v>0</v>
      </c>
      <c r="H106" s="611">
        <v>0</v>
      </c>
      <c r="I106" s="187">
        <f>係数!D106</f>
        <v>0.6275529799530335</v>
      </c>
      <c r="J106" s="188"/>
      <c r="K106" s="67">
        <f t="shared" si="19"/>
        <v>0</v>
      </c>
      <c r="L106" s="187">
        <f>マージン!M106</f>
        <v>1.0032729326848555</v>
      </c>
      <c r="M106" s="78">
        <f t="shared" si="20"/>
        <v>0</v>
      </c>
      <c r="N106" s="613">
        <v>0</v>
      </c>
      <c r="O106" s="78">
        <f t="shared" si="21"/>
        <v>0</v>
      </c>
      <c r="P106" s="78">
        <f t="shared" si="22"/>
        <v>0</v>
      </c>
      <c r="Q106" s="187">
        <f>係数!E106+係数!F106</f>
        <v>0.37694598449825284</v>
      </c>
      <c r="R106" s="78">
        <f t="shared" si="23"/>
        <v>0</v>
      </c>
      <c r="S106" s="41"/>
      <c r="T106" s="42"/>
      <c r="U106" s="187">
        <f>係数!G106</f>
        <v>1.2761606206860676E-2</v>
      </c>
      <c r="V106" s="78">
        <f t="shared" si="24"/>
        <v>0</v>
      </c>
      <c r="W106" s="78">
        <f t="shared" si="25"/>
        <v>0</v>
      </c>
      <c r="X106" s="611">
        <v>0</v>
      </c>
      <c r="Y106" s="78">
        <f t="shared" si="26"/>
        <v>0</v>
      </c>
      <c r="Z106" s="67">
        <f t="shared" si="27"/>
        <v>0</v>
      </c>
      <c r="AA106" s="78">
        <f t="shared" si="28"/>
        <v>0</v>
      </c>
      <c r="AB106" s="78">
        <f t="shared" si="29"/>
        <v>0</v>
      </c>
      <c r="AC106" s="78">
        <f t="shared" si="30"/>
        <v>0</v>
      </c>
      <c r="AD106" s="67">
        <f>Z106*(1-マージン!$N106)</f>
        <v>0</v>
      </c>
      <c r="AE106" s="78">
        <f>AA106*(1-マージン!$N106)</f>
        <v>0</v>
      </c>
      <c r="AF106" s="78">
        <f>AB106*(1-マージン!$N106)</f>
        <v>0</v>
      </c>
      <c r="AG106" s="78">
        <f t="shared" si="31"/>
        <v>0</v>
      </c>
      <c r="AH106" s="191">
        <f>(N106+X106)*係数!H106/1000000</f>
        <v>0</v>
      </c>
      <c r="AI106" s="192">
        <f>(N106+X106)*係数!I106/1000000</f>
        <v>0</v>
      </c>
    </row>
    <row r="107" spans="1:35">
      <c r="A107" s="42"/>
      <c r="B107" s="184">
        <v>674</v>
      </c>
      <c r="C107" s="193" t="s">
        <v>667</v>
      </c>
      <c r="D107" s="186">
        <f>SUMIF(入力消費!$R$49:$R$153,B107,入力消費!$L$49:$L$153)</f>
        <v>0</v>
      </c>
      <c r="E107" s="186">
        <f>SUMIF(入力消費!$R$49:$R$153,B107,入力消費!$P$49:$P$153)</f>
        <v>0</v>
      </c>
      <c r="F107" s="186">
        <f t="shared" si="18"/>
        <v>0</v>
      </c>
      <c r="G107" s="611">
        <v>0</v>
      </c>
      <c r="H107" s="611">
        <v>0</v>
      </c>
      <c r="I107" s="187">
        <f>係数!D107</f>
        <v>0.67201797451177436</v>
      </c>
      <c r="J107" s="188"/>
      <c r="K107" s="67">
        <f t="shared" si="19"/>
        <v>0</v>
      </c>
      <c r="L107" s="187">
        <f>マージン!M107</f>
        <v>1.025953158767126</v>
      </c>
      <c r="M107" s="78">
        <f t="shared" si="20"/>
        <v>0</v>
      </c>
      <c r="N107" s="613">
        <v>0</v>
      </c>
      <c r="O107" s="78">
        <f t="shared" si="21"/>
        <v>0</v>
      </c>
      <c r="P107" s="78">
        <f t="shared" si="22"/>
        <v>0</v>
      </c>
      <c r="Q107" s="187">
        <f>係数!E107+係数!F107</f>
        <v>0.35652998679723091</v>
      </c>
      <c r="R107" s="78">
        <f t="shared" si="23"/>
        <v>0</v>
      </c>
      <c r="S107" s="41"/>
      <c r="T107" s="42"/>
      <c r="U107" s="187">
        <f>係数!G107</f>
        <v>2.0225103103049431E-2</v>
      </c>
      <c r="V107" s="78">
        <f t="shared" si="24"/>
        <v>0</v>
      </c>
      <c r="W107" s="78">
        <f t="shared" si="25"/>
        <v>0</v>
      </c>
      <c r="X107" s="611">
        <v>0</v>
      </c>
      <c r="Y107" s="78">
        <f t="shared" si="26"/>
        <v>0</v>
      </c>
      <c r="Z107" s="67">
        <f t="shared" si="27"/>
        <v>0</v>
      </c>
      <c r="AA107" s="78">
        <f t="shared" si="28"/>
        <v>0</v>
      </c>
      <c r="AB107" s="78">
        <f t="shared" si="29"/>
        <v>0</v>
      </c>
      <c r="AC107" s="78">
        <f t="shared" si="30"/>
        <v>0</v>
      </c>
      <c r="AD107" s="67">
        <f>Z107*(1-マージン!$N107)</f>
        <v>0</v>
      </c>
      <c r="AE107" s="78">
        <f>AA107*(1-マージン!$N107)</f>
        <v>0</v>
      </c>
      <c r="AF107" s="78">
        <f>AB107*(1-マージン!$N107)</f>
        <v>0</v>
      </c>
      <c r="AG107" s="78">
        <f t="shared" si="31"/>
        <v>0</v>
      </c>
      <c r="AH107" s="191">
        <f>(N107+X107)*係数!H107/1000000</f>
        <v>0</v>
      </c>
      <c r="AI107" s="192">
        <f>(N107+X107)*係数!I107/1000000</f>
        <v>0</v>
      </c>
    </row>
    <row r="108" spans="1:35">
      <c r="A108" s="42"/>
      <c r="B108" s="184">
        <v>675</v>
      </c>
      <c r="C108" s="193" t="s">
        <v>736</v>
      </c>
      <c r="D108" s="186">
        <f>SUMIF(入力消費!$R$49:$R$153,B108,入力消費!$L$49:$L$153)</f>
        <v>0</v>
      </c>
      <c r="E108" s="186">
        <f>SUMIF(入力消費!$R$49:$R$153,B108,入力消費!$P$49:$P$153)</f>
        <v>0</v>
      </c>
      <c r="F108" s="186">
        <f t="shared" si="18"/>
        <v>0</v>
      </c>
      <c r="G108" s="611">
        <v>0</v>
      </c>
      <c r="H108" s="611">
        <v>0</v>
      </c>
      <c r="I108" s="187">
        <f>係数!D108</f>
        <v>0.89524053161118478</v>
      </c>
      <c r="J108" s="188"/>
      <c r="K108" s="67">
        <f t="shared" si="19"/>
        <v>0</v>
      </c>
      <c r="L108" s="187">
        <f>マージン!M108</f>
        <v>1.0118486099552586</v>
      </c>
      <c r="M108" s="78">
        <f t="shared" si="20"/>
        <v>0</v>
      </c>
      <c r="N108" s="613">
        <v>0</v>
      </c>
      <c r="O108" s="78">
        <f t="shared" si="21"/>
        <v>0</v>
      </c>
      <c r="P108" s="78">
        <f t="shared" si="22"/>
        <v>0</v>
      </c>
      <c r="Q108" s="187">
        <f>係数!E108+係数!F108</f>
        <v>0.52576013322384285</v>
      </c>
      <c r="R108" s="78">
        <f t="shared" si="23"/>
        <v>0</v>
      </c>
      <c r="S108" s="41"/>
      <c r="T108" s="42"/>
      <c r="U108" s="187">
        <f>係数!G108</f>
        <v>1.8393176495550929E-3</v>
      </c>
      <c r="V108" s="78">
        <f t="shared" si="24"/>
        <v>0</v>
      </c>
      <c r="W108" s="78">
        <f t="shared" si="25"/>
        <v>0</v>
      </c>
      <c r="X108" s="611">
        <v>0</v>
      </c>
      <c r="Y108" s="78">
        <f t="shared" si="26"/>
        <v>0</v>
      </c>
      <c r="Z108" s="67">
        <f t="shared" si="27"/>
        <v>0</v>
      </c>
      <c r="AA108" s="78">
        <f t="shared" si="28"/>
        <v>0</v>
      </c>
      <c r="AB108" s="78">
        <f t="shared" si="29"/>
        <v>0</v>
      </c>
      <c r="AC108" s="78">
        <f t="shared" si="30"/>
        <v>0</v>
      </c>
      <c r="AD108" s="67">
        <f>Z108*(1-マージン!$N108)</f>
        <v>0</v>
      </c>
      <c r="AE108" s="78">
        <f>AA108*(1-マージン!$N108)</f>
        <v>0</v>
      </c>
      <c r="AF108" s="78">
        <f>AB108*(1-マージン!$N108)</f>
        <v>0</v>
      </c>
      <c r="AG108" s="78">
        <f t="shared" si="31"/>
        <v>0</v>
      </c>
      <c r="AH108" s="191">
        <f>(N108+X108)*係数!H108/1000000</f>
        <v>0</v>
      </c>
      <c r="AI108" s="192">
        <f>(N108+X108)*係数!I108/1000000</f>
        <v>0</v>
      </c>
    </row>
    <row r="109" spans="1:35">
      <c r="A109" s="42"/>
      <c r="B109" s="184">
        <v>679</v>
      </c>
      <c r="C109" s="193" t="s">
        <v>25</v>
      </c>
      <c r="D109" s="186">
        <f>SUMIF(入力消費!$R$49:$R$153,B109,入力消費!$L$49:$L$153)</f>
        <v>0</v>
      </c>
      <c r="E109" s="186">
        <f>SUMIF(入力消費!$R$49:$R$153,B109,入力消費!$P$49:$P$153)</f>
        <v>0</v>
      </c>
      <c r="F109" s="186">
        <f t="shared" si="18"/>
        <v>0</v>
      </c>
      <c r="G109" s="611">
        <v>0</v>
      </c>
      <c r="H109" s="611">
        <v>0</v>
      </c>
      <c r="I109" s="187">
        <f>係数!D109</f>
        <v>0.75832230033594317</v>
      </c>
      <c r="J109" s="188"/>
      <c r="K109" s="67">
        <f t="shared" si="19"/>
        <v>0</v>
      </c>
      <c r="L109" s="187">
        <f>マージン!M109</f>
        <v>1.0144616257250549</v>
      </c>
      <c r="M109" s="78">
        <f t="shared" si="20"/>
        <v>0</v>
      </c>
      <c r="N109" s="613">
        <v>0</v>
      </c>
      <c r="O109" s="78">
        <f t="shared" si="21"/>
        <v>0</v>
      </c>
      <c r="P109" s="78">
        <f t="shared" si="22"/>
        <v>0</v>
      </c>
      <c r="Q109" s="187">
        <f>係数!E109+係数!F109</f>
        <v>0.34030043056366016</v>
      </c>
      <c r="R109" s="78">
        <f t="shared" si="23"/>
        <v>0</v>
      </c>
      <c r="S109" s="41"/>
      <c r="T109" s="42"/>
      <c r="U109" s="187">
        <f>係数!G109</f>
        <v>1.8465650014573752E-2</v>
      </c>
      <c r="V109" s="78">
        <f t="shared" si="24"/>
        <v>0</v>
      </c>
      <c r="W109" s="78">
        <f t="shared" si="25"/>
        <v>0</v>
      </c>
      <c r="X109" s="611">
        <v>0</v>
      </c>
      <c r="Y109" s="78">
        <f t="shared" si="26"/>
        <v>0</v>
      </c>
      <c r="Z109" s="67">
        <f t="shared" si="27"/>
        <v>0</v>
      </c>
      <c r="AA109" s="78">
        <f t="shared" si="28"/>
        <v>0</v>
      </c>
      <c r="AB109" s="78">
        <f t="shared" si="29"/>
        <v>0</v>
      </c>
      <c r="AC109" s="78">
        <f t="shared" si="30"/>
        <v>0</v>
      </c>
      <c r="AD109" s="67">
        <f>Z109*(1-マージン!$N109)</f>
        <v>0</v>
      </c>
      <c r="AE109" s="78">
        <f>AA109*(1-マージン!$N109)</f>
        <v>0</v>
      </c>
      <c r="AF109" s="78">
        <f>AB109*(1-マージン!$N109)</f>
        <v>0</v>
      </c>
      <c r="AG109" s="78">
        <f t="shared" si="31"/>
        <v>0</v>
      </c>
      <c r="AH109" s="191">
        <f>(N109+X109)*係数!H109/1000000</f>
        <v>0</v>
      </c>
      <c r="AI109" s="192">
        <f>(N109+X109)*係数!I109/1000000</f>
        <v>0</v>
      </c>
    </row>
    <row r="110" spans="1:35">
      <c r="A110" s="42"/>
      <c r="B110" s="184">
        <v>681</v>
      </c>
      <c r="C110" s="193" t="s">
        <v>26</v>
      </c>
      <c r="D110" s="186">
        <f>SUMIF(入力消費!$R$49:$R$153,B110,入力消費!$L$49:$L$153)</f>
        <v>0</v>
      </c>
      <c r="E110" s="186">
        <f>SUMIF(入力消費!$R$49:$R$153,B110,入力消費!$P$49:$P$153)</f>
        <v>0</v>
      </c>
      <c r="F110" s="186">
        <f t="shared" si="18"/>
        <v>0</v>
      </c>
      <c r="G110" s="611">
        <v>0</v>
      </c>
      <c r="H110" s="611">
        <v>0</v>
      </c>
      <c r="I110" s="187">
        <f>係数!D110</f>
        <v>1</v>
      </c>
      <c r="J110" s="188"/>
      <c r="K110" s="67">
        <f t="shared" si="19"/>
        <v>0</v>
      </c>
      <c r="L110" s="187">
        <f>マージン!M110</f>
        <v>1.0287413518373496</v>
      </c>
      <c r="M110" s="78">
        <f t="shared" si="20"/>
        <v>0</v>
      </c>
      <c r="N110" s="613">
        <v>0</v>
      </c>
      <c r="O110" s="78">
        <f t="shared" si="21"/>
        <v>0</v>
      </c>
      <c r="P110" s="78">
        <f t="shared" si="22"/>
        <v>0</v>
      </c>
      <c r="Q110" s="187">
        <f>係数!E110+係数!F110</f>
        <v>0</v>
      </c>
      <c r="R110" s="78">
        <f t="shared" si="23"/>
        <v>0</v>
      </c>
      <c r="S110" s="41"/>
      <c r="T110" s="42"/>
      <c r="U110" s="187">
        <f>係数!G110</f>
        <v>0</v>
      </c>
      <c r="V110" s="78">
        <f t="shared" si="24"/>
        <v>0</v>
      </c>
      <c r="W110" s="78">
        <f t="shared" si="25"/>
        <v>0</v>
      </c>
      <c r="X110" s="611">
        <v>0</v>
      </c>
      <c r="Y110" s="78">
        <f t="shared" si="26"/>
        <v>0</v>
      </c>
      <c r="Z110" s="67">
        <f t="shared" si="27"/>
        <v>0</v>
      </c>
      <c r="AA110" s="78">
        <f t="shared" si="28"/>
        <v>0</v>
      </c>
      <c r="AB110" s="78">
        <f t="shared" si="29"/>
        <v>0</v>
      </c>
      <c r="AC110" s="78">
        <f t="shared" si="30"/>
        <v>0</v>
      </c>
      <c r="AD110" s="67">
        <f>Z110*(1-マージン!$N110)</f>
        <v>0</v>
      </c>
      <c r="AE110" s="78">
        <f>AA110*(1-マージン!$N110)</f>
        <v>0</v>
      </c>
      <c r="AF110" s="78">
        <f>AB110*(1-マージン!$N110)</f>
        <v>0</v>
      </c>
      <c r="AG110" s="78">
        <f t="shared" si="31"/>
        <v>0</v>
      </c>
      <c r="AH110" s="191">
        <f>(N110+X110)*係数!H110/1000000</f>
        <v>0</v>
      </c>
      <c r="AI110" s="192">
        <f>(N110+X110)*係数!I110/1000000</f>
        <v>0</v>
      </c>
    </row>
    <row r="111" spans="1:35">
      <c r="A111" s="42"/>
      <c r="B111" s="184">
        <v>691</v>
      </c>
      <c r="C111" s="193" t="s">
        <v>27</v>
      </c>
      <c r="D111" s="186">
        <f>SUMIF(入力消費!$R$49:$R$153,B111,入力消費!$L$49:$L$153)</f>
        <v>0</v>
      </c>
      <c r="E111" s="186">
        <f>SUMIF(入力消費!$R$49:$R$153,B111,入力消費!$P$49:$P$153)</f>
        <v>0</v>
      </c>
      <c r="F111" s="186">
        <f t="shared" si="18"/>
        <v>0</v>
      </c>
      <c r="G111" s="612">
        <v>0</v>
      </c>
      <c r="H111" s="612">
        <v>0</v>
      </c>
      <c r="I111" s="187">
        <f>係数!D111</f>
        <v>0.86001495909806924</v>
      </c>
      <c r="J111" s="188"/>
      <c r="K111" s="67">
        <f t="shared" si="19"/>
        <v>0</v>
      </c>
      <c r="L111" s="187">
        <f>マージン!M111</f>
        <v>1.0462282109380405</v>
      </c>
      <c r="M111" s="78">
        <f t="shared" si="20"/>
        <v>0</v>
      </c>
      <c r="N111" s="613">
        <v>0</v>
      </c>
      <c r="O111" s="78">
        <f t="shared" si="21"/>
        <v>0</v>
      </c>
      <c r="P111" s="78">
        <f t="shared" si="22"/>
        <v>0</v>
      </c>
      <c r="Q111" s="187">
        <f>係数!E111+係数!F111</f>
        <v>0.56668329190038969</v>
      </c>
      <c r="R111" s="78">
        <f t="shared" si="23"/>
        <v>0</v>
      </c>
      <c r="S111" s="41"/>
      <c r="T111" s="42"/>
      <c r="U111" s="187">
        <f>係数!G111</f>
        <v>8.4525283964417726E-6</v>
      </c>
      <c r="V111" s="78">
        <f t="shared" si="24"/>
        <v>0</v>
      </c>
      <c r="W111" s="78">
        <f t="shared" si="25"/>
        <v>0</v>
      </c>
      <c r="X111" s="611">
        <v>0</v>
      </c>
      <c r="Y111" s="78">
        <f t="shared" si="26"/>
        <v>0</v>
      </c>
      <c r="Z111" s="67">
        <f t="shared" si="27"/>
        <v>0</v>
      </c>
      <c r="AA111" s="78">
        <f t="shared" si="28"/>
        <v>0</v>
      </c>
      <c r="AB111" s="78">
        <f t="shared" si="29"/>
        <v>0</v>
      </c>
      <c r="AC111" s="78">
        <f t="shared" si="30"/>
        <v>0</v>
      </c>
      <c r="AD111" s="67">
        <f>Z111*(1-マージン!$N111)</f>
        <v>0</v>
      </c>
      <c r="AE111" s="78">
        <f>AA111*(1-マージン!$N111)</f>
        <v>0</v>
      </c>
      <c r="AF111" s="78">
        <f>AB111*(1-マージン!$N111)</f>
        <v>0</v>
      </c>
      <c r="AG111" s="78">
        <f t="shared" si="31"/>
        <v>0</v>
      </c>
      <c r="AH111" s="191">
        <f>(N111+X111)*係数!H111/1000000</f>
        <v>0</v>
      </c>
      <c r="AI111" s="192">
        <f>(N111+X111)*係数!I111/1000000</f>
        <v>0</v>
      </c>
    </row>
    <row r="112" spans="1:35">
      <c r="A112" s="42"/>
      <c r="B112" s="195">
        <v>700</v>
      </c>
      <c r="C112" s="196" t="s">
        <v>28</v>
      </c>
      <c r="D112" s="212">
        <f>SUM(D6:D111)</f>
        <v>0</v>
      </c>
      <c r="E112" s="212">
        <f t="shared" ref="E112:K112" si="34">SUM(E6:E111)</f>
        <v>0</v>
      </c>
      <c r="F112" s="212">
        <f t="shared" si="34"/>
        <v>0</v>
      </c>
      <c r="G112" s="212">
        <f t="shared" si="34"/>
        <v>0</v>
      </c>
      <c r="H112" s="212">
        <f t="shared" si="34"/>
        <v>0</v>
      </c>
      <c r="I112" s="86"/>
      <c r="J112" s="212">
        <f t="shared" si="34"/>
        <v>0</v>
      </c>
      <c r="K112" s="212">
        <f t="shared" si="34"/>
        <v>0</v>
      </c>
      <c r="L112" s="86"/>
      <c r="M112" s="212">
        <f t="shared" ref="M112" si="35">SUM(M6:M111)</f>
        <v>0</v>
      </c>
      <c r="N112" s="212">
        <f t="shared" ref="N112" si="36">SUM(N6:N111)</f>
        <v>0</v>
      </c>
      <c r="O112" s="212">
        <f t="shared" ref="O112" si="37">SUM(O6:O111)</f>
        <v>0</v>
      </c>
      <c r="P112" s="212">
        <f t="shared" ref="P112:R112" si="38">SUM(P6:P111)</f>
        <v>0</v>
      </c>
      <c r="Q112" s="86"/>
      <c r="R112" s="212">
        <f t="shared" si="38"/>
        <v>0</v>
      </c>
      <c r="S112" s="41"/>
      <c r="T112" s="42"/>
      <c r="U112" s="199">
        <f>係数!G112</f>
        <v>1</v>
      </c>
      <c r="V112" s="212">
        <f t="shared" ref="V112" si="39">SUM(V6:V111)</f>
        <v>0</v>
      </c>
      <c r="W112" s="212">
        <f t="shared" ref="W112" si="40">SUM(W6:W111)</f>
        <v>0</v>
      </c>
      <c r="X112" s="212">
        <f t="shared" ref="X112" si="41">SUM(X6:X111)</f>
        <v>0</v>
      </c>
      <c r="Y112" s="212">
        <f t="shared" ref="Y112" si="42">SUM(Y6:Y111)</f>
        <v>0</v>
      </c>
      <c r="Z112" s="212">
        <f t="shared" ref="Z112" si="43">SUM(Z6:Z111)</f>
        <v>0</v>
      </c>
      <c r="AA112" s="212">
        <f t="shared" ref="AA112" si="44">SUM(AA6:AA111)</f>
        <v>0</v>
      </c>
      <c r="AB112" s="212">
        <f t="shared" ref="AB112" si="45">SUM(AB6:AB111)</f>
        <v>0</v>
      </c>
      <c r="AC112" s="212">
        <f t="shared" ref="AC112" si="46">SUM(AC6:AC111)</f>
        <v>0</v>
      </c>
      <c r="AD112" s="212">
        <f t="shared" ref="AD112" si="47">SUM(AD6:AD111)</f>
        <v>0</v>
      </c>
      <c r="AE112" s="212">
        <f t="shared" ref="AE112" si="48">SUM(AE6:AE111)</f>
        <v>0</v>
      </c>
      <c r="AF112" s="212">
        <f t="shared" ref="AF112" si="49">SUM(AF6:AF111)</f>
        <v>0</v>
      </c>
      <c r="AG112" s="212">
        <f t="shared" ref="AG112" si="50">SUM(AG6:AG111)</f>
        <v>0</v>
      </c>
      <c r="AH112" s="213">
        <f t="shared" ref="AH112" si="51">SUM(AH6:AH111)</f>
        <v>0</v>
      </c>
      <c r="AI112" s="213">
        <f t="shared" ref="AI112" si="52">SUM(AI6:AI111)</f>
        <v>0</v>
      </c>
    </row>
    <row r="113" spans="1:36">
      <c r="A113" s="42"/>
      <c r="D113" s="211"/>
      <c r="E113" s="211"/>
      <c r="F113" s="211"/>
      <c r="G113" s="211"/>
      <c r="H113" s="211"/>
      <c r="I113" s="86"/>
      <c r="L113" s="86"/>
      <c r="S113" s="31" t="s">
        <v>111</v>
      </c>
      <c r="T113" s="31" t="s">
        <v>112</v>
      </c>
      <c r="U113" s="86"/>
      <c r="V113" s="86"/>
      <c r="W113" s="41"/>
      <c r="X113" s="41"/>
      <c r="Y113" s="41"/>
      <c r="Z113" s="41"/>
      <c r="AA113" s="41"/>
      <c r="AB113" s="41"/>
      <c r="AC113" s="41"/>
      <c r="AD113" s="41"/>
      <c r="AE113" s="41"/>
      <c r="AF113" s="41"/>
      <c r="AG113" s="41"/>
      <c r="AH113" s="189"/>
      <c r="AI113" s="189"/>
      <c r="AJ113" s="41"/>
    </row>
    <row r="114" spans="1:36">
      <c r="A114" s="42"/>
      <c r="D114" s="200"/>
      <c r="F114" s="189"/>
      <c r="G114" s="189"/>
      <c r="H114" s="189"/>
      <c r="J114" s="86"/>
      <c r="K114" s="28"/>
      <c r="M114" s="83"/>
      <c r="N114" s="83"/>
      <c r="O114" s="83"/>
      <c r="P114" s="86"/>
      <c r="Q114" s="86"/>
      <c r="S114" s="201">
        <f>マージン!H6</f>
        <v>0.9410230177254062</v>
      </c>
      <c r="T114" s="201">
        <f>マージン!I6</f>
        <v>0.78403790917303728</v>
      </c>
      <c r="U114" s="41"/>
      <c r="W114" s="86"/>
      <c r="X114" s="86"/>
      <c r="Y114" s="86"/>
      <c r="Z114" s="86"/>
      <c r="AA114" s="86"/>
      <c r="AB114" s="86"/>
      <c r="AC114" s="86"/>
      <c r="AD114" s="86"/>
      <c r="AE114" s="86"/>
      <c r="AF114" s="86"/>
      <c r="AG114" s="86"/>
      <c r="AH114" s="86"/>
      <c r="AI114" s="86"/>
    </row>
    <row r="115" spans="1:36">
      <c r="A115" s="42"/>
      <c r="D115" s="197"/>
      <c r="F115" s="41"/>
      <c r="G115" s="41"/>
      <c r="H115" s="115"/>
      <c r="J115" s="135"/>
      <c r="N115" s="41"/>
      <c r="O115" s="41"/>
      <c r="P115" s="41"/>
      <c r="S115" s="206" t="s">
        <v>113</v>
      </c>
      <c r="T115" s="206" t="s">
        <v>113</v>
      </c>
    </row>
    <row r="116" spans="1:36">
      <c r="A116" s="42"/>
      <c r="D116" s="202"/>
      <c r="F116" s="41"/>
      <c r="G116" s="41"/>
      <c r="H116" s="41"/>
      <c r="K116" s="203"/>
      <c r="L116" s="204"/>
      <c r="M116" s="205"/>
      <c r="N116" s="205"/>
      <c r="O116" s="205"/>
      <c r="S116" s="198">
        <f>R112*S114</f>
        <v>0</v>
      </c>
      <c r="T116" s="198">
        <f>S116*T114</f>
        <v>0</v>
      </c>
      <c r="U116" s="41"/>
    </row>
    <row r="117" spans="1:36">
      <c r="A117" s="42"/>
      <c r="D117" s="202"/>
      <c r="F117" s="41"/>
      <c r="G117" s="207"/>
      <c r="H117" s="207"/>
      <c r="J117" s="208"/>
      <c r="S117" s="86"/>
      <c r="T117" s="86"/>
    </row>
    <row r="118" spans="1:36">
      <c r="A118" s="42"/>
      <c r="D118" s="202"/>
      <c r="F118" s="41"/>
      <c r="G118" s="41"/>
      <c r="H118" s="41"/>
    </row>
    <row r="119" spans="1:36">
      <c r="A119" s="42"/>
      <c r="D119" s="202"/>
      <c r="F119" s="41"/>
      <c r="G119" s="41"/>
      <c r="H119" s="41"/>
    </row>
    <row r="120" spans="1:36">
      <c r="A120" s="42"/>
      <c r="D120" s="202"/>
      <c r="F120" s="41"/>
      <c r="G120" s="41"/>
      <c r="H120" s="41"/>
    </row>
    <row r="121" spans="1:36">
      <c r="A121" s="42"/>
      <c r="D121" s="202"/>
      <c r="F121" s="41"/>
      <c r="G121" s="41"/>
      <c r="H121" s="41"/>
    </row>
    <row r="122" spans="1:36">
      <c r="A122" s="42"/>
      <c r="D122" s="202"/>
      <c r="F122" s="41"/>
      <c r="G122" s="41"/>
      <c r="H122" s="41"/>
    </row>
    <row r="123" spans="1:36">
      <c r="B123" s="209"/>
      <c r="C123" s="209"/>
      <c r="D123" s="178"/>
      <c r="E123" s="86"/>
      <c r="F123" s="86"/>
    </row>
    <row r="124" spans="1:36">
      <c r="B124" s="178"/>
      <c r="C124" s="178"/>
      <c r="D124" s="178"/>
    </row>
    <row r="125" spans="1:36">
      <c r="B125" s="178"/>
    </row>
    <row r="129" s="25" customFormat="1"/>
    <row r="130" s="25" customFormat="1"/>
    <row r="131" s="25" customFormat="1"/>
    <row r="132" s="25" customFormat="1"/>
    <row r="133" s="25" customFormat="1"/>
    <row r="134" s="25" customFormat="1"/>
    <row r="135" s="25" customFormat="1"/>
    <row r="136" s="25" customFormat="1"/>
    <row r="137" s="25" customFormat="1"/>
    <row r="138" s="25" customFormat="1"/>
    <row r="139" s="25" customFormat="1"/>
    <row r="140" s="25" customFormat="1"/>
    <row r="141" s="25" customFormat="1"/>
    <row r="142" s="25" customFormat="1"/>
    <row r="143" s="25" customFormat="1"/>
    <row r="144" s="25" customFormat="1"/>
    <row r="145" s="25" customFormat="1"/>
    <row r="146" s="25" customFormat="1"/>
    <row r="147" s="25" customFormat="1"/>
    <row r="148" s="25" customFormat="1"/>
    <row r="149" s="25" customFormat="1"/>
    <row r="150" s="25" customFormat="1"/>
    <row r="151" s="25" customFormat="1"/>
    <row r="152" s="25" customFormat="1"/>
    <row r="153" s="25" customFormat="1"/>
    <row r="154" s="25" customFormat="1"/>
    <row r="155" s="25" customFormat="1"/>
    <row r="156" s="25" customFormat="1"/>
    <row r="157" s="25" customFormat="1"/>
    <row r="158" s="25" customFormat="1"/>
    <row r="159" s="25" customFormat="1"/>
    <row r="160" s="25" customFormat="1"/>
    <row r="161" s="25" customFormat="1"/>
    <row r="162" s="25" customFormat="1"/>
    <row r="163" s="25" customFormat="1"/>
    <row r="164" s="25" customFormat="1"/>
    <row r="165" s="25" customFormat="1"/>
    <row r="166" s="25" customFormat="1"/>
    <row r="167" s="25" customFormat="1"/>
    <row r="168" s="25" customFormat="1"/>
    <row r="169" s="25" customFormat="1"/>
    <row r="170" s="25" customFormat="1"/>
    <row r="171" s="25" customFormat="1"/>
    <row r="172" s="25" customFormat="1"/>
    <row r="173" s="25" customFormat="1"/>
    <row r="174" s="25" customFormat="1"/>
    <row r="175" s="25" customFormat="1"/>
    <row r="176" s="25" customFormat="1"/>
    <row r="177" s="25" customFormat="1"/>
    <row r="178" s="25" customFormat="1"/>
    <row r="179" s="25" customFormat="1"/>
    <row r="180" s="25" customFormat="1"/>
    <row r="181" s="25" customFormat="1"/>
    <row r="182" s="25" customFormat="1"/>
    <row r="183" s="25" customFormat="1"/>
    <row r="184" s="25" customFormat="1"/>
    <row r="185" s="25" customFormat="1"/>
    <row r="186" s="25" customFormat="1"/>
    <row r="187" s="25" customFormat="1"/>
    <row r="188" s="25" customFormat="1"/>
    <row r="189" s="25" customFormat="1"/>
    <row r="190" s="25" customFormat="1"/>
    <row r="191" s="25" customFormat="1"/>
    <row r="192" s="25" customFormat="1"/>
    <row r="193" s="25" customFormat="1"/>
    <row r="194" s="25" customFormat="1"/>
    <row r="195" s="25" customFormat="1"/>
    <row r="196" s="25" customFormat="1"/>
    <row r="197" s="25" customFormat="1"/>
    <row r="198" s="25" customFormat="1"/>
    <row r="199" s="25" customFormat="1"/>
    <row r="200" s="25" customFormat="1"/>
    <row r="201" s="25" customFormat="1"/>
    <row r="202" s="25" customFormat="1"/>
    <row r="203" s="25" customFormat="1"/>
    <row r="204" s="25" customFormat="1"/>
    <row r="205" s="25" customFormat="1"/>
    <row r="206" s="25" customFormat="1"/>
    <row r="207" s="25" customFormat="1"/>
    <row r="208" s="25" customFormat="1"/>
    <row r="209" s="25" customFormat="1"/>
    <row r="210" s="25" customFormat="1"/>
    <row r="211" s="25" customFormat="1"/>
    <row r="212" s="25" customFormat="1"/>
    <row r="213" s="25" customFormat="1"/>
    <row r="214" s="25" customFormat="1"/>
    <row r="215" s="25" customFormat="1"/>
    <row r="216" s="25" customFormat="1"/>
    <row r="217" s="25" customFormat="1"/>
    <row r="218" s="25" customFormat="1"/>
    <row r="219" s="25" customFormat="1"/>
    <row r="220" s="25" customFormat="1"/>
    <row r="221" s="25" customFormat="1"/>
    <row r="222" s="25" customFormat="1"/>
    <row r="223" s="25" customFormat="1"/>
    <row r="224" s="25" customFormat="1"/>
    <row r="225" s="25" customFormat="1"/>
    <row r="226" s="25" customFormat="1"/>
    <row r="227" s="25" customFormat="1"/>
    <row r="228" s="25" customFormat="1"/>
    <row r="229" s="25" customFormat="1"/>
    <row r="230" s="25" customFormat="1"/>
    <row r="231" s="25" customFormat="1"/>
    <row r="232" s="25" customFormat="1"/>
    <row r="233" s="25" customFormat="1"/>
    <row r="234" s="25" customFormat="1"/>
    <row r="235" s="25" customFormat="1"/>
    <row r="236" s="25" customFormat="1"/>
    <row r="237" s="25" customFormat="1"/>
    <row r="238" s="25" customFormat="1"/>
    <row r="239" s="25" customFormat="1"/>
    <row r="240" s="25" customFormat="1"/>
    <row r="241" s="25" customFormat="1"/>
    <row r="242" s="25" customFormat="1"/>
    <row r="243" s="25" customFormat="1"/>
    <row r="244" s="25" customFormat="1"/>
    <row r="245" s="25" customFormat="1"/>
    <row r="246" s="25" customFormat="1"/>
    <row r="247" s="25" customFormat="1"/>
    <row r="248" s="25" customFormat="1"/>
    <row r="249" s="25" customFormat="1"/>
    <row r="250" s="25" customFormat="1"/>
    <row r="251" s="25" customFormat="1"/>
    <row r="252" s="25" customFormat="1"/>
    <row r="253" s="25" customFormat="1"/>
    <row r="254" s="25" customFormat="1"/>
    <row r="255" s="25" customFormat="1"/>
    <row r="256" s="25" customFormat="1"/>
    <row r="257" s="25" customFormat="1"/>
    <row r="258" s="25" customFormat="1"/>
    <row r="259" s="25" customFormat="1"/>
    <row r="260" s="25" customFormat="1"/>
    <row r="261" s="25" customFormat="1"/>
    <row r="262" s="25" customFormat="1"/>
    <row r="263" s="25" customFormat="1"/>
    <row r="264" s="25" customFormat="1"/>
    <row r="265" s="25" customFormat="1"/>
    <row r="266" s="25" customFormat="1"/>
    <row r="267" s="25" customFormat="1"/>
    <row r="268" s="25" customFormat="1"/>
    <row r="269" s="25" customFormat="1"/>
    <row r="270" s="25" customFormat="1"/>
    <row r="271" s="25" customFormat="1"/>
    <row r="272" s="25" customFormat="1"/>
    <row r="273" s="25" customFormat="1"/>
    <row r="274" s="25" customFormat="1"/>
    <row r="275" s="25" customFormat="1"/>
    <row r="276" s="25" customFormat="1"/>
    <row r="277" s="25" customFormat="1"/>
    <row r="278" s="25" customFormat="1"/>
    <row r="279" s="25" customFormat="1"/>
    <row r="280" s="25" customFormat="1"/>
    <row r="281" s="25" customFormat="1"/>
    <row r="282" s="25" customFormat="1"/>
    <row r="283" s="25" customFormat="1"/>
    <row r="284" s="25" customFormat="1"/>
    <row r="285" s="25" customFormat="1"/>
    <row r="286" s="25" customFormat="1"/>
    <row r="287" s="25" customFormat="1"/>
    <row r="288" s="25" customFormat="1"/>
    <row r="289" s="25" customFormat="1"/>
    <row r="290" s="25" customFormat="1"/>
    <row r="291" s="25" customFormat="1"/>
    <row r="292" s="25" customFormat="1"/>
    <row r="293" s="25" customFormat="1"/>
    <row r="294" s="25" customFormat="1"/>
    <row r="295" s="25" customFormat="1"/>
    <row r="296" s="25" customFormat="1"/>
    <row r="297" s="25" customFormat="1"/>
    <row r="298" s="25" customFormat="1"/>
    <row r="299" s="25" customFormat="1"/>
    <row r="300" s="25" customFormat="1"/>
    <row r="301" s="25" customFormat="1"/>
    <row r="302" s="25" customFormat="1"/>
    <row r="303" s="25" customFormat="1"/>
    <row r="304" s="25" customFormat="1"/>
    <row r="305" s="25" customFormat="1"/>
    <row r="306" s="25" customFormat="1"/>
    <row r="307" s="25" customFormat="1"/>
    <row r="308" s="25" customFormat="1"/>
    <row r="309" s="25" customFormat="1"/>
    <row r="310" s="25" customFormat="1"/>
    <row r="311" s="25" customFormat="1"/>
    <row r="312" s="25" customFormat="1"/>
    <row r="313" s="25" customFormat="1"/>
    <row r="314" s="25" customFormat="1"/>
    <row r="315" s="25" customFormat="1"/>
    <row r="316" s="25" customFormat="1"/>
    <row r="317" s="25" customFormat="1"/>
    <row r="318" s="25" customFormat="1"/>
    <row r="319" s="25" customFormat="1"/>
    <row r="320" s="25" customFormat="1"/>
    <row r="321" s="25" customFormat="1"/>
    <row r="322" s="25" customFormat="1"/>
    <row r="323" s="25" customFormat="1"/>
    <row r="324" s="25" customFormat="1"/>
    <row r="325" s="25" customFormat="1"/>
    <row r="326" s="25" customFormat="1"/>
    <row r="327" s="25" customFormat="1"/>
    <row r="328" s="25" customFormat="1"/>
    <row r="329" s="25" customFormat="1"/>
    <row r="330" s="25" customFormat="1"/>
    <row r="331" s="25" customFormat="1"/>
    <row r="332" s="25" customFormat="1"/>
    <row r="333" s="25" customFormat="1"/>
    <row r="334" s="25" customFormat="1"/>
    <row r="335" s="25" customFormat="1"/>
    <row r="336" s="25" customFormat="1"/>
    <row r="337" s="25" customFormat="1"/>
    <row r="338" s="25" customFormat="1"/>
    <row r="339" s="25" customFormat="1"/>
    <row r="340" s="25" customFormat="1"/>
    <row r="341" s="25" customFormat="1"/>
    <row r="342" s="25" customFormat="1"/>
    <row r="343" s="25" customFormat="1"/>
    <row r="344" s="25" customFormat="1"/>
    <row r="345" s="25" customFormat="1"/>
    <row r="346" s="25" customFormat="1"/>
    <row r="347" s="25" customFormat="1"/>
    <row r="348" s="25" customFormat="1"/>
    <row r="349" s="25" customFormat="1"/>
    <row r="350" s="25" customFormat="1"/>
    <row r="351" s="25" customFormat="1"/>
    <row r="352" s="25" customFormat="1"/>
    <row r="353" s="25" customFormat="1"/>
    <row r="354" s="25" customFormat="1"/>
    <row r="355" s="25" customFormat="1"/>
    <row r="356" s="25" customFormat="1"/>
    <row r="357" s="25" customFormat="1"/>
    <row r="358" s="25" customFormat="1"/>
    <row r="359" s="25" customFormat="1"/>
    <row r="360" s="25" customFormat="1"/>
    <row r="361" s="25" customFormat="1"/>
    <row r="362" s="25" customFormat="1"/>
    <row r="363" s="25" customFormat="1"/>
    <row r="364" s="25" customFormat="1"/>
    <row r="365" s="25" customFormat="1"/>
    <row r="366" s="25" customFormat="1"/>
    <row r="367" s="25" customFormat="1"/>
    <row r="368" s="25" customFormat="1"/>
    <row r="369" s="25" customFormat="1"/>
    <row r="370" s="25" customFormat="1"/>
    <row r="371" s="25" customFormat="1"/>
    <row r="372" s="25" customFormat="1"/>
    <row r="373" s="25" customFormat="1"/>
    <row r="374" s="25" customFormat="1"/>
    <row r="375" s="25" customFormat="1"/>
    <row r="376" s="25" customFormat="1"/>
    <row r="377" s="25" customFormat="1"/>
    <row r="378" s="25" customFormat="1"/>
    <row r="379" s="25" customFormat="1"/>
    <row r="380" s="25" customFormat="1"/>
    <row r="381" s="25" customFormat="1"/>
    <row r="382" s="25" customFormat="1"/>
    <row r="383" s="25" customFormat="1"/>
    <row r="384" s="25" customFormat="1"/>
    <row r="385" s="25" customFormat="1"/>
    <row r="386" s="25" customFormat="1"/>
    <row r="387" s="25" customFormat="1"/>
    <row r="388" s="25" customFormat="1"/>
    <row r="389" s="25" customFormat="1"/>
    <row r="390" s="25" customFormat="1"/>
    <row r="391" s="25" customFormat="1"/>
    <row r="392" s="25" customFormat="1"/>
    <row r="393" s="25" customFormat="1"/>
    <row r="394" s="25" customFormat="1"/>
    <row r="395" s="25" customFormat="1"/>
    <row r="396" s="25" customFormat="1"/>
    <row r="397" s="25" customFormat="1"/>
    <row r="398" s="25" customFormat="1"/>
    <row r="399" s="25" customFormat="1"/>
    <row r="400" s="25" customFormat="1"/>
    <row r="401" s="25" customFormat="1"/>
    <row r="402" s="25" customFormat="1"/>
    <row r="403" s="25" customFormat="1"/>
    <row r="404" s="25" customFormat="1"/>
    <row r="405" s="25" customFormat="1"/>
    <row r="406" s="25" customFormat="1"/>
    <row r="407" s="25" customFormat="1"/>
    <row r="408" s="25" customFormat="1"/>
    <row r="409" s="25" customFormat="1"/>
    <row r="410" s="25" customFormat="1"/>
    <row r="411" s="25" customFormat="1"/>
    <row r="412" s="25" customFormat="1"/>
    <row r="413" s="25" customFormat="1"/>
    <row r="414" s="25" customFormat="1"/>
    <row r="415" s="25" customFormat="1"/>
    <row r="416" s="25" customFormat="1"/>
    <row r="417" s="25" customFormat="1"/>
    <row r="418" s="25" customFormat="1"/>
    <row r="419" s="25" customFormat="1"/>
    <row r="420" s="25" customFormat="1"/>
    <row r="421" s="25" customFormat="1"/>
    <row r="422" s="25" customFormat="1"/>
    <row r="423" s="25" customFormat="1"/>
    <row r="424" s="25" customFormat="1"/>
    <row r="425" s="25" customFormat="1"/>
    <row r="426" s="25" customFormat="1"/>
    <row r="427" s="25" customFormat="1"/>
    <row r="428" s="25" customFormat="1"/>
    <row r="429" s="25" customFormat="1"/>
  </sheetData>
  <sheetProtection sheet="1" objects="1" scenarios="1"/>
  <mergeCells count="35">
    <mergeCell ref="W2:W4"/>
    <mergeCell ref="Z3:Z4"/>
    <mergeCell ref="AA3:AA4"/>
    <mergeCell ref="AB3:AB4"/>
    <mergeCell ref="AC3:AC4"/>
    <mergeCell ref="AI2:AI4"/>
    <mergeCell ref="AH2:AH4"/>
    <mergeCell ref="X2:X4"/>
    <mergeCell ref="Y2:Y3"/>
    <mergeCell ref="Z2:AC2"/>
    <mergeCell ref="AD2:AG2"/>
    <mergeCell ref="AD3:AD4"/>
    <mergeCell ref="AF3:AF4"/>
    <mergeCell ref="AG3:AG4"/>
    <mergeCell ref="AE3:AE4"/>
    <mergeCell ref="Q2:Q4"/>
    <mergeCell ref="S2:S4"/>
    <mergeCell ref="U2:U4"/>
    <mergeCell ref="V2:V4"/>
    <mergeCell ref="T2:T4"/>
    <mergeCell ref="R2:R4"/>
    <mergeCell ref="P2:P3"/>
    <mergeCell ref="B2:C5"/>
    <mergeCell ref="D2:D4"/>
    <mergeCell ref="O2:O4"/>
    <mergeCell ref="E2:E4"/>
    <mergeCell ref="L2:L4"/>
    <mergeCell ref="G2:G4"/>
    <mergeCell ref="M2:M3"/>
    <mergeCell ref="N2:N4"/>
    <mergeCell ref="F2:F4"/>
    <mergeCell ref="H2:H4"/>
    <mergeCell ref="J2:J4"/>
    <mergeCell ref="K2:K4"/>
    <mergeCell ref="I2:I4"/>
  </mergeCells>
  <phoneticPr fontId="2"/>
  <pageMargins left="0.19685039370078741" right="0.19685039370078741" top="0.74803149606299213" bottom="0.74803149606299213" header="0.31496062992125984" footer="0.31496062992125984"/>
  <pageSetup paperSize="8" scale="4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499984740745262"/>
  </sheetPr>
  <dimension ref="A1:AI429"/>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25" customWidth="1"/>
    <col min="2" max="2" width="9" style="25"/>
    <col min="3" max="3" width="24.6328125" style="25" customWidth="1"/>
    <col min="4" max="31" width="12.6328125" style="25" customWidth="1"/>
    <col min="32" max="35" width="12.453125" style="25" customWidth="1"/>
    <col min="36" max="16384" width="9" style="25"/>
  </cols>
  <sheetData>
    <row r="1" spans="1:35" ht="37.5" customHeight="1">
      <c r="B1" s="177"/>
      <c r="C1" s="178"/>
      <c r="D1" s="178"/>
    </row>
    <row r="2" spans="1:35" ht="16.5" customHeight="1">
      <c r="A2" s="42"/>
      <c r="B2" s="870" t="s">
        <v>752</v>
      </c>
      <c r="C2" s="870"/>
      <c r="D2" s="893" t="s">
        <v>256</v>
      </c>
      <c r="E2" s="889" t="s">
        <v>252</v>
      </c>
      <c r="F2" s="889" t="s">
        <v>286</v>
      </c>
      <c r="G2" s="889" t="s">
        <v>253</v>
      </c>
      <c r="H2" s="889" t="s">
        <v>287</v>
      </c>
      <c r="I2" s="886" t="s">
        <v>255</v>
      </c>
      <c r="J2" s="889" t="s">
        <v>288</v>
      </c>
      <c r="K2" s="889" t="s">
        <v>753</v>
      </c>
      <c r="L2" s="889" t="s">
        <v>70</v>
      </c>
      <c r="M2" s="891" t="s">
        <v>232</v>
      </c>
      <c r="N2" s="894" t="s">
        <v>254</v>
      </c>
      <c r="O2" s="891" t="s">
        <v>53</v>
      </c>
      <c r="P2" s="889" t="s">
        <v>53</v>
      </c>
      <c r="Q2" s="890" t="s">
        <v>45</v>
      </c>
      <c r="R2" s="891" t="s">
        <v>42</v>
      </c>
      <c r="S2" s="889" t="s">
        <v>72</v>
      </c>
      <c r="T2" s="889" t="s">
        <v>73</v>
      </c>
      <c r="U2" s="890" t="s">
        <v>74</v>
      </c>
      <c r="V2" s="890" t="s">
        <v>43</v>
      </c>
      <c r="W2" s="889" t="s">
        <v>80</v>
      </c>
      <c r="X2" s="889" t="s">
        <v>54</v>
      </c>
      <c r="Y2" s="889" t="s">
        <v>54</v>
      </c>
      <c r="Z2" s="890" t="s">
        <v>44</v>
      </c>
      <c r="AA2" s="890"/>
      <c r="AB2" s="890"/>
      <c r="AC2" s="890"/>
      <c r="AD2" s="898" t="s">
        <v>46</v>
      </c>
      <c r="AE2" s="898"/>
      <c r="AF2" s="898"/>
      <c r="AG2" s="898"/>
      <c r="AH2" s="891" t="s">
        <v>409</v>
      </c>
      <c r="AI2" s="891" t="s">
        <v>52</v>
      </c>
    </row>
    <row r="3" spans="1:35" ht="16.5" customHeight="1">
      <c r="A3" s="42"/>
      <c r="B3" s="870"/>
      <c r="C3" s="870"/>
      <c r="D3" s="870"/>
      <c r="E3" s="890"/>
      <c r="F3" s="890"/>
      <c r="G3" s="890"/>
      <c r="H3" s="890"/>
      <c r="I3" s="887"/>
      <c r="J3" s="890"/>
      <c r="K3" s="890"/>
      <c r="L3" s="890"/>
      <c r="M3" s="892"/>
      <c r="N3" s="895"/>
      <c r="O3" s="892"/>
      <c r="P3" s="889"/>
      <c r="Q3" s="890"/>
      <c r="R3" s="892"/>
      <c r="S3" s="889"/>
      <c r="T3" s="890"/>
      <c r="U3" s="890"/>
      <c r="V3" s="890"/>
      <c r="W3" s="890"/>
      <c r="X3" s="890"/>
      <c r="Y3" s="889"/>
      <c r="Z3" s="898" t="s">
        <v>41</v>
      </c>
      <c r="AA3" s="899" t="s">
        <v>53</v>
      </c>
      <c r="AB3" s="899" t="s">
        <v>54</v>
      </c>
      <c r="AC3" s="890" t="s">
        <v>75</v>
      </c>
      <c r="AD3" s="898" t="s">
        <v>41</v>
      </c>
      <c r="AE3" s="899" t="s">
        <v>53</v>
      </c>
      <c r="AF3" s="899" t="s">
        <v>54</v>
      </c>
      <c r="AG3" s="898" t="s">
        <v>75</v>
      </c>
      <c r="AH3" s="892"/>
      <c r="AI3" s="892"/>
    </row>
    <row r="4" spans="1:35">
      <c r="A4" s="42"/>
      <c r="B4" s="870"/>
      <c r="C4" s="870"/>
      <c r="D4" s="870"/>
      <c r="E4" s="890"/>
      <c r="F4" s="890"/>
      <c r="G4" s="890"/>
      <c r="H4" s="890"/>
      <c r="I4" s="888"/>
      <c r="J4" s="890"/>
      <c r="K4" s="890"/>
      <c r="L4" s="890"/>
      <c r="M4" s="214" t="s">
        <v>71</v>
      </c>
      <c r="N4" s="896"/>
      <c r="O4" s="897"/>
      <c r="P4" s="214" t="s">
        <v>71</v>
      </c>
      <c r="Q4" s="890"/>
      <c r="R4" s="897"/>
      <c r="S4" s="889"/>
      <c r="T4" s="890"/>
      <c r="U4" s="890"/>
      <c r="V4" s="890"/>
      <c r="W4" s="890"/>
      <c r="X4" s="890"/>
      <c r="Y4" s="214" t="s">
        <v>71</v>
      </c>
      <c r="Z4" s="898"/>
      <c r="AA4" s="899"/>
      <c r="AB4" s="899"/>
      <c r="AC4" s="890"/>
      <c r="AD4" s="898"/>
      <c r="AE4" s="899"/>
      <c r="AF4" s="899"/>
      <c r="AG4" s="898"/>
      <c r="AH4" s="897"/>
      <c r="AI4" s="897"/>
    </row>
    <row r="5" spans="1:35">
      <c r="A5" s="42"/>
      <c r="B5" s="871"/>
      <c r="C5" s="871"/>
      <c r="D5" s="179">
        <f>マージン!$F$6</f>
        <v>2025</v>
      </c>
      <c r="E5" s="179">
        <f>マージン!$F$6</f>
        <v>2025</v>
      </c>
      <c r="F5" s="179">
        <f>マージン!$F$6</f>
        <v>2025</v>
      </c>
      <c r="G5" s="179">
        <f>マージン!$F$6</f>
        <v>2025</v>
      </c>
      <c r="H5" s="179">
        <f>マージン!$F$6</f>
        <v>2025</v>
      </c>
      <c r="I5" s="179">
        <v>2020</v>
      </c>
      <c r="J5" s="179">
        <f>マージン!$F$6</f>
        <v>2025</v>
      </c>
      <c r="K5" s="179">
        <f>マージン!$F$6</f>
        <v>2025</v>
      </c>
      <c r="L5" s="180"/>
      <c r="M5" s="179">
        <v>2020</v>
      </c>
      <c r="N5" s="179">
        <v>2020</v>
      </c>
      <c r="O5" s="179">
        <v>2020</v>
      </c>
      <c r="P5" s="179">
        <f>マージン!$F$6</f>
        <v>2025</v>
      </c>
      <c r="Q5" s="181"/>
      <c r="R5" s="179">
        <v>2020</v>
      </c>
      <c r="S5" s="182"/>
      <c r="T5" s="182"/>
      <c r="U5" s="59"/>
      <c r="V5" s="179">
        <v>2020</v>
      </c>
      <c r="W5" s="179">
        <v>2020</v>
      </c>
      <c r="X5" s="179">
        <v>2020</v>
      </c>
      <c r="Y5" s="179">
        <f>マージン!$F$6</f>
        <v>2025</v>
      </c>
      <c r="Z5" s="179">
        <f>マージン!$F$6</f>
        <v>2025</v>
      </c>
      <c r="AA5" s="179">
        <f>マージン!$F$6</f>
        <v>2025</v>
      </c>
      <c r="AB5" s="179">
        <f>マージン!$F$6</f>
        <v>2025</v>
      </c>
      <c r="AC5" s="179">
        <f>マージン!$F$6</f>
        <v>2025</v>
      </c>
      <c r="AD5" s="179">
        <f>マージン!$F$6</f>
        <v>2025</v>
      </c>
      <c r="AE5" s="179">
        <f>マージン!$F$6</f>
        <v>2025</v>
      </c>
      <c r="AF5" s="179">
        <f>マージン!$F$6</f>
        <v>2025</v>
      </c>
      <c r="AG5" s="179">
        <f>マージン!$F$6</f>
        <v>2025</v>
      </c>
      <c r="AH5" s="183"/>
      <c r="AI5" s="183"/>
    </row>
    <row r="6" spans="1:35">
      <c r="A6" s="42"/>
      <c r="B6" s="184">
        <v>11</v>
      </c>
      <c r="C6" s="185" t="s">
        <v>672</v>
      </c>
      <c r="D6" s="186">
        <f>SUMIF(入力開催!$L$27:$L$97,$B6,入力開催!$G$27:$G$97)</f>
        <v>0</v>
      </c>
      <c r="E6" s="186">
        <f>SUMIF(入力開催!$L$27:$L$97,$B6,入力開催!$J$27:$J$97)</f>
        <v>0</v>
      </c>
      <c r="F6" s="186">
        <f>D6-E6</f>
        <v>0</v>
      </c>
      <c r="G6" s="611">
        <f t="array" ref="G6:G111">MMULT(マージン!P6:DQ111,開催波及!E6:E111)</f>
        <v>0</v>
      </c>
      <c r="H6" s="611">
        <f t="array" ref="H6:H111">MMULT(マージン!DR6:HS111,開催波及!F6:F111)</f>
        <v>0</v>
      </c>
      <c r="I6" s="187">
        <f>係数!D6</f>
        <v>0.21254767972671762</v>
      </c>
      <c r="J6" s="188"/>
      <c r="K6" s="67">
        <f>G6+J6</f>
        <v>0</v>
      </c>
      <c r="L6" s="187">
        <f>マージン!M6</f>
        <v>0.96684125565316892</v>
      </c>
      <c r="M6" s="78">
        <f>K6/L6</f>
        <v>0</v>
      </c>
      <c r="N6" s="610">
        <f t="array" ref="N6:N111">MMULT(係数!J6:DK111,開催波及!M6:M111)</f>
        <v>0</v>
      </c>
      <c r="O6" s="78">
        <f>N6-M6</f>
        <v>0</v>
      </c>
      <c r="P6" s="78">
        <f t="shared" ref="P6" si="0">O6*L6</f>
        <v>0</v>
      </c>
      <c r="Q6" s="187">
        <f>係数!E6+係数!F6</f>
        <v>0.37425714430522738</v>
      </c>
      <c r="R6" s="78">
        <f>N6*Q6</f>
        <v>0</v>
      </c>
      <c r="S6" s="189"/>
      <c r="T6" s="190"/>
      <c r="U6" s="187">
        <f>係数!G6</f>
        <v>1.0450641314735356E-2</v>
      </c>
      <c r="V6" s="78">
        <f>U6*$T$120</f>
        <v>0</v>
      </c>
      <c r="W6" s="78">
        <f t="shared" ref="W6" si="1">V6*I6</f>
        <v>0</v>
      </c>
      <c r="X6" s="611">
        <f t="array" ref="X6:X111">MMULT(係数!J6:DK111,開催波及!W6:W111)</f>
        <v>0</v>
      </c>
      <c r="Y6" s="78">
        <f t="shared" ref="Y6" si="2">X6*L6</f>
        <v>0</v>
      </c>
      <c r="Z6" s="67">
        <f t="shared" ref="Z6" si="3">K6</f>
        <v>0</v>
      </c>
      <c r="AA6" s="78">
        <f t="shared" ref="AA6" si="4">P6</f>
        <v>0</v>
      </c>
      <c r="AB6" s="78">
        <f>Y6</f>
        <v>0</v>
      </c>
      <c r="AC6" s="78">
        <f>SUM(Z6:AB6)</f>
        <v>0</v>
      </c>
      <c r="AD6" s="67">
        <f>Z6*(1-マージン!$N6)</f>
        <v>0</v>
      </c>
      <c r="AE6" s="78">
        <f>AA6*(1-マージン!$N6)</f>
        <v>0</v>
      </c>
      <c r="AF6" s="78">
        <f>AB6*(1-マージン!$N6)</f>
        <v>0</v>
      </c>
      <c r="AG6" s="78">
        <f>SUM(AD6:AF6)</f>
        <v>0</v>
      </c>
      <c r="AH6" s="191">
        <f>(N6+X6)*係数!H6/1000000</f>
        <v>0</v>
      </c>
      <c r="AI6" s="192">
        <f>(N6+X6)*係数!I6/1000000</f>
        <v>0</v>
      </c>
    </row>
    <row r="7" spans="1:35">
      <c r="A7" s="42"/>
      <c r="B7" s="184">
        <v>12</v>
      </c>
      <c r="C7" s="185" t="s">
        <v>30</v>
      </c>
      <c r="D7" s="186">
        <f>SUMIF(入力開催!$L$27:$L$97,$B7,入力開催!$G$27:$G$97)</f>
        <v>0</v>
      </c>
      <c r="E7" s="186">
        <f>SUMIF(入力開催!$L$27:$L$97,$B7,入力開催!$J$27:$J$97)</f>
        <v>0</v>
      </c>
      <c r="F7" s="186">
        <f t="shared" ref="F7:F70" si="5">D7-E7</f>
        <v>0</v>
      </c>
      <c r="G7" s="611">
        <v>0</v>
      </c>
      <c r="H7" s="611">
        <v>0</v>
      </c>
      <c r="I7" s="187">
        <f>係数!D7</f>
        <v>0.10848378204024012</v>
      </c>
      <c r="J7" s="188"/>
      <c r="K7" s="67">
        <f t="shared" ref="K7:K70" si="6">G7+J7</f>
        <v>0</v>
      </c>
      <c r="L7" s="187">
        <f>マージン!M7</f>
        <v>1.1121112527341257</v>
      </c>
      <c r="M7" s="78">
        <f t="shared" ref="M7:M70" si="7">K7/L7</f>
        <v>0</v>
      </c>
      <c r="N7" s="610">
        <v>0</v>
      </c>
      <c r="O7" s="78">
        <f t="shared" ref="O7:O70" si="8">N7-M7</f>
        <v>0</v>
      </c>
      <c r="P7" s="78">
        <f t="shared" ref="P7:P70" si="9">O7*L7</f>
        <v>0</v>
      </c>
      <c r="Q7" s="187">
        <f>係数!E7+係数!F7</f>
        <v>0.16856918090424489</v>
      </c>
      <c r="R7" s="78">
        <f t="shared" ref="R7:R70" si="10">N7*Q7</f>
        <v>0</v>
      </c>
      <c r="S7" s="41"/>
      <c r="T7" s="42"/>
      <c r="U7" s="187">
        <f>係数!G7</f>
        <v>7.3884705419987652E-4</v>
      </c>
      <c r="V7" s="78">
        <f t="shared" ref="V7:V70" si="11">U7*$T$120</f>
        <v>0</v>
      </c>
      <c r="W7" s="78">
        <f t="shared" ref="W7:W70" si="12">V7*I7</f>
        <v>0</v>
      </c>
      <c r="X7" s="611">
        <v>0</v>
      </c>
      <c r="Y7" s="78">
        <f t="shared" ref="Y7:Y70" si="13">X7*L7</f>
        <v>0</v>
      </c>
      <c r="Z7" s="67">
        <f t="shared" ref="Z7:Z70" si="14">K7</f>
        <v>0</v>
      </c>
      <c r="AA7" s="78">
        <f t="shared" ref="AA7:AA70" si="15">P7</f>
        <v>0</v>
      </c>
      <c r="AB7" s="78">
        <f t="shared" ref="AB7:AB70" si="16">Y7</f>
        <v>0</v>
      </c>
      <c r="AC7" s="78">
        <f t="shared" ref="AC7:AC70" si="17">SUM(Z7:AB7)</f>
        <v>0</v>
      </c>
      <c r="AD7" s="67">
        <f>Z7*(1-マージン!$N7)</f>
        <v>0</v>
      </c>
      <c r="AE7" s="78">
        <f>AA7*(1-マージン!$N7)</f>
        <v>0</v>
      </c>
      <c r="AF7" s="78">
        <f>AB7*(1-マージン!$N7)</f>
        <v>0</v>
      </c>
      <c r="AG7" s="78">
        <f t="shared" ref="AG7:AG70" si="18">SUM(AD7:AF7)</f>
        <v>0</v>
      </c>
      <c r="AH7" s="191">
        <f>(N7+X7)*係数!H7/1000000</f>
        <v>0</v>
      </c>
      <c r="AI7" s="192">
        <f>(N7+X7)*係数!I7/1000000</f>
        <v>0</v>
      </c>
    </row>
    <row r="8" spans="1:35">
      <c r="A8" s="42"/>
      <c r="B8" s="184">
        <v>13</v>
      </c>
      <c r="C8" s="185" t="s">
        <v>0</v>
      </c>
      <c r="D8" s="186">
        <f>SUMIF(入力開催!$L$27:$L$97,$B8,入力開催!$G$27:$G$97)</f>
        <v>0</v>
      </c>
      <c r="E8" s="186">
        <f>SUMIF(入力開催!$L$27:$L$97,$B8,入力開催!$J$27:$J$97)</f>
        <v>0</v>
      </c>
      <c r="F8" s="186">
        <f t="shared" si="5"/>
        <v>0</v>
      </c>
      <c r="G8" s="611">
        <v>0</v>
      </c>
      <c r="H8" s="611">
        <v>0</v>
      </c>
      <c r="I8" s="187">
        <f>係数!D8</f>
        <v>0.97399632510998169</v>
      </c>
      <c r="J8" s="188"/>
      <c r="K8" s="67">
        <f t="shared" si="6"/>
        <v>0</v>
      </c>
      <c r="L8" s="187">
        <f>マージン!M8</f>
        <v>1.0206778243624088</v>
      </c>
      <c r="M8" s="78">
        <f t="shared" si="7"/>
        <v>0</v>
      </c>
      <c r="N8" s="610">
        <v>0</v>
      </c>
      <c r="O8" s="78">
        <f t="shared" si="8"/>
        <v>0</v>
      </c>
      <c r="P8" s="78">
        <f t="shared" si="9"/>
        <v>0</v>
      </c>
      <c r="Q8" s="187">
        <f>係数!E8+係数!F8</f>
        <v>0.41159022054828859</v>
      </c>
      <c r="R8" s="78">
        <f t="shared" si="10"/>
        <v>0</v>
      </c>
      <c r="S8" s="41"/>
      <c r="T8" s="42"/>
      <c r="U8" s="187">
        <f>係数!G8</f>
        <v>0</v>
      </c>
      <c r="V8" s="78">
        <f t="shared" si="11"/>
        <v>0</v>
      </c>
      <c r="W8" s="78">
        <f t="shared" si="12"/>
        <v>0</v>
      </c>
      <c r="X8" s="611">
        <v>0</v>
      </c>
      <c r="Y8" s="78">
        <f t="shared" si="13"/>
        <v>0</v>
      </c>
      <c r="Z8" s="67">
        <f t="shared" si="14"/>
        <v>0</v>
      </c>
      <c r="AA8" s="78">
        <f t="shared" si="15"/>
        <v>0</v>
      </c>
      <c r="AB8" s="78">
        <f t="shared" si="16"/>
        <v>0</v>
      </c>
      <c r="AC8" s="78">
        <f t="shared" si="17"/>
        <v>0</v>
      </c>
      <c r="AD8" s="67">
        <f>Z8*(1-マージン!$N8)</f>
        <v>0</v>
      </c>
      <c r="AE8" s="78">
        <f>AA8*(1-マージン!$N8)</f>
        <v>0</v>
      </c>
      <c r="AF8" s="78">
        <f>AB8*(1-マージン!$N8)</f>
        <v>0</v>
      </c>
      <c r="AG8" s="78">
        <f t="shared" si="18"/>
        <v>0</v>
      </c>
      <c r="AH8" s="191">
        <f>(N8+X8)*係数!H8/1000000</f>
        <v>0</v>
      </c>
      <c r="AI8" s="192">
        <f>(N8+X8)*係数!I8/1000000</f>
        <v>0</v>
      </c>
    </row>
    <row r="9" spans="1:35">
      <c r="A9" s="42"/>
      <c r="B9" s="184">
        <v>15</v>
      </c>
      <c r="C9" s="193" t="s">
        <v>1</v>
      </c>
      <c r="D9" s="186">
        <f>SUMIF(入力開催!$L$27:$L$97,$B9,入力開催!$G$27:$G$97)</f>
        <v>0</v>
      </c>
      <c r="E9" s="186">
        <f>SUMIF(入力開催!$L$27:$L$97,$B9,入力開催!$J$27:$J$97)</f>
        <v>0</v>
      </c>
      <c r="F9" s="186">
        <f t="shared" si="5"/>
        <v>0</v>
      </c>
      <c r="G9" s="611">
        <v>0</v>
      </c>
      <c r="H9" s="611">
        <v>0</v>
      </c>
      <c r="I9" s="187">
        <f>係数!D9</f>
        <v>0.12212882716105011</v>
      </c>
      <c r="J9" s="188"/>
      <c r="K9" s="67">
        <f t="shared" si="6"/>
        <v>0</v>
      </c>
      <c r="L9" s="187">
        <f>マージン!M9</f>
        <v>0.96569428210528452</v>
      </c>
      <c r="M9" s="78">
        <f t="shared" si="7"/>
        <v>0</v>
      </c>
      <c r="N9" s="610">
        <v>0</v>
      </c>
      <c r="O9" s="78">
        <f t="shared" si="8"/>
        <v>0</v>
      </c>
      <c r="P9" s="78">
        <f t="shared" si="9"/>
        <v>0</v>
      </c>
      <c r="Q9" s="187">
        <f>係数!E9+係数!F9</f>
        <v>0.46656364321994709</v>
      </c>
      <c r="R9" s="78">
        <f t="shared" si="10"/>
        <v>0</v>
      </c>
      <c r="S9" s="41"/>
      <c r="T9" s="42"/>
      <c r="U9" s="187">
        <f>係数!G9</f>
        <v>5.3976026480449899E-4</v>
      </c>
      <c r="V9" s="78">
        <f t="shared" si="11"/>
        <v>0</v>
      </c>
      <c r="W9" s="78">
        <f t="shared" si="12"/>
        <v>0</v>
      </c>
      <c r="X9" s="611">
        <v>0</v>
      </c>
      <c r="Y9" s="78">
        <f t="shared" si="13"/>
        <v>0</v>
      </c>
      <c r="Z9" s="67">
        <f t="shared" si="14"/>
        <v>0</v>
      </c>
      <c r="AA9" s="78">
        <f t="shared" si="15"/>
        <v>0</v>
      </c>
      <c r="AB9" s="78">
        <f t="shared" si="16"/>
        <v>0</v>
      </c>
      <c r="AC9" s="78">
        <f t="shared" si="17"/>
        <v>0</v>
      </c>
      <c r="AD9" s="67">
        <f>Z9*(1-マージン!$N9)</f>
        <v>0</v>
      </c>
      <c r="AE9" s="78">
        <f>AA9*(1-マージン!$N9)</f>
        <v>0</v>
      </c>
      <c r="AF9" s="78">
        <f>AB9*(1-マージン!$N9)</f>
        <v>0</v>
      </c>
      <c r="AG9" s="78">
        <f t="shared" si="18"/>
        <v>0</v>
      </c>
      <c r="AH9" s="191">
        <f>(N9+X9)*係数!H9/1000000</f>
        <v>0</v>
      </c>
      <c r="AI9" s="192">
        <f>(N9+X9)*係数!I9/1000000</f>
        <v>0</v>
      </c>
    </row>
    <row r="10" spans="1:35">
      <c r="A10" s="42"/>
      <c r="B10" s="184">
        <v>17</v>
      </c>
      <c r="C10" s="193" t="s">
        <v>2</v>
      </c>
      <c r="D10" s="186">
        <f>SUMIF(入力開催!$L$27:$L$97,$B10,入力開催!$G$27:$G$97)</f>
        <v>0</v>
      </c>
      <c r="E10" s="186">
        <f>SUMIF(入力開催!$L$27:$L$97,$B10,入力開催!$J$27:$J$97)</f>
        <v>0</v>
      </c>
      <c r="F10" s="186">
        <f t="shared" si="5"/>
        <v>0</v>
      </c>
      <c r="G10" s="611">
        <v>0</v>
      </c>
      <c r="H10" s="611">
        <v>0</v>
      </c>
      <c r="I10" s="187">
        <f>係数!D10</f>
        <v>6.0409607467516446E-3</v>
      </c>
      <c r="J10" s="188"/>
      <c r="K10" s="67">
        <f t="shared" si="6"/>
        <v>0</v>
      </c>
      <c r="L10" s="187">
        <f>マージン!M10</f>
        <v>1.1361582460891089</v>
      </c>
      <c r="M10" s="78">
        <f t="shared" si="7"/>
        <v>0</v>
      </c>
      <c r="N10" s="610">
        <v>0</v>
      </c>
      <c r="O10" s="78">
        <f t="shared" si="8"/>
        <v>0</v>
      </c>
      <c r="P10" s="78">
        <f t="shared" si="9"/>
        <v>0</v>
      </c>
      <c r="Q10" s="187">
        <f>係数!E10+係数!F10</f>
        <v>0.45856209103496698</v>
      </c>
      <c r="R10" s="78">
        <f t="shared" si="10"/>
        <v>0</v>
      </c>
      <c r="S10" s="41"/>
      <c r="T10" s="42"/>
      <c r="U10" s="187">
        <f>係数!G10</f>
        <v>9.1080194869241503E-4</v>
      </c>
      <c r="V10" s="78">
        <f t="shared" si="11"/>
        <v>0</v>
      </c>
      <c r="W10" s="78">
        <f t="shared" si="12"/>
        <v>0</v>
      </c>
      <c r="X10" s="611">
        <v>0</v>
      </c>
      <c r="Y10" s="78">
        <f t="shared" si="13"/>
        <v>0</v>
      </c>
      <c r="Z10" s="67">
        <f t="shared" si="14"/>
        <v>0</v>
      </c>
      <c r="AA10" s="78">
        <f t="shared" si="15"/>
        <v>0</v>
      </c>
      <c r="AB10" s="78">
        <f t="shared" si="16"/>
        <v>0</v>
      </c>
      <c r="AC10" s="78">
        <f t="shared" si="17"/>
        <v>0</v>
      </c>
      <c r="AD10" s="67">
        <f>Z10*(1-マージン!$N10)</f>
        <v>0</v>
      </c>
      <c r="AE10" s="78">
        <f>AA10*(1-マージン!$N10)</f>
        <v>0</v>
      </c>
      <c r="AF10" s="78">
        <f>AB10*(1-マージン!$N10)</f>
        <v>0</v>
      </c>
      <c r="AG10" s="78">
        <f t="shared" si="18"/>
        <v>0</v>
      </c>
      <c r="AH10" s="191">
        <f>(N10+X10)*係数!H10/1000000</f>
        <v>0</v>
      </c>
      <c r="AI10" s="192">
        <f>(N10+X10)*係数!I10/1000000</f>
        <v>0</v>
      </c>
    </row>
    <row r="11" spans="1:35">
      <c r="A11" s="42"/>
      <c r="B11" s="184">
        <v>61</v>
      </c>
      <c r="C11" s="193" t="s">
        <v>33</v>
      </c>
      <c r="D11" s="186">
        <f>SUMIF(入力開催!$L$27:$L$97,$B11,入力開催!$G$27:$G$97)</f>
        <v>0</v>
      </c>
      <c r="E11" s="186">
        <f>SUMIF(入力開催!$L$27:$L$97,$B11,入力開催!$J$27:$J$97)</f>
        <v>0</v>
      </c>
      <c r="F11" s="186">
        <f t="shared" si="5"/>
        <v>0</v>
      </c>
      <c r="G11" s="611">
        <v>0</v>
      </c>
      <c r="H11" s="611">
        <v>0</v>
      </c>
      <c r="I11" s="187">
        <f>係数!D11</f>
        <v>3.5207910359880135E-4</v>
      </c>
      <c r="J11" s="188"/>
      <c r="K11" s="67">
        <f t="shared" si="6"/>
        <v>0</v>
      </c>
      <c r="L11" s="187">
        <f>マージン!M11</f>
        <v>1.3756212317099821</v>
      </c>
      <c r="M11" s="78">
        <f t="shared" si="7"/>
        <v>0</v>
      </c>
      <c r="N11" s="610">
        <v>0</v>
      </c>
      <c r="O11" s="78">
        <f t="shared" si="8"/>
        <v>0</v>
      </c>
      <c r="P11" s="78">
        <f t="shared" si="9"/>
        <v>0</v>
      </c>
      <c r="Q11" s="187">
        <f>係数!E11+係数!F11</f>
        <v>0.50246436154079466</v>
      </c>
      <c r="R11" s="78">
        <f t="shared" si="10"/>
        <v>0</v>
      </c>
      <c r="S11" s="41"/>
      <c r="T11" s="42"/>
      <c r="U11" s="187">
        <f>係数!G11</f>
        <v>2.6457608892685345E-8</v>
      </c>
      <c r="V11" s="78">
        <f t="shared" si="11"/>
        <v>0</v>
      </c>
      <c r="W11" s="78">
        <f t="shared" si="12"/>
        <v>0</v>
      </c>
      <c r="X11" s="611">
        <v>0</v>
      </c>
      <c r="Y11" s="78">
        <f t="shared" si="13"/>
        <v>0</v>
      </c>
      <c r="Z11" s="67">
        <f t="shared" si="14"/>
        <v>0</v>
      </c>
      <c r="AA11" s="78">
        <f t="shared" si="15"/>
        <v>0</v>
      </c>
      <c r="AB11" s="78">
        <f t="shared" si="16"/>
        <v>0</v>
      </c>
      <c r="AC11" s="78">
        <f t="shared" si="17"/>
        <v>0</v>
      </c>
      <c r="AD11" s="67">
        <f>Z11*(1-マージン!$N11)</f>
        <v>0</v>
      </c>
      <c r="AE11" s="78">
        <f>AA11*(1-マージン!$N11)</f>
        <v>0</v>
      </c>
      <c r="AF11" s="78">
        <f>AB11*(1-マージン!$N11)</f>
        <v>0</v>
      </c>
      <c r="AG11" s="78">
        <f t="shared" si="18"/>
        <v>0</v>
      </c>
      <c r="AH11" s="191">
        <f>(N11+X11)*係数!H11/1000000</f>
        <v>0</v>
      </c>
      <c r="AI11" s="192">
        <f>(N11+X11)*係数!I11/1000000</f>
        <v>0</v>
      </c>
    </row>
    <row r="12" spans="1:35">
      <c r="A12" s="42"/>
      <c r="B12" s="184">
        <v>62</v>
      </c>
      <c r="C12" s="193" t="s">
        <v>673</v>
      </c>
      <c r="D12" s="186">
        <f>SUMIF(入力開催!$L$27:$L$97,$B12,入力開催!$G$27:$G$97)</f>
        <v>0</v>
      </c>
      <c r="E12" s="186">
        <f>SUMIF(入力開催!$L$27:$L$97,$B12,入力開催!$J$27:$J$97)</f>
        <v>0</v>
      </c>
      <c r="F12" s="186">
        <f t="shared" si="5"/>
        <v>0</v>
      </c>
      <c r="G12" s="611">
        <v>0</v>
      </c>
      <c r="H12" s="611">
        <v>0</v>
      </c>
      <c r="I12" s="187">
        <f>係数!D12</f>
        <v>9.3269307927081435E-2</v>
      </c>
      <c r="J12" s="188"/>
      <c r="K12" s="67">
        <f t="shared" si="6"/>
        <v>0</v>
      </c>
      <c r="L12" s="187">
        <f>マージン!M12</f>
        <v>1.284955875564326</v>
      </c>
      <c r="M12" s="78">
        <f t="shared" si="7"/>
        <v>0</v>
      </c>
      <c r="N12" s="610">
        <v>0</v>
      </c>
      <c r="O12" s="78">
        <f t="shared" si="8"/>
        <v>0</v>
      </c>
      <c r="P12" s="78">
        <f t="shared" si="9"/>
        <v>0</v>
      </c>
      <c r="Q12" s="187">
        <f>係数!E12+係数!F12</f>
        <v>0.26275513002079015</v>
      </c>
      <c r="R12" s="78">
        <f t="shared" si="10"/>
        <v>0</v>
      </c>
      <c r="S12" s="41"/>
      <c r="T12" s="42"/>
      <c r="U12" s="187">
        <f>係数!G12</f>
        <v>1.1431572661872955E-7</v>
      </c>
      <c r="V12" s="78">
        <f t="shared" si="11"/>
        <v>0</v>
      </c>
      <c r="W12" s="78">
        <f t="shared" si="12"/>
        <v>0</v>
      </c>
      <c r="X12" s="611">
        <v>0</v>
      </c>
      <c r="Y12" s="78">
        <f t="shared" si="13"/>
        <v>0</v>
      </c>
      <c r="Z12" s="67">
        <f t="shared" si="14"/>
        <v>0</v>
      </c>
      <c r="AA12" s="78">
        <f t="shared" si="15"/>
        <v>0</v>
      </c>
      <c r="AB12" s="78">
        <f t="shared" si="16"/>
        <v>0</v>
      </c>
      <c r="AC12" s="78">
        <f t="shared" si="17"/>
        <v>0</v>
      </c>
      <c r="AD12" s="67">
        <f>Z12*(1-マージン!$N12)</f>
        <v>0</v>
      </c>
      <c r="AE12" s="78">
        <f>AA12*(1-マージン!$N12)</f>
        <v>0</v>
      </c>
      <c r="AF12" s="78">
        <f>AB12*(1-マージン!$N12)</f>
        <v>0</v>
      </c>
      <c r="AG12" s="78">
        <f t="shared" si="18"/>
        <v>0</v>
      </c>
      <c r="AH12" s="191">
        <f>(N12+X12)*係数!H12/1000000</f>
        <v>0</v>
      </c>
      <c r="AI12" s="192">
        <f>(N12+X12)*係数!I12/1000000</f>
        <v>0</v>
      </c>
    </row>
    <row r="13" spans="1:35">
      <c r="A13" s="42"/>
      <c r="B13" s="184">
        <v>111</v>
      </c>
      <c r="C13" s="193" t="s">
        <v>674</v>
      </c>
      <c r="D13" s="186">
        <f>SUMIF(入力開催!$L$27:$L$97,$B13,入力開催!$G$27:$G$97)</f>
        <v>0</v>
      </c>
      <c r="E13" s="186">
        <f>SUMIF(入力開催!$L$27:$L$97,$B13,入力開催!$J$27:$J$97)</f>
        <v>0</v>
      </c>
      <c r="F13" s="186">
        <f t="shared" si="5"/>
        <v>0</v>
      </c>
      <c r="G13" s="611">
        <v>0</v>
      </c>
      <c r="H13" s="611">
        <v>0</v>
      </c>
      <c r="I13" s="187">
        <f>係数!D13</f>
        <v>0.24376970221768657</v>
      </c>
      <c r="J13" s="188"/>
      <c r="K13" s="67">
        <f t="shared" si="6"/>
        <v>0</v>
      </c>
      <c r="L13" s="187">
        <f>マージン!M13</f>
        <v>1.0384691422700865</v>
      </c>
      <c r="M13" s="78">
        <f t="shared" si="7"/>
        <v>0</v>
      </c>
      <c r="N13" s="610">
        <v>0</v>
      </c>
      <c r="O13" s="78">
        <f t="shared" si="8"/>
        <v>0</v>
      </c>
      <c r="P13" s="78">
        <f t="shared" si="9"/>
        <v>0</v>
      </c>
      <c r="Q13" s="187">
        <f>係数!E13+係数!F13</f>
        <v>0.26659049673283869</v>
      </c>
      <c r="R13" s="78">
        <f t="shared" si="10"/>
        <v>0</v>
      </c>
      <c r="S13" s="41"/>
      <c r="T13" s="42"/>
      <c r="U13" s="187">
        <f>係数!G13</f>
        <v>7.4672290571751995E-2</v>
      </c>
      <c r="V13" s="78">
        <f t="shared" si="11"/>
        <v>0</v>
      </c>
      <c r="W13" s="78">
        <f t="shared" si="12"/>
        <v>0</v>
      </c>
      <c r="X13" s="611">
        <v>0</v>
      </c>
      <c r="Y13" s="78">
        <f t="shared" si="13"/>
        <v>0</v>
      </c>
      <c r="Z13" s="67">
        <f t="shared" si="14"/>
        <v>0</v>
      </c>
      <c r="AA13" s="78">
        <f t="shared" si="15"/>
        <v>0</v>
      </c>
      <c r="AB13" s="78">
        <f t="shared" si="16"/>
        <v>0</v>
      </c>
      <c r="AC13" s="78">
        <f t="shared" si="17"/>
        <v>0</v>
      </c>
      <c r="AD13" s="67">
        <f>Z13*(1-マージン!$N13)</f>
        <v>0</v>
      </c>
      <c r="AE13" s="78">
        <f>AA13*(1-マージン!$N13)</f>
        <v>0</v>
      </c>
      <c r="AF13" s="78">
        <f>AB13*(1-マージン!$N13)</f>
        <v>0</v>
      </c>
      <c r="AG13" s="78">
        <f t="shared" si="18"/>
        <v>0</v>
      </c>
      <c r="AH13" s="191">
        <f>(N13+X13)*係数!H13/1000000</f>
        <v>0</v>
      </c>
      <c r="AI13" s="192">
        <f>(N13+X13)*係数!I13/1000000</f>
        <v>0</v>
      </c>
    </row>
    <row r="14" spans="1:35">
      <c r="A14" s="42"/>
      <c r="B14" s="184">
        <v>112</v>
      </c>
      <c r="C14" s="193" t="s">
        <v>3</v>
      </c>
      <c r="D14" s="186">
        <f>SUMIF(入力開催!$L$27:$L$97,$B14,入力開催!$G$27:$G$97)</f>
        <v>0</v>
      </c>
      <c r="E14" s="186">
        <f>SUMIF(入力開催!$L$27:$L$97,$B14,入力開催!$J$27:$J$97)</f>
        <v>0</v>
      </c>
      <c r="F14" s="186">
        <f t="shared" si="5"/>
        <v>0</v>
      </c>
      <c r="G14" s="611">
        <v>0</v>
      </c>
      <c r="H14" s="611">
        <v>0</v>
      </c>
      <c r="I14" s="187">
        <f>係数!D14</f>
        <v>0.14331480679557262</v>
      </c>
      <c r="J14" s="188"/>
      <c r="K14" s="67">
        <f t="shared" si="6"/>
        <v>0</v>
      </c>
      <c r="L14" s="187">
        <f>マージン!M14</f>
        <v>1.0248520682436959</v>
      </c>
      <c r="M14" s="78">
        <f t="shared" si="7"/>
        <v>0</v>
      </c>
      <c r="N14" s="610">
        <v>0</v>
      </c>
      <c r="O14" s="78">
        <f t="shared" si="8"/>
        <v>0</v>
      </c>
      <c r="P14" s="78">
        <f t="shared" si="9"/>
        <v>0</v>
      </c>
      <c r="Q14" s="187">
        <f>係数!E14+係数!F14</f>
        <v>0.10386363459729338</v>
      </c>
      <c r="R14" s="78">
        <f t="shared" si="10"/>
        <v>0</v>
      </c>
      <c r="S14" s="41"/>
      <c r="T14" s="42"/>
      <c r="U14" s="187">
        <f>係数!G14</f>
        <v>1.5301898699643185E-2</v>
      </c>
      <c r="V14" s="78">
        <f t="shared" si="11"/>
        <v>0</v>
      </c>
      <c r="W14" s="78">
        <f t="shared" si="12"/>
        <v>0</v>
      </c>
      <c r="X14" s="611">
        <v>0</v>
      </c>
      <c r="Y14" s="78">
        <f t="shared" si="13"/>
        <v>0</v>
      </c>
      <c r="Z14" s="67">
        <f t="shared" si="14"/>
        <v>0</v>
      </c>
      <c r="AA14" s="78">
        <f t="shared" si="15"/>
        <v>0</v>
      </c>
      <c r="AB14" s="78">
        <f t="shared" si="16"/>
        <v>0</v>
      </c>
      <c r="AC14" s="78">
        <f t="shared" si="17"/>
        <v>0</v>
      </c>
      <c r="AD14" s="67">
        <f>Z14*(1-マージン!$N14)</f>
        <v>0</v>
      </c>
      <c r="AE14" s="78">
        <f>AA14*(1-マージン!$N14)</f>
        <v>0</v>
      </c>
      <c r="AF14" s="78">
        <f>AB14*(1-マージン!$N14)</f>
        <v>0</v>
      </c>
      <c r="AG14" s="78">
        <f t="shared" si="18"/>
        <v>0</v>
      </c>
      <c r="AH14" s="191">
        <f>(N14+X14)*係数!H14/1000000</f>
        <v>0</v>
      </c>
      <c r="AI14" s="192">
        <f>(N14+X14)*係数!I14/1000000</f>
        <v>0</v>
      </c>
    </row>
    <row r="15" spans="1:35">
      <c r="A15" s="42"/>
      <c r="B15" s="184">
        <v>113</v>
      </c>
      <c r="C15" s="193" t="s">
        <v>675</v>
      </c>
      <c r="D15" s="186">
        <f>SUMIF(入力開催!$L$27:$L$97,$B15,入力開催!$G$27:$G$97)</f>
        <v>0</v>
      </c>
      <c r="E15" s="186">
        <f>SUMIF(入力開催!$L$27:$L$97,$B15,入力開催!$J$27:$J$97)</f>
        <v>0</v>
      </c>
      <c r="F15" s="186">
        <f t="shared" si="5"/>
        <v>0</v>
      </c>
      <c r="G15" s="611">
        <v>0</v>
      </c>
      <c r="H15" s="611">
        <v>0</v>
      </c>
      <c r="I15" s="187">
        <f>係数!D15</f>
        <v>0.58773650034058067</v>
      </c>
      <c r="J15" s="188"/>
      <c r="K15" s="67">
        <f t="shared" si="6"/>
        <v>0</v>
      </c>
      <c r="L15" s="187">
        <f>マージン!M15</f>
        <v>1.2373385827683934</v>
      </c>
      <c r="M15" s="78">
        <f t="shared" si="7"/>
        <v>0</v>
      </c>
      <c r="N15" s="610">
        <v>0</v>
      </c>
      <c r="O15" s="78">
        <f t="shared" si="8"/>
        <v>0</v>
      </c>
      <c r="P15" s="78">
        <f t="shared" si="9"/>
        <v>0</v>
      </c>
      <c r="Q15" s="187">
        <f>係数!E15+係数!F15</f>
        <v>0.21986138865899743</v>
      </c>
      <c r="R15" s="78">
        <f t="shared" si="10"/>
        <v>0</v>
      </c>
      <c r="S15" s="41"/>
      <c r="T15" s="42"/>
      <c r="U15" s="187">
        <f>係数!G15</f>
        <v>4.3830376106646643E-4</v>
      </c>
      <c r="V15" s="78">
        <f t="shared" si="11"/>
        <v>0</v>
      </c>
      <c r="W15" s="78">
        <f t="shared" si="12"/>
        <v>0</v>
      </c>
      <c r="X15" s="611">
        <v>0</v>
      </c>
      <c r="Y15" s="78">
        <f t="shared" si="13"/>
        <v>0</v>
      </c>
      <c r="Z15" s="67">
        <f t="shared" si="14"/>
        <v>0</v>
      </c>
      <c r="AA15" s="78">
        <f t="shared" si="15"/>
        <v>0</v>
      </c>
      <c r="AB15" s="78">
        <f t="shared" si="16"/>
        <v>0</v>
      </c>
      <c r="AC15" s="78">
        <f t="shared" si="17"/>
        <v>0</v>
      </c>
      <c r="AD15" s="67">
        <f>Z15*(1-マージン!$N15)</f>
        <v>0</v>
      </c>
      <c r="AE15" s="78">
        <f>AA15*(1-マージン!$N15)</f>
        <v>0</v>
      </c>
      <c r="AF15" s="78">
        <f>AB15*(1-マージン!$N15)</f>
        <v>0</v>
      </c>
      <c r="AG15" s="78">
        <f t="shared" si="18"/>
        <v>0</v>
      </c>
      <c r="AH15" s="191">
        <f>(N15+X15)*係数!H15/1000000</f>
        <v>0</v>
      </c>
      <c r="AI15" s="192">
        <f>(N15+X15)*係数!I15/1000000</f>
        <v>0</v>
      </c>
    </row>
    <row r="16" spans="1:35">
      <c r="A16" s="42"/>
      <c r="B16" s="184">
        <v>114</v>
      </c>
      <c r="C16" s="193" t="s">
        <v>4</v>
      </c>
      <c r="D16" s="186">
        <f>SUMIF(入力開催!$L$27:$L$97,$B16,入力開催!$G$27:$G$97)</f>
        <v>0</v>
      </c>
      <c r="E16" s="186">
        <f>SUMIF(入力開催!$L$27:$L$97,$B16,入力開催!$J$27:$J$97)</f>
        <v>0</v>
      </c>
      <c r="F16" s="186">
        <f t="shared" si="5"/>
        <v>0</v>
      </c>
      <c r="G16" s="611">
        <v>0</v>
      </c>
      <c r="H16" s="611">
        <v>0</v>
      </c>
      <c r="I16" s="187">
        <f>係数!D16</f>
        <v>0</v>
      </c>
      <c r="J16" s="188"/>
      <c r="K16" s="67">
        <f t="shared" si="6"/>
        <v>0</v>
      </c>
      <c r="L16" s="187">
        <f>マージン!M16</f>
        <v>1.1059206957425047</v>
      </c>
      <c r="M16" s="78">
        <f t="shared" si="7"/>
        <v>0</v>
      </c>
      <c r="N16" s="610">
        <v>0</v>
      </c>
      <c r="O16" s="78">
        <f t="shared" si="8"/>
        <v>0</v>
      </c>
      <c r="P16" s="78">
        <f t="shared" si="9"/>
        <v>0</v>
      </c>
      <c r="Q16" s="187">
        <f>係数!E16+係数!F16</f>
        <v>0</v>
      </c>
      <c r="R16" s="78">
        <f t="shared" si="10"/>
        <v>0</v>
      </c>
      <c r="S16" s="41"/>
      <c r="T16" s="42"/>
      <c r="U16" s="187">
        <f>係数!G16</f>
        <v>1.0483040277279339E-2</v>
      </c>
      <c r="V16" s="78">
        <f t="shared" si="11"/>
        <v>0</v>
      </c>
      <c r="W16" s="78">
        <f t="shared" si="12"/>
        <v>0</v>
      </c>
      <c r="X16" s="611">
        <v>0</v>
      </c>
      <c r="Y16" s="78">
        <f t="shared" si="13"/>
        <v>0</v>
      </c>
      <c r="Z16" s="67">
        <f t="shared" si="14"/>
        <v>0</v>
      </c>
      <c r="AA16" s="78">
        <f t="shared" si="15"/>
        <v>0</v>
      </c>
      <c r="AB16" s="78">
        <f t="shared" si="16"/>
        <v>0</v>
      </c>
      <c r="AC16" s="78">
        <f t="shared" si="17"/>
        <v>0</v>
      </c>
      <c r="AD16" s="67">
        <f>Z16*(1-マージン!$N16)</f>
        <v>0</v>
      </c>
      <c r="AE16" s="78">
        <f>AA16*(1-マージン!$N16)</f>
        <v>0</v>
      </c>
      <c r="AF16" s="78">
        <f>AB16*(1-マージン!$N16)</f>
        <v>0</v>
      </c>
      <c r="AG16" s="78">
        <f t="shared" si="18"/>
        <v>0</v>
      </c>
      <c r="AH16" s="191">
        <f>(N16+X16)*係数!H16/1000000</f>
        <v>0</v>
      </c>
      <c r="AI16" s="192">
        <f>(N16+X16)*係数!I16/1000000</f>
        <v>0</v>
      </c>
    </row>
    <row r="17" spans="1:35">
      <c r="A17" s="42"/>
      <c r="B17" s="184">
        <v>151</v>
      </c>
      <c r="C17" s="193" t="s">
        <v>5</v>
      </c>
      <c r="D17" s="186">
        <f>SUMIF(入力開催!$L$27:$L$97,$B17,入力開催!$G$27:$G$97)</f>
        <v>0</v>
      </c>
      <c r="E17" s="186">
        <f>SUMIF(入力開催!$L$27:$L$97,$B17,入力開催!$J$27:$J$97)</f>
        <v>0</v>
      </c>
      <c r="F17" s="186">
        <f t="shared" si="5"/>
        <v>0</v>
      </c>
      <c r="G17" s="611">
        <v>0</v>
      </c>
      <c r="H17" s="611">
        <v>0</v>
      </c>
      <c r="I17" s="187">
        <f>係数!D17</f>
        <v>8.211175908886581E-2</v>
      </c>
      <c r="J17" s="188"/>
      <c r="K17" s="67">
        <f t="shared" si="6"/>
        <v>0</v>
      </c>
      <c r="L17" s="187">
        <f>マージン!M17</f>
        <v>1.0330713566341254</v>
      </c>
      <c r="M17" s="78">
        <f t="shared" si="7"/>
        <v>0</v>
      </c>
      <c r="N17" s="610">
        <v>0</v>
      </c>
      <c r="O17" s="78">
        <f t="shared" si="8"/>
        <v>0</v>
      </c>
      <c r="P17" s="78">
        <f t="shared" si="9"/>
        <v>0</v>
      </c>
      <c r="Q17" s="187">
        <f>係数!E17+係数!F17</f>
        <v>0.30778583267403881</v>
      </c>
      <c r="R17" s="78">
        <f t="shared" si="10"/>
        <v>0</v>
      </c>
      <c r="S17" s="41"/>
      <c r="T17" s="42"/>
      <c r="U17" s="187">
        <f>係数!G17</f>
        <v>3.0577641961036003E-4</v>
      </c>
      <c r="V17" s="78">
        <f t="shared" si="11"/>
        <v>0</v>
      </c>
      <c r="W17" s="78">
        <f t="shared" si="12"/>
        <v>0</v>
      </c>
      <c r="X17" s="611">
        <v>0</v>
      </c>
      <c r="Y17" s="78">
        <f t="shared" si="13"/>
        <v>0</v>
      </c>
      <c r="Z17" s="67">
        <f t="shared" si="14"/>
        <v>0</v>
      </c>
      <c r="AA17" s="78">
        <f t="shared" si="15"/>
        <v>0</v>
      </c>
      <c r="AB17" s="78">
        <f t="shared" si="16"/>
        <v>0</v>
      </c>
      <c r="AC17" s="78">
        <f t="shared" si="17"/>
        <v>0</v>
      </c>
      <c r="AD17" s="67">
        <f>Z17*(1-マージン!$N17)</f>
        <v>0</v>
      </c>
      <c r="AE17" s="78">
        <f>AA17*(1-マージン!$N17)</f>
        <v>0</v>
      </c>
      <c r="AF17" s="78">
        <f>AB17*(1-マージン!$N17)</f>
        <v>0</v>
      </c>
      <c r="AG17" s="78">
        <f t="shared" si="18"/>
        <v>0</v>
      </c>
      <c r="AH17" s="191">
        <f>(N17+X17)*係数!H17/1000000</f>
        <v>0</v>
      </c>
      <c r="AI17" s="192">
        <f>(N17+X17)*係数!I17/1000000</f>
        <v>0</v>
      </c>
    </row>
    <row r="18" spans="1:35">
      <c r="A18" s="42"/>
      <c r="B18" s="184">
        <v>152</v>
      </c>
      <c r="C18" s="193" t="s">
        <v>676</v>
      </c>
      <c r="D18" s="186">
        <f>SUMIF(入力開催!$L$27:$L$97,$B18,入力開催!$G$27:$G$97)</f>
        <v>0</v>
      </c>
      <c r="E18" s="186">
        <f>SUMIF(入力開催!$L$27:$L$97,$B18,入力開催!$J$27:$J$97)</f>
        <v>0</v>
      </c>
      <c r="F18" s="186">
        <f t="shared" si="5"/>
        <v>0</v>
      </c>
      <c r="G18" s="611">
        <v>0</v>
      </c>
      <c r="H18" s="611">
        <v>0</v>
      </c>
      <c r="I18" s="187">
        <f>係数!D18</f>
        <v>2.5436925229004204E-2</v>
      </c>
      <c r="J18" s="188"/>
      <c r="K18" s="67">
        <f t="shared" si="6"/>
        <v>0</v>
      </c>
      <c r="L18" s="187">
        <f>マージン!M18</f>
        <v>1.0040377602817452</v>
      </c>
      <c r="M18" s="78">
        <f t="shared" si="7"/>
        <v>0</v>
      </c>
      <c r="N18" s="610">
        <v>0</v>
      </c>
      <c r="O18" s="78">
        <f t="shared" si="8"/>
        <v>0</v>
      </c>
      <c r="P18" s="78">
        <f t="shared" si="9"/>
        <v>0</v>
      </c>
      <c r="Q18" s="187">
        <f>係数!E18+係数!F18</f>
        <v>0.19686657612166214</v>
      </c>
      <c r="R18" s="78">
        <f t="shared" si="10"/>
        <v>0</v>
      </c>
      <c r="S18" s="41"/>
      <c r="T18" s="42"/>
      <c r="U18" s="187">
        <f>係数!G18</f>
        <v>1.5218347102826523E-2</v>
      </c>
      <c r="V18" s="78">
        <f t="shared" si="11"/>
        <v>0</v>
      </c>
      <c r="W18" s="78">
        <f t="shared" si="12"/>
        <v>0</v>
      </c>
      <c r="X18" s="611">
        <v>0</v>
      </c>
      <c r="Y18" s="78">
        <f t="shared" si="13"/>
        <v>0</v>
      </c>
      <c r="Z18" s="67">
        <f t="shared" si="14"/>
        <v>0</v>
      </c>
      <c r="AA18" s="78">
        <f t="shared" si="15"/>
        <v>0</v>
      </c>
      <c r="AB18" s="78">
        <f t="shared" si="16"/>
        <v>0</v>
      </c>
      <c r="AC18" s="78">
        <f t="shared" si="17"/>
        <v>0</v>
      </c>
      <c r="AD18" s="67">
        <f>Z18*(1-マージン!$N18)</f>
        <v>0</v>
      </c>
      <c r="AE18" s="78">
        <f>AA18*(1-マージン!$N18)</f>
        <v>0</v>
      </c>
      <c r="AF18" s="78">
        <f>AB18*(1-マージン!$N18)</f>
        <v>0</v>
      </c>
      <c r="AG18" s="78">
        <f t="shared" si="18"/>
        <v>0</v>
      </c>
      <c r="AH18" s="191">
        <f>(N18+X18)*係数!H18/1000000</f>
        <v>0</v>
      </c>
      <c r="AI18" s="192">
        <f>(N18+X18)*係数!I18/1000000</f>
        <v>0</v>
      </c>
    </row>
    <row r="19" spans="1:35">
      <c r="A19" s="42"/>
      <c r="B19" s="184">
        <v>161</v>
      </c>
      <c r="C19" s="193" t="s">
        <v>677</v>
      </c>
      <c r="D19" s="186">
        <f>SUMIF(入力開催!$L$27:$L$97,$B19,入力開催!$G$27:$G$97)</f>
        <v>0</v>
      </c>
      <c r="E19" s="186">
        <f>SUMIF(入力開催!$L$27:$L$97,$B19,入力開催!$J$27:$J$97)</f>
        <v>0</v>
      </c>
      <c r="F19" s="186">
        <f t="shared" si="5"/>
        <v>0</v>
      </c>
      <c r="G19" s="611">
        <v>0</v>
      </c>
      <c r="H19" s="611">
        <v>0</v>
      </c>
      <c r="I19" s="187">
        <f>係数!D19</f>
        <v>0.16140560519226821</v>
      </c>
      <c r="J19" s="188"/>
      <c r="K19" s="67">
        <f t="shared" si="6"/>
        <v>0</v>
      </c>
      <c r="L19" s="187">
        <f>マージン!M19</f>
        <v>1.3462885271538492</v>
      </c>
      <c r="M19" s="78">
        <f t="shared" si="7"/>
        <v>0</v>
      </c>
      <c r="N19" s="610">
        <v>0</v>
      </c>
      <c r="O19" s="78">
        <f t="shared" si="8"/>
        <v>0</v>
      </c>
      <c r="P19" s="78">
        <f t="shared" si="9"/>
        <v>0</v>
      </c>
      <c r="Q19" s="187">
        <f>係数!E19+係数!F19</f>
        <v>0.21261298256246675</v>
      </c>
      <c r="R19" s="78">
        <f t="shared" si="10"/>
        <v>0</v>
      </c>
      <c r="S19" s="41"/>
      <c r="T19" s="42"/>
      <c r="U19" s="187">
        <f>係数!G19</f>
        <v>1.9018542445787658E-4</v>
      </c>
      <c r="V19" s="78">
        <f t="shared" si="11"/>
        <v>0</v>
      </c>
      <c r="W19" s="78">
        <f t="shared" si="12"/>
        <v>0</v>
      </c>
      <c r="X19" s="611">
        <v>0</v>
      </c>
      <c r="Y19" s="78">
        <f t="shared" si="13"/>
        <v>0</v>
      </c>
      <c r="Z19" s="67">
        <f t="shared" si="14"/>
        <v>0</v>
      </c>
      <c r="AA19" s="78">
        <f t="shared" si="15"/>
        <v>0</v>
      </c>
      <c r="AB19" s="78">
        <f t="shared" si="16"/>
        <v>0</v>
      </c>
      <c r="AC19" s="78">
        <f t="shared" si="17"/>
        <v>0</v>
      </c>
      <c r="AD19" s="67">
        <f>Z19*(1-マージン!$N19)</f>
        <v>0</v>
      </c>
      <c r="AE19" s="78">
        <f>AA19*(1-マージン!$N19)</f>
        <v>0</v>
      </c>
      <c r="AF19" s="78">
        <f>AB19*(1-マージン!$N19)</f>
        <v>0</v>
      </c>
      <c r="AG19" s="78">
        <f t="shared" si="18"/>
        <v>0</v>
      </c>
      <c r="AH19" s="191">
        <f>(N19+X19)*係数!H19/1000000</f>
        <v>0</v>
      </c>
      <c r="AI19" s="192">
        <f>(N19+X19)*係数!I19/1000000</f>
        <v>0</v>
      </c>
    </row>
    <row r="20" spans="1:35">
      <c r="A20" s="42"/>
      <c r="B20" s="184">
        <v>162</v>
      </c>
      <c r="C20" s="193" t="s">
        <v>6</v>
      </c>
      <c r="D20" s="186">
        <f>SUMIF(入力開催!$L$27:$L$97,$B20,入力開催!$G$27:$G$97)</f>
        <v>0</v>
      </c>
      <c r="E20" s="186">
        <f>SUMIF(入力開催!$L$27:$L$97,$B20,入力開催!$J$27:$J$97)</f>
        <v>0</v>
      </c>
      <c r="F20" s="186">
        <f t="shared" si="5"/>
        <v>0</v>
      </c>
      <c r="G20" s="611">
        <v>0</v>
      </c>
      <c r="H20" s="611">
        <v>0</v>
      </c>
      <c r="I20" s="187">
        <f>係数!D20</f>
        <v>9.6040345434736163E-2</v>
      </c>
      <c r="J20" s="188"/>
      <c r="K20" s="67">
        <f t="shared" si="6"/>
        <v>0</v>
      </c>
      <c r="L20" s="187">
        <f>マージン!M20</f>
        <v>1.0907026309543317</v>
      </c>
      <c r="M20" s="78">
        <f t="shared" si="7"/>
        <v>0</v>
      </c>
      <c r="N20" s="610">
        <v>0</v>
      </c>
      <c r="O20" s="78">
        <f t="shared" si="8"/>
        <v>0</v>
      </c>
      <c r="P20" s="78">
        <f t="shared" si="9"/>
        <v>0</v>
      </c>
      <c r="Q20" s="187">
        <f>係数!E20+係数!F20</f>
        <v>0.13268141505326358</v>
      </c>
      <c r="R20" s="78">
        <f t="shared" si="10"/>
        <v>0</v>
      </c>
      <c r="S20" s="41"/>
      <c r="T20" s="42"/>
      <c r="U20" s="187">
        <f>係数!G20</f>
        <v>6.1469988046377482E-4</v>
      </c>
      <c r="V20" s="78">
        <f t="shared" si="11"/>
        <v>0</v>
      </c>
      <c r="W20" s="78">
        <f t="shared" si="12"/>
        <v>0</v>
      </c>
      <c r="X20" s="611">
        <v>0</v>
      </c>
      <c r="Y20" s="78">
        <f t="shared" si="13"/>
        <v>0</v>
      </c>
      <c r="Z20" s="67">
        <f t="shared" si="14"/>
        <v>0</v>
      </c>
      <c r="AA20" s="78">
        <f t="shared" si="15"/>
        <v>0</v>
      </c>
      <c r="AB20" s="78">
        <f t="shared" si="16"/>
        <v>0</v>
      </c>
      <c r="AC20" s="78">
        <f t="shared" si="17"/>
        <v>0</v>
      </c>
      <c r="AD20" s="67">
        <f>Z20*(1-マージン!$N20)</f>
        <v>0</v>
      </c>
      <c r="AE20" s="78">
        <f>AA20*(1-マージン!$N20)</f>
        <v>0</v>
      </c>
      <c r="AF20" s="78">
        <f>AB20*(1-マージン!$N20)</f>
        <v>0</v>
      </c>
      <c r="AG20" s="78">
        <f t="shared" si="18"/>
        <v>0</v>
      </c>
      <c r="AH20" s="191">
        <f>(N20+X20)*係数!H20/1000000</f>
        <v>0</v>
      </c>
      <c r="AI20" s="192">
        <f>(N20+X20)*係数!I20/1000000</f>
        <v>0</v>
      </c>
    </row>
    <row r="21" spans="1:35">
      <c r="A21" s="42"/>
      <c r="B21" s="184">
        <v>163</v>
      </c>
      <c r="C21" s="193" t="s">
        <v>34</v>
      </c>
      <c r="D21" s="186">
        <f>SUMIF(入力開催!$L$27:$L$97,$B21,入力開催!$G$27:$G$97)</f>
        <v>0</v>
      </c>
      <c r="E21" s="186">
        <f>SUMIF(入力開催!$L$27:$L$97,$B21,入力開催!$J$27:$J$97)</f>
        <v>0</v>
      </c>
      <c r="F21" s="186">
        <f t="shared" si="5"/>
        <v>0</v>
      </c>
      <c r="G21" s="611">
        <v>0</v>
      </c>
      <c r="H21" s="611">
        <v>0</v>
      </c>
      <c r="I21" s="187">
        <f>係数!D21</f>
        <v>0.32649033516319137</v>
      </c>
      <c r="J21" s="188"/>
      <c r="K21" s="67">
        <f t="shared" si="6"/>
        <v>0</v>
      </c>
      <c r="L21" s="187">
        <f>マージン!M21</f>
        <v>1.0218903876367493</v>
      </c>
      <c r="M21" s="78">
        <f t="shared" si="7"/>
        <v>0</v>
      </c>
      <c r="N21" s="610">
        <v>0</v>
      </c>
      <c r="O21" s="78">
        <f t="shared" si="8"/>
        <v>0</v>
      </c>
      <c r="P21" s="78">
        <f t="shared" si="9"/>
        <v>0</v>
      </c>
      <c r="Q21" s="187">
        <f>係数!E21+係数!F21</f>
        <v>0.16306787017662275</v>
      </c>
      <c r="R21" s="78">
        <f t="shared" si="10"/>
        <v>0</v>
      </c>
      <c r="S21" s="41"/>
      <c r="T21" s="42"/>
      <c r="U21" s="187">
        <f>係数!G21</f>
        <v>1.3141217386525105E-4</v>
      </c>
      <c r="V21" s="78">
        <f t="shared" si="11"/>
        <v>0</v>
      </c>
      <c r="W21" s="78">
        <f t="shared" si="12"/>
        <v>0</v>
      </c>
      <c r="X21" s="611">
        <v>0</v>
      </c>
      <c r="Y21" s="78">
        <f t="shared" si="13"/>
        <v>0</v>
      </c>
      <c r="Z21" s="67">
        <f t="shared" si="14"/>
        <v>0</v>
      </c>
      <c r="AA21" s="78">
        <f t="shared" si="15"/>
        <v>0</v>
      </c>
      <c r="AB21" s="78">
        <f t="shared" si="16"/>
        <v>0</v>
      </c>
      <c r="AC21" s="78">
        <f t="shared" si="17"/>
        <v>0</v>
      </c>
      <c r="AD21" s="67">
        <f>Z21*(1-マージン!$N21)</f>
        <v>0</v>
      </c>
      <c r="AE21" s="78">
        <f>AA21*(1-マージン!$N21)</f>
        <v>0</v>
      </c>
      <c r="AF21" s="78">
        <f>AB21*(1-マージン!$N21)</f>
        <v>0</v>
      </c>
      <c r="AG21" s="78">
        <f t="shared" si="18"/>
        <v>0</v>
      </c>
      <c r="AH21" s="191">
        <f>(N21+X21)*係数!H21/1000000</f>
        <v>0</v>
      </c>
      <c r="AI21" s="192">
        <f>(N21+X21)*係数!I21/1000000</f>
        <v>0</v>
      </c>
    </row>
    <row r="22" spans="1:35">
      <c r="A22" s="42"/>
      <c r="B22" s="184">
        <v>164</v>
      </c>
      <c r="C22" s="193" t="s">
        <v>7</v>
      </c>
      <c r="D22" s="186">
        <f>SUMIF(入力開催!$L$27:$L$97,$B22,入力開催!$G$27:$G$97)</f>
        <v>0</v>
      </c>
      <c r="E22" s="186">
        <f>SUMIF(入力開催!$L$27:$L$97,$B22,入力開催!$J$27:$J$97)</f>
        <v>0</v>
      </c>
      <c r="F22" s="186">
        <f t="shared" si="5"/>
        <v>0</v>
      </c>
      <c r="G22" s="611">
        <v>0</v>
      </c>
      <c r="H22" s="611">
        <v>0</v>
      </c>
      <c r="I22" s="187">
        <f>係数!D22</f>
        <v>0.45423019493655536</v>
      </c>
      <c r="J22" s="188"/>
      <c r="K22" s="67">
        <f t="shared" si="6"/>
        <v>0</v>
      </c>
      <c r="L22" s="187">
        <f>マージン!M22</f>
        <v>1.0121250222228615</v>
      </c>
      <c r="M22" s="78">
        <f t="shared" si="7"/>
        <v>0</v>
      </c>
      <c r="N22" s="610">
        <v>0</v>
      </c>
      <c r="O22" s="78">
        <f t="shared" si="8"/>
        <v>0</v>
      </c>
      <c r="P22" s="78">
        <f t="shared" si="9"/>
        <v>0</v>
      </c>
      <c r="Q22" s="187">
        <f>係数!E22+係数!F22</f>
        <v>0.25047246516126453</v>
      </c>
      <c r="R22" s="78">
        <f t="shared" si="10"/>
        <v>0</v>
      </c>
      <c r="S22" s="41"/>
      <c r="T22" s="42"/>
      <c r="U22" s="187">
        <f>係数!G22</f>
        <v>1.0192984155699288E-3</v>
      </c>
      <c r="V22" s="78">
        <f t="shared" si="11"/>
        <v>0</v>
      </c>
      <c r="W22" s="78">
        <f t="shared" si="12"/>
        <v>0</v>
      </c>
      <c r="X22" s="611">
        <v>0</v>
      </c>
      <c r="Y22" s="78">
        <f t="shared" si="13"/>
        <v>0</v>
      </c>
      <c r="Z22" s="67">
        <f t="shared" si="14"/>
        <v>0</v>
      </c>
      <c r="AA22" s="78">
        <f t="shared" si="15"/>
        <v>0</v>
      </c>
      <c r="AB22" s="78">
        <f t="shared" si="16"/>
        <v>0</v>
      </c>
      <c r="AC22" s="78">
        <f t="shared" si="17"/>
        <v>0</v>
      </c>
      <c r="AD22" s="67">
        <f>Z22*(1-マージン!$N22)</f>
        <v>0</v>
      </c>
      <c r="AE22" s="78">
        <f>AA22*(1-マージン!$N22)</f>
        <v>0</v>
      </c>
      <c r="AF22" s="78">
        <f>AB22*(1-マージン!$N22)</f>
        <v>0</v>
      </c>
      <c r="AG22" s="78">
        <f t="shared" si="18"/>
        <v>0</v>
      </c>
      <c r="AH22" s="191">
        <f>(N22+X22)*係数!H22/1000000</f>
        <v>0</v>
      </c>
      <c r="AI22" s="192">
        <f>(N22+X22)*係数!I22/1000000</f>
        <v>0</v>
      </c>
    </row>
    <row r="23" spans="1:35">
      <c r="A23" s="42"/>
      <c r="B23" s="184">
        <v>191</v>
      </c>
      <c r="C23" s="193" t="s">
        <v>35</v>
      </c>
      <c r="D23" s="186">
        <f>SUMIF(入力開催!$L$27:$L$97,$B23,入力開催!$G$27:$G$97)</f>
        <v>0</v>
      </c>
      <c r="E23" s="186">
        <f>SUMIF(入力開催!$L$27:$L$97,$B23,入力開催!$J$27:$J$97)</f>
        <v>0</v>
      </c>
      <c r="F23" s="186">
        <f t="shared" si="5"/>
        <v>0</v>
      </c>
      <c r="G23" s="611">
        <v>0</v>
      </c>
      <c r="H23" s="611">
        <v>0</v>
      </c>
      <c r="I23" s="187">
        <f>係数!D23</f>
        <v>0.68725111794739835</v>
      </c>
      <c r="J23" s="188"/>
      <c r="K23" s="67">
        <f t="shared" si="6"/>
        <v>0</v>
      </c>
      <c r="L23" s="187">
        <f>マージン!M23</f>
        <v>0.99150367149246599</v>
      </c>
      <c r="M23" s="78">
        <f t="shared" si="7"/>
        <v>0</v>
      </c>
      <c r="N23" s="610">
        <v>0</v>
      </c>
      <c r="O23" s="78">
        <f t="shared" si="8"/>
        <v>0</v>
      </c>
      <c r="P23" s="78">
        <f t="shared" si="9"/>
        <v>0</v>
      </c>
      <c r="Q23" s="187">
        <f>係数!E23+係数!F23</f>
        <v>0.4361493618803795</v>
      </c>
      <c r="R23" s="78">
        <f t="shared" si="10"/>
        <v>0</v>
      </c>
      <c r="S23" s="41"/>
      <c r="T23" s="42"/>
      <c r="U23" s="187">
        <f>係数!G23</f>
        <v>8.3976980956073787E-5</v>
      </c>
      <c r="V23" s="78">
        <f t="shared" si="11"/>
        <v>0</v>
      </c>
      <c r="W23" s="78">
        <f t="shared" si="12"/>
        <v>0</v>
      </c>
      <c r="X23" s="611">
        <v>0</v>
      </c>
      <c r="Y23" s="78">
        <f t="shared" si="13"/>
        <v>0</v>
      </c>
      <c r="Z23" s="67">
        <f t="shared" si="14"/>
        <v>0</v>
      </c>
      <c r="AA23" s="78">
        <f t="shared" si="15"/>
        <v>0</v>
      </c>
      <c r="AB23" s="78">
        <f t="shared" si="16"/>
        <v>0</v>
      </c>
      <c r="AC23" s="78">
        <f t="shared" si="17"/>
        <v>0</v>
      </c>
      <c r="AD23" s="67">
        <f>Z23*(1-マージン!$N23)</f>
        <v>0</v>
      </c>
      <c r="AE23" s="78">
        <f>AA23*(1-マージン!$N23)</f>
        <v>0</v>
      </c>
      <c r="AF23" s="78">
        <f>AB23*(1-マージン!$N23)</f>
        <v>0</v>
      </c>
      <c r="AG23" s="78">
        <f t="shared" si="18"/>
        <v>0</v>
      </c>
      <c r="AH23" s="191">
        <f>(N23+X23)*係数!H23/1000000</f>
        <v>0</v>
      </c>
      <c r="AI23" s="192">
        <f>(N23+X23)*係数!I23/1000000</f>
        <v>0</v>
      </c>
    </row>
    <row r="24" spans="1:35">
      <c r="A24" s="42"/>
      <c r="B24" s="184">
        <v>201</v>
      </c>
      <c r="C24" s="193" t="s">
        <v>8</v>
      </c>
      <c r="D24" s="186">
        <f>SUMIF(入力開催!$L$27:$L$97,$B24,入力開催!$G$27:$G$97)</f>
        <v>0</v>
      </c>
      <c r="E24" s="186">
        <f>SUMIF(入力開催!$L$27:$L$97,$B24,入力開催!$J$27:$J$97)</f>
        <v>0</v>
      </c>
      <c r="F24" s="186">
        <f t="shared" si="5"/>
        <v>0</v>
      </c>
      <c r="G24" s="611">
        <v>0</v>
      </c>
      <c r="H24" s="611">
        <v>0</v>
      </c>
      <c r="I24" s="187">
        <f>係数!D24</f>
        <v>0.10970004342273032</v>
      </c>
      <c r="J24" s="188"/>
      <c r="K24" s="67">
        <f t="shared" si="6"/>
        <v>0</v>
      </c>
      <c r="L24" s="187">
        <f>マージン!M24</f>
        <v>1.2257189051853561</v>
      </c>
      <c r="M24" s="78">
        <f t="shared" si="7"/>
        <v>0</v>
      </c>
      <c r="N24" s="610">
        <v>0</v>
      </c>
      <c r="O24" s="78">
        <f t="shared" si="8"/>
        <v>0</v>
      </c>
      <c r="P24" s="78">
        <f t="shared" si="9"/>
        <v>0</v>
      </c>
      <c r="Q24" s="187">
        <f>係数!E24+係数!F24</f>
        <v>0.21288585255126363</v>
      </c>
      <c r="R24" s="78">
        <f t="shared" si="10"/>
        <v>0</v>
      </c>
      <c r="S24" s="41"/>
      <c r="T24" s="42"/>
      <c r="U24" s="187">
        <f>係数!G24</f>
        <v>8.8949420435827132E-6</v>
      </c>
      <c r="V24" s="78">
        <f t="shared" si="11"/>
        <v>0</v>
      </c>
      <c r="W24" s="78">
        <f t="shared" si="12"/>
        <v>0</v>
      </c>
      <c r="X24" s="611">
        <v>0</v>
      </c>
      <c r="Y24" s="78">
        <f t="shared" si="13"/>
        <v>0</v>
      </c>
      <c r="Z24" s="67">
        <f t="shared" si="14"/>
        <v>0</v>
      </c>
      <c r="AA24" s="78">
        <f t="shared" si="15"/>
        <v>0</v>
      </c>
      <c r="AB24" s="78">
        <f t="shared" si="16"/>
        <v>0</v>
      </c>
      <c r="AC24" s="78">
        <f t="shared" si="17"/>
        <v>0</v>
      </c>
      <c r="AD24" s="67">
        <f>Z24*(1-マージン!$N24)</f>
        <v>0</v>
      </c>
      <c r="AE24" s="78">
        <f>AA24*(1-マージン!$N24)</f>
        <v>0</v>
      </c>
      <c r="AF24" s="78">
        <f>AB24*(1-マージン!$N24)</f>
        <v>0</v>
      </c>
      <c r="AG24" s="78">
        <f t="shared" si="18"/>
        <v>0</v>
      </c>
      <c r="AH24" s="191">
        <f>(N24+X24)*係数!H24/1000000</f>
        <v>0</v>
      </c>
      <c r="AI24" s="192">
        <f>(N24+X24)*係数!I24/1000000</f>
        <v>0</v>
      </c>
    </row>
    <row r="25" spans="1:35">
      <c r="A25" s="42"/>
      <c r="B25" s="184">
        <v>202</v>
      </c>
      <c r="C25" s="193" t="s">
        <v>36</v>
      </c>
      <c r="D25" s="186">
        <f>SUMIF(入力開催!$L$27:$L$97,$B25,入力開催!$G$27:$G$97)</f>
        <v>0</v>
      </c>
      <c r="E25" s="186">
        <f>SUMIF(入力開催!$L$27:$L$97,$B25,入力開催!$J$27:$J$97)</f>
        <v>0</v>
      </c>
      <c r="F25" s="186">
        <f t="shared" si="5"/>
        <v>0</v>
      </c>
      <c r="G25" s="611">
        <v>0</v>
      </c>
      <c r="H25" s="611">
        <v>0</v>
      </c>
      <c r="I25" s="187">
        <f>係数!D25</f>
        <v>6.5096022571089707E-2</v>
      </c>
      <c r="J25" s="188"/>
      <c r="K25" s="67">
        <f t="shared" si="6"/>
        <v>0</v>
      </c>
      <c r="L25" s="187">
        <f>マージン!M25</f>
        <v>1.1428234885768203</v>
      </c>
      <c r="M25" s="78">
        <f t="shared" si="7"/>
        <v>0</v>
      </c>
      <c r="N25" s="610">
        <v>0</v>
      </c>
      <c r="O25" s="78">
        <f t="shared" si="8"/>
        <v>0</v>
      </c>
      <c r="P25" s="78">
        <f t="shared" si="9"/>
        <v>0</v>
      </c>
      <c r="Q25" s="187">
        <f>係数!E25+係数!F25</f>
        <v>0.22806471755916519</v>
      </c>
      <c r="R25" s="78">
        <f t="shared" si="10"/>
        <v>0</v>
      </c>
      <c r="S25" s="41"/>
      <c r="T25" s="42"/>
      <c r="U25" s="187">
        <f>係数!G25</f>
        <v>2.9254455103113891E-5</v>
      </c>
      <c r="V25" s="78">
        <f t="shared" si="11"/>
        <v>0</v>
      </c>
      <c r="W25" s="78">
        <f t="shared" si="12"/>
        <v>0</v>
      </c>
      <c r="X25" s="611">
        <v>0</v>
      </c>
      <c r="Y25" s="78">
        <f t="shared" si="13"/>
        <v>0</v>
      </c>
      <c r="Z25" s="67">
        <f t="shared" si="14"/>
        <v>0</v>
      </c>
      <c r="AA25" s="78">
        <f t="shared" si="15"/>
        <v>0</v>
      </c>
      <c r="AB25" s="78">
        <f t="shared" si="16"/>
        <v>0</v>
      </c>
      <c r="AC25" s="78">
        <f t="shared" si="17"/>
        <v>0</v>
      </c>
      <c r="AD25" s="67">
        <f>Z25*(1-マージン!$N25)</f>
        <v>0</v>
      </c>
      <c r="AE25" s="78">
        <f>AA25*(1-マージン!$N25)</f>
        <v>0</v>
      </c>
      <c r="AF25" s="78">
        <f>AB25*(1-マージン!$N25)</f>
        <v>0</v>
      </c>
      <c r="AG25" s="78">
        <f t="shared" si="18"/>
        <v>0</v>
      </c>
      <c r="AH25" s="191">
        <f>(N25+X25)*係数!H25/1000000</f>
        <v>0</v>
      </c>
      <c r="AI25" s="192">
        <f>(N25+X25)*係数!I25/1000000</f>
        <v>0</v>
      </c>
    </row>
    <row r="26" spans="1:35">
      <c r="A26" s="42"/>
      <c r="B26" s="184">
        <v>203</v>
      </c>
      <c r="C26" s="193" t="s">
        <v>678</v>
      </c>
      <c r="D26" s="186">
        <f>SUMIF(入力開催!$L$27:$L$97,$B26,入力開催!$G$27:$G$97)</f>
        <v>0</v>
      </c>
      <c r="E26" s="186">
        <f>SUMIF(入力開催!$L$27:$L$97,$B26,入力開催!$J$27:$J$97)</f>
        <v>0</v>
      </c>
      <c r="F26" s="186">
        <f t="shared" si="5"/>
        <v>0</v>
      </c>
      <c r="G26" s="611">
        <v>0</v>
      </c>
      <c r="H26" s="611">
        <v>0</v>
      </c>
      <c r="I26" s="187">
        <f>係数!D26</f>
        <v>0</v>
      </c>
      <c r="J26" s="188"/>
      <c r="K26" s="67">
        <f t="shared" si="6"/>
        <v>0</v>
      </c>
      <c r="L26" s="187">
        <f>マージン!M26</f>
        <v>1.4289057904437679</v>
      </c>
      <c r="M26" s="78">
        <f t="shared" si="7"/>
        <v>0</v>
      </c>
      <c r="N26" s="610">
        <v>0</v>
      </c>
      <c r="O26" s="78">
        <f t="shared" si="8"/>
        <v>0</v>
      </c>
      <c r="P26" s="78">
        <f t="shared" si="9"/>
        <v>0</v>
      </c>
      <c r="Q26" s="187">
        <f>係数!E26+係数!F26</f>
        <v>0</v>
      </c>
      <c r="R26" s="78">
        <f t="shared" si="10"/>
        <v>0</v>
      </c>
      <c r="S26" s="41"/>
      <c r="T26" s="42"/>
      <c r="U26" s="187">
        <f>係数!G26</f>
        <v>0</v>
      </c>
      <c r="V26" s="78">
        <f t="shared" si="11"/>
        <v>0</v>
      </c>
      <c r="W26" s="78">
        <f t="shared" si="12"/>
        <v>0</v>
      </c>
      <c r="X26" s="611">
        <v>0</v>
      </c>
      <c r="Y26" s="78">
        <f t="shared" si="13"/>
        <v>0</v>
      </c>
      <c r="Z26" s="67">
        <f t="shared" si="14"/>
        <v>0</v>
      </c>
      <c r="AA26" s="78">
        <f t="shared" si="15"/>
        <v>0</v>
      </c>
      <c r="AB26" s="78">
        <f t="shared" si="16"/>
        <v>0</v>
      </c>
      <c r="AC26" s="78">
        <f t="shared" si="17"/>
        <v>0</v>
      </c>
      <c r="AD26" s="67">
        <f>Z26*(1-マージン!$N26)</f>
        <v>0</v>
      </c>
      <c r="AE26" s="78">
        <f>AA26*(1-マージン!$N26)</f>
        <v>0</v>
      </c>
      <c r="AF26" s="78">
        <f>AB26*(1-マージン!$N26)</f>
        <v>0</v>
      </c>
      <c r="AG26" s="78">
        <f t="shared" si="18"/>
        <v>0</v>
      </c>
      <c r="AH26" s="191">
        <f>(N26+X26)*係数!H26/1000000</f>
        <v>0</v>
      </c>
      <c r="AI26" s="192">
        <f>(N26+X26)*係数!I26/1000000</f>
        <v>0</v>
      </c>
    </row>
    <row r="27" spans="1:35">
      <c r="A27" s="42"/>
      <c r="B27" s="184">
        <v>204</v>
      </c>
      <c r="C27" s="193" t="s">
        <v>679</v>
      </c>
      <c r="D27" s="186">
        <f>SUMIF(入力開催!$L$27:$L$97,$B27,入力開催!$G$27:$G$97)</f>
        <v>0</v>
      </c>
      <c r="E27" s="186">
        <f>SUMIF(入力開催!$L$27:$L$97,$B27,入力開催!$J$27:$J$97)</f>
        <v>0</v>
      </c>
      <c r="F27" s="186">
        <f t="shared" si="5"/>
        <v>0</v>
      </c>
      <c r="G27" s="611">
        <v>0</v>
      </c>
      <c r="H27" s="611">
        <v>0</v>
      </c>
      <c r="I27" s="187">
        <f>係数!D27</f>
        <v>0.12863705065660602</v>
      </c>
      <c r="J27" s="188"/>
      <c r="K27" s="67">
        <f t="shared" si="6"/>
        <v>0</v>
      </c>
      <c r="L27" s="187">
        <f>マージン!M27</f>
        <v>1.248888669486423</v>
      </c>
      <c r="M27" s="78">
        <f t="shared" si="7"/>
        <v>0</v>
      </c>
      <c r="N27" s="610">
        <v>0</v>
      </c>
      <c r="O27" s="78">
        <f t="shared" si="8"/>
        <v>0</v>
      </c>
      <c r="P27" s="78">
        <f t="shared" si="9"/>
        <v>0</v>
      </c>
      <c r="Q27" s="187">
        <f>係数!E27+係数!F27</f>
        <v>0.28807605217512278</v>
      </c>
      <c r="R27" s="78">
        <f t="shared" si="10"/>
        <v>0</v>
      </c>
      <c r="S27" s="41"/>
      <c r="T27" s="42"/>
      <c r="U27" s="187">
        <f>係数!G27</f>
        <v>3.2468023385010298E-7</v>
      </c>
      <c r="V27" s="78">
        <f t="shared" si="11"/>
        <v>0</v>
      </c>
      <c r="W27" s="78">
        <f t="shared" si="12"/>
        <v>0</v>
      </c>
      <c r="X27" s="611">
        <v>0</v>
      </c>
      <c r="Y27" s="78">
        <f t="shared" si="13"/>
        <v>0</v>
      </c>
      <c r="Z27" s="67">
        <f t="shared" si="14"/>
        <v>0</v>
      </c>
      <c r="AA27" s="78">
        <f t="shared" si="15"/>
        <v>0</v>
      </c>
      <c r="AB27" s="78">
        <f t="shared" si="16"/>
        <v>0</v>
      </c>
      <c r="AC27" s="78">
        <f t="shared" si="17"/>
        <v>0</v>
      </c>
      <c r="AD27" s="67">
        <f>Z27*(1-マージン!$N27)</f>
        <v>0</v>
      </c>
      <c r="AE27" s="78">
        <f>AA27*(1-マージン!$N27)</f>
        <v>0</v>
      </c>
      <c r="AF27" s="78">
        <f>AB27*(1-マージン!$N27)</f>
        <v>0</v>
      </c>
      <c r="AG27" s="78">
        <f t="shared" si="18"/>
        <v>0</v>
      </c>
      <c r="AH27" s="191">
        <f>(N27+X27)*係数!H27/1000000</f>
        <v>0</v>
      </c>
      <c r="AI27" s="192">
        <f>(N27+X27)*係数!I27/1000000</f>
        <v>0</v>
      </c>
    </row>
    <row r="28" spans="1:35">
      <c r="A28" s="42"/>
      <c r="B28" s="184">
        <v>205</v>
      </c>
      <c r="C28" s="193" t="s">
        <v>9</v>
      </c>
      <c r="D28" s="186">
        <f>SUMIF(入力開催!$L$27:$L$97,$B28,入力開催!$G$27:$G$97)</f>
        <v>0</v>
      </c>
      <c r="E28" s="186">
        <f>SUMIF(入力開催!$L$27:$L$97,$B28,入力開催!$J$27:$J$97)</f>
        <v>0</v>
      </c>
      <c r="F28" s="186">
        <f t="shared" si="5"/>
        <v>0</v>
      </c>
      <c r="G28" s="611">
        <v>0</v>
      </c>
      <c r="H28" s="611">
        <v>0</v>
      </c>
      <c r="I28" s="187">
        <f>係数!D28</f>
        <v>3.1566355080770991E-3</v>
      </c>
      <c r="J28" s="188"/>
      <c r="K28" s="67">
        <f t="shared" si="6"/>
        <v>0</v>
      </c>
      <c r="L28" s="187">
        <f>マージン!M28</f>
        <v>1.1980512622733401</v>
      </c>
      <c r="M28" s="78">
        <f t="shared" si="7"/>
        <v>0</v>
      </c>
      <c r="N28" s="610">
        <v>0</v>
      </c>
      <c r="O28" s="78">
        <f t="shared" si="8"/>
        <v>0</v>
      </c>
      <c r="P28" s="78">
        <f t="shared" si="9"/>
        <v>0</v>
      </c>
      <c r="Q28" s="187">
        <f>係数!E28+係数!F28</f>
        <v>-0.59018179187618858</v>
      </c>
      <c r="R28" s="78">
        <f t="shared" si="10"/>
        <v>0</v>
      </c>
      <c r="S28" s="41"/>
      <c r="T28" s="42"/>
      <c r="U28" s="187">
        <f>係数!G28</f>
        <v>0</v>
      </c>
      <c r="V28" s="78">
        <f t="shared" si="11"/>
        <v>0</v>
      </c>
      <c r="W28" s="78">
        <f t="shared" si="12"/>
        <v>0</v>
      </c>
      <c r="X28" s="611">
        <v>0</v>
      </c>
      <c r="Y28" s="78">
        <f t="shared" si="13"/>
        <v>0</v>
      </c>
      <c r="Z28" s="67">
        <f t="shared" si="14"/>
        <v>0</v>
      </c>
      <c r="AA28" s="78">
        <f t="shared" si="15"/>
        <v>0</v>
      </c>
      <c r="AB28" s="78">
        <f t="shared" si="16"/>
        <v>0</v>
      </c>
      <c r="AC28" s="78">
        <f t="shared" si="17"/>
        <v>0</v>
      </c>
      <c r="AD28" s="67">
        <f>Z28*(1-マージン!$N28)</f>
        <v>0</v>
      </c>
      <c r="AE28" s="78">
        <f>AA28*(1-マージン!$N28)</f>
        <v>0</v>
      </c>
      <c r="AF28" s="78">
        <f>AB28*(1-マージン!$N28)</f>
        <v>0</v>
      </c>
      <c r="AG28" s="78">
        <f t="shared" si="18"/>
        <v>0</v>
      </c>
      <c r="AH28" s="191">
        <f>(N28+X28)*係数!H28/1000000</f>
        <v>0</v>
      </c>
      <c r="AI28" s="192">
        <f>(N28+X28)*係数!I28/1000000</f>
        <v>0</v>
      </c>
    </row>
    <row r="29" spans="1:35">
      <c r="A29" s="42"/>
      <c r="B29" s="184">
        <v>206</v>
      </c>
      <c r="C29" s="193" t="s">
        <v>10</v>
      </c>
      <c r="D29" s="186">
        <f>SUMIF(入力開催!$L$27:$L$97,$B29,入力開催!$G$27:$G$97)</f>
        <v>0</v>
      </c>
      <c r="E29" s="186">
        <f>SUMIF(入力開催!$L$27:$L$97,$B29,入力開催!$J$27:$J$97)</f>
        <v>0</v>
      </c>
      <c r="F29" s="186">
        <f t="shared" si="5"/>
        <v>0</v>
      </c>
      <c r="G29" s="611">
        <v>0</v>
      </c>
      <c r="H29" s="611">
        <v>0</v>
      </c>
      <c r="I29" s="187">
        <f>係数!D29</f>
        <v>1.8644261786173733E-3</v>
      </c>
      <c r="J29" s="188"/>
      <c r="K29" s="67">
        <f t="shared" si="6"/>
        <v>0</v>
      </c>
      <c r="L29" s="187">
        <f>マージン!M29</f>
        <v>1.1207479329286967</v>
      </c>
      <c r="M29" s="78">
        <f t="shared" si="7"/>
        <v>0</v>
      </c>
      <c r="N29" s="610">
        <v>0</v>
      </c>
      <c r="O29" s="78">
        <f t="shared" si="8"/>
        <v>0</v>
      </c>
      <c r="P29" s="78">
        <f t="shared" si="9"/>
        <v>0</v>
      </c>
      <c r="Q29" s="187">
        <f>係数!E29+係数!F29</f>
        <v>-0.12491220705411277</v>
      </c>
      <c r="R29" s="78">
        <f t="shared" si="10"/>
        <v>0</v>
      </c>
      <c r="S29" s="41"/>
      <c r="T29" s="42"/>
      <c r="U29" s="187">
        <f>係数!G29</f>
        <v>0</v>
      </c>
      <c r="V29" s="78">
        <f t="shared" si="11"/>
        <v>0</v>
      </c>
      <c r="W29" s="78">
        <f t="shared" si="12"/>
        <v>0</v>
      </c>
      <c r="X29" s="611">
        <v>0</v>
      </c>
      <c r="Y29" s="78">
        <f t="shared" si="13"/>
        <v>0</v>
      </c>
      <c r="Z29" s="67">
        <f t="shared" si="14"/>
        <v>0</v>
      </c>
      <c r="AA29" s="78">
        <f t="shared" si="15"/>
        <v>0</v>
      </c>
      <c r="AB29" s="78">
        <f t="shared" si="16"/>
        <v>0</v>
      </c>
      <c r="AC29" s="78">
        <f t="shared" si="17"/>
        <v>0</v>
      </c>
      <c r="AD29" s="67">
        <f>Z29*(1-マージン!$N29)</f>
        <v>0</v>
      </c>
      <c r="AE29" s="78">
        <f>AA29*(1-マージン!$N29)</f>
        <v>0</v>
      </c>
      <c r="AF29" s="78">
        <f>AB29*(1-マージン!$N29)</f>
        <v>0</v>
      </c>
      <c r="AG29" s="78">
        <f t="shared" si="18"/>
        <v>0</v>
      </c>
      <c r="AH29" s="191">
        <f>(N29+X29)*係数!H29/1000000</f>
        <v>0</v>
      </c>
      <c r="AI29" s="192">
        <f>(N29+X29)*係数!I29/1000000</f>
        <v>0</v>
      </c>
    </row>
    <row r="30" spans="1:35">
      <c r="A30" s="42"/>
      <c r="B30" s="184">
        <v>207</v>
      </c>
      <c r="C30" s="193" t="s">
        <v>11</v>
      </c>
      <c r="D30" s="186">
        <f>SUMIF(入力開催!$L$27:$L$97,$B30,入力開催!$G$27:$G$97)</f>
        <v>0</v>
      </c>
      <c r="E30" s="186">
        <f>SUMIF(入力開催!$L$27:$L$97,$B30,入力開催!$J$27:$J$97)</f>
        <v>0</v>
      </c>
      <c r="F30" s="186">
        <f t="shared" si="5"/>
        <v>0</v>
      </c>
      <c r="G30" s="611">
        <v>0</v>
      </c>
      <c r="H30" s="611">
        <v>0</v>
      </c>
      <c r="I30" s="187">
        <f>係数!D30</f>
        <v>0.31436598160403306</v>
      </c>
      <c r="J30" s="188"/>
      <c r="K30" s="67">
        <f t="shared" si="6"/>
        <v>0</v>
      </c>
      <c r="L30" s="187">
        <f>マージン!M30</f>
        <v>1.1033006034924715</v>
      </c>
      <c r="M30" s="78">
        <f t="shared" si="7"/>
        <v>0</v>
      </c>
      <c r="N30" s="610">
        <v>0</v>
      </c>
      <c r="O30" s="78">
        <f t="shared" si="8"/>
        <v>0</v>
      </c>
      <c r="P30" s="78">
        <f t="shared" si="9"/>
        <v>0</v>
      </c>
      <c r="Q30" s="187">
        <f>係数!E30+係数!F30</f>
        <v>0.14028885017285692</v>
      </c>
      <c r="R30" s="78">
        <f t="shared" si="10"/>
        <v>0</v>
      </c>
      <c r="S30" s="41"/>
      <c r="T30" s="42"/>
      <c r="U30" s="187">
        <f>係数!G30</f>
        <v>2.41670682139638E-3</v>
      </c>
      <c r="V30" s="78">
        <f t="shared" si="11"/>
        <v>0</v>
      </c>
      <c r="W30" s="78">
        <f t="shared" si="12"/>
        <v>0</v>
      </c>
      <c r="X30" s="611">
        <v>0</v>
      </c>
      <c r="Y30" s="78">
        <f t="shared" si="13"/>
        <v>0</v>
      </c>
      <c r="Z30" s="67">
        <f t="shared" si="14"/>
        <v>0</v>
      </c>
      <c r="AA30" s="78">
        <f t="shared" si="15"/>
        <v>0</v>
      </c>
      <c r="AB30" s="78">
        <f t="shared" si="16"/>
        <v>0</v>
      </c>
      <c r="AC30" s="78">
        <f t="shared" si="17"/>
        <v>0</v>
      </c>
      <c r="AD30" s="67">
        <f>Z30*(1-マージン!$N30)</f>
        <v>0</v>
      </c>
      <c r="AE30" s="78">
        <f>AA30*(1-マージン!$N30)</f>
        <v>0</v>
      </c>
      <c r="AF30" s="78">
        <f>AB30*(1-マージン!$N30)</f>
        <v>0</v>
      </c>
      <c r="AG30" s="78">
        <f t="shared" si="18"/>
        <v>0</v>
      </c>
      <c r="AH30" s="191">
        <f>(N30+X30)*係数!H30/1000000</f>
        <v>0</v>
      </c>
      <c r="AI30" s="192">
        <f>(N30+X30)*係数!I30/1000000</f>
        <v>0</v>
      </c>
    </row>
    <row r="31" spans="1:35">
      <c r="A31" s="42"/>
      <c r="B31" s="184">
        <v>208</v>
      </c>
      <c r="C31" s="193" t="s">
        <v>680</v>
      </c>
      <c r="D31" s="186">
        <f>SUMIF(入力開催!$L$27:$L$97,$B31,入力開催!$G$27:$G$97)</f>
        <v>0</v>
      </c>
      <c r="E31" s="186">
        <f>SUMIF(入力開催!$L$27:$L$97,$B31,入力開催!$J$27:$J$97)</f>
        <v>0</v>
      </c>
      <c r="F31" s="186">
        <f t="shared" si="5"/>
        <v>0</v>
      </c>
      <c r="G31" s="611">
        <v>0</v>
      </c>
      <c r="H31" s="611">
        <v>0</v>
      </c>
      <c r="I31" s="187">
        <f>係数!D31</f>
        <v>0.34526026220872985</v>
      </c>
      <c r="J31" s="188"/>
      <c r="K31" s="67">
        <f t="shared" si="6"/>
        <v>0</v>
      </c>
      <c r="L31" s="187">
        <f>マージン!M31</f>
        <v>1.0970426602504773</v>
      </c>
      <c r="M31" s="78">
        <f t="shared" si="7"/>
        <v>0</v>
      </c>
      <c r="N31" s="610">
        <v>0</v>
      </c>
      <c r="O31" s="78">
        <f t="shared" si="8"/>
        <v>0</v>
      </c>
      <c r="P31" s="78">
        <f t="shared" si="9"/>
        <v>0</v>
      </c>
      <c r="Q31" s="187">
        <f>係数!E31+係数!F31</f>
        <v>0.25605878705791141</v>
      </c>
      <c r="R31" s="78">
        <f t="shared" si="10"/>
        <v>0</v>
      </c>
      <c r="S31" s="41"/>
      <c r="T31" s="42"/>
      <c r="U31" s="187">
        <f>係数!G31</f>
        <v>7.5322245716933165E-3</v>
      </c>
      <c r="V31" s="78">
        <f t="shared" si="11"/>
        <v>0</v>
      </c>
      <c r="W31" s="78">
        <f t="shared" si="12"/>
        <v>0</v>
      </c>
      <c r="X31" s="611">
        <v>0</v>
      </c>
      <c r="Y31" s="78">
        <f t="shared" si="13"/>
        <v>0</v>
      </c>
      <c r="Z31" s="67">
        <f t="shared" si="14"/>
        <v>0</v>
      </c>
      <c r="AA31" s="78">
        <f t="shared" si="15"/>
        <v>0</v>
      </c>
      <c r="AB31" s="78">
        <f t="shared" si="16"/>
        <v>0</v>
      </c>
      <c r="AC31" s="78">
        <f t="shared" si="17"/>
        <v>0</v>
      </c>
      <c r="AD31" s="67">
        <f>Z31*(1-マージン!$N31)</f>
        <v>0</v>
      </c>
      <c r="AE31" s="78">
        <f>AA31*(1-マージン!$N31)</f>
        <v>0</v>
      </c>
      <c r="AF31" s="78">
        <f>AB31*(1-マージン!$N31)</f>
        <v>0</v>
      </c>
      <c r="AG31" s="78">
        <f t="shared" si="18"/>
        <v>0</v>
      </c>
      <c r="AH31" s="191">
        <f>(N31+X31)*係数!H31/1000000</f>
        <v>0</v>
      </c>
      <c r="AI31" s="192">
        <f>(N31+X31)*係数!I31/1000000</f>
        <v>0</v>
      </c>
    </row>
    <row r="32" spans="1:35">
      <c r="A32" s="42"/>
      <c r="B32" s="184">
        <v>211</v>
      </c>
      <c r="C32" s="193" t="s">
        <v>12</v>
      </c>
      <c r="D32" s="186">
        <f>SUMIF(入力開催!$L$27:$L$97,$B32,入力開催!$G$27:$G$97)</f>
        <v>0</v>
      </c>
      <c r="E32" s="186">
        <f>SUMIF(入力開催!$L$27:$L$97,$B32,入力開催!$J$27:$J$97)</f>
        <v>0</v>
      </c>
      <c r="F32" s="186">
        <f t="shared" si="5"/>
        <v>0</v>
      </c>
      <c r="G32" s="611">
        <v>0</v>
      </c>
      <c r="H32" s="611">
        <v>0</v>
      </c>
      <c r="I32" s="187">
        <f>係数!D32</f>
        <v>8.4547225471920395E-4</v>
      </c>
      <c r="J32" s="188"/>
      <c r="K32" s="67">
        <f t="shared" si="6"/>
        <v>0</v>
      </c>
      <c r="L32" s="187">
        <f>マージン!M32</f>
        <v>1.305196302425625</v>
      </c>
      <c r="M32" s="78">
        <f t="shared" si="7"/>
        <v>0</v>
      </c>
      <c r="N32" s="610">
        <v>0</v>
      </c>
      <c r="O32" s="78">
        <f t="shared" si="8"/>
        <v>0</v>
      </c>
      <c r="P32" s="78">
        <f t="shared" si="9"/>
        <v>0</v>
      </c>
      <c r="Q32" s="187">
        <f>係数!E32+係数!F32</f>
        <v>7.885370705642436E-2</v>
      </c>
      <c r="R32" s="78">
        <f t="shared" si="10"/>
        <v>0</v>
      </c>
      <c r="S32" s="41"/>
      <c r="T32" s="42"/>
      <c r="U32" s="187">
        <f>係数!G32</f>
        <v>9.853978570311785E-3</v>
      </c>
      <c r="V32" s="78">
        <f t="shared" si="11"/>
        <v>0</v>
      </c>
      <c r="W32" s="78">
        <f t="shared" si="12"/>
        <v>0</v>
      </c>
      <c r="X32" s="611">
        <v>0</v>
      </c>
      <c r="Y32" s="78">
        <f t="shared" si="13"/>
        <v>0</v>
      </c>
      <c r="Z32" s="67">
        <f t="shared" si="14"/>
        <v>0</v>
      </c>
      <c r="AA32" s="78">
        <f t="shared" si="15"/>
        <v>0</v>
      </c>
      <c r="AB32" s="78">
        <f t="shared" si="16"/>
        <v>0</v>
      </c>
      <c r="AC32" s="78">
        <f t="shared" si="17"/>
        <v>0</v>
      </c>
      <c r="AD32" s="67">
        <f>Z32*(1-マージン!$N32)</f>
        <v>0</v>
      </c>
      <c r="AE32" s="78">
        <f>AA32*(1-マージン!$N32)</f>
        <v>0</v>
      </c>
      <c r="AF32" s="78">
        <f>AB32*(1-マージン!$N32)</f>
        <v>0</v>
      </c>
      <c r="AG32" s="78">
        <f t="shared" si="18"/>
        <v>0</v>
      </c>
      <c r="AH32" s="191">
        <f>(N32+X32)*係数!H32/1000000</f>
        <v>0</v>
      </c>
      <c r="AI32" s="192">
        <f>(N32+X32)*係数!I32/1000000</f>
        <v>0</v>
      </c>
    </row>
    <row r="33" spans="1:35">
      <c r="A33" s="42"/>
      <c r="B33" s="184">
        <v>212</v>
      </c>
      <c r="C33" s="193" t="s">
        <v>13</v>
      </c>
      <c r="D33" s="186">
        <f>SUMIF(入力開催!$L$27:$L$97,$B33,入力開催!$G$27:$G$97)</f>
        <v>0</v>
      </c>
      <c r="E33" s="186">
        <f>SUMIF(入力開催!$L$27:$L$97,$B33,入力開催!$J$27:$J$97)</f>
        <v>0</v>
      </c>
      <c r="F33" s="186">
        <f t="shared" si="5"/>
        <v>0</v>
      </c>
      <c r="G33" s="611">
        <v>0</v>
      </c>
      <c r="H33" s="611">
        <v>0</v>
      </c>
      <c r="I33" s="187">
        <f>係数!D33</f>
        <v>0.51754455698628288</v>
      </c>
      <c r="J33" s="188"/>
      <c r="K33" s="67">
        <f t="shared" si="6"/>
        <v>0</v>
      </c>
      <c r="L33" s="187">
        <f>マージン!M33</f>
        <v>1.0690352508533294</v>
      </c>
      <c r="M33" s="78">
        <f t="shared" si="7"/>
        <v>0</v>
      </c>
      <c r="N33" s="610">
        <v>0</v>
      </c>
      <c r="O33" s="78">
        <f t="shared" si="8"/>
        <v>0</v>
      </c>
      <c r="P33" s="78">
        <f t="shared" si="9"/>
        <v>0</v>
      </c>
      <c r="Q33" s="187">
        <f>係数!E33+係数!F33</f>
        <v>0.16985967130458277</v>
      </c>
      <c r="R33" s="78">
        <f t="shared" si="10"/>
        <v>0</v>
      </c>
      <c r="S33" s="41"/>
      <c r="T33" s="42"/>
      <c r="U33" s="187">
        <f>係数!G33</f>
        <v>2.3888451325377816E-7</v>
      </c>
      <c r="V33" s="78">
        <f t="shared" si="11"/>
        <v>0</v>
      </c>
      <c r="W33" s="78">
        <f t="shared" si="12"/>
        <v>0</v>
      </c>
      <c r="X33" s="611">
        <v>0</v>
      </c>
      <c r="Y33" s="78">
        <f t="shared" si="13"/>
        <v>0</v>
      </c>
      <c r="Z33" s="67">
        <f t="shared" si="14"/>
        <v>0</v>
      </c>
      <c r="AA33" s="78">
        <f t="shared" si="15"/>
        <v>0</v>
      </c>
      <c r="AB33" s="78">
        <f t="shared" si="16"/>
        <v>0</v>
      </c>
      <c r="AC33" s="78">
        <f t="shared" si="17"/>
        <v>0</v>
      </c>
      <c r="AD33" s="67">
        <f>Z33*(1-マージン!$N33)</f>
        <v>0</v>
      </c>
      <c r="AE33" s="78">
        <f>AA33*(1-マージン!$N33)</f>
        <v>0</v>
      </c>
      <c r="AF33" s="78">
        <f>AB33*(1-マージン!$N33)</f>
        <v>0</v>
      </c>
      <c r="AG33" s="78">
        <f t="shared" si="18"/>
        <v>0</v>
      </c>
      <c r="AH33" s="191">
        <f>(N33+X33)*係数!H33/1000000</f>
        <v>0</v>
      </c>
      <c r="AI33" s="192">
        <f>(N33+X33)*係数!I33/1000000</f>
        <v>0</v>
      </c>
    </row>
    <row r="34" spans="1:35">
      <c r="A34" s="42"/>
      <c r="B34" s="184">
        <v>221</v>
      </c>
      <c r="C34" s="193" t="s">
        <v>14</v>
      </c>
      <c r="D34" s="186">
        <f>SUMIF(入力開催!$L$27:$L$97,$B34,入力開催!$G$27:$G$97)</f>
        <v>0</v>
      </c>
      <c r="E34" s="186">
        <f>SUMIF(入力開催!$L$27:$L$97,$B34,入力開催!$J$27:$J$97)</f>
        <v>0</v>
      </c>
      <c r="F34" s="186">
        <f t="shared" si="5"/>
        <v>0</v>
      </c>
      <c r="G34" s="611">
        <v>0</v>
      </c>
      <c r="H34" s="611">
        <v>0</v>
      </c>
      <c r="I34" s="187">
        <f>係数!D34</f>
        <v>0.16308260532611019</v>
      </c>
      <c r="J34" s="188"/>
      <c r="K34" s="67">
        <f t="shared" si="6"/>
        <v>0</v>
      </c>
      <c r="L34" s="187">
        <f>マージン!M34</f>
        <v>1.03666240027391</v>
      </c>
      <c r="M34" s="78">
        <f t="shared" si="7"/>
        <v>0</v>
      </c>
      <c r="N34" s="610">
        <v>0</v>
      </c>
      <c r="O34" s="78">
        <f t="shared" si="8"/>
        <v>0</v>
      </c>
      <c r="P34" s="78">
        <f t="shared" si="9"/>
        <v>0</v>
      </c>
      <c r="Q34" s="187">
        <f>係数!E34+係数!F34</f>
        <v>0.18397443559769217</v>
      </c>
      <c r="R34" s="78">
        <f t="shared" si="10"/>
        <v>0</v>
      </c>
      <c r="S34" s="41"/>
      <c r="T34" s="42"/>
      <c r="U34" s="187">
        <f>係数!G34</f>
        <v>1.448462928921389E-3</v>
      </c>
      <c r="V34" s="78">
        <f t="shared" si="11"/>
        <v>0</v>
      </c>
      <c r="W34" s="78">
        <f t="shared" si="12"/>
        <v>0</v>
      </c>
      <c r="X34" s="611">
        <v>0</v>
      </c>
      <c r="Y34" s="78">
        <f t="shared" si="13"/>
        <v>0</v>
      </c>
      <c r="Z34" s="67">
        <f t="shared" si="14"/>
        <v>0</v>
      </c>
      <c r="AA34" s="78">
        <f t="shared" si="15"/>
        <v>0</v>
      </c>
      <c r="AB34" s="78">
        <f t="shared" si="16"/>
        <v>0</v>
      </c>
      <c r="AC34" s="78">
        <f t="shared" si="17"/>
        <v>0</v>
      </c>
      <c r="AD34" s="67">
        <f>Z34*(1-マージン!$N34)</f>
        <v>0</v>
      </c>
      <c r="AE34" s="78">
        <f>AA34*(1-マージン!$N34)</f>
        <v>0</v>
      </c>
      <c r="AF34" s="78">
        <f>AB34*(1-マージン!$N34)</f>
        <v>0</v>
      </c>
      <c r="AG34" s="78">
        <f t="shared" si="18"/>
        <v>0</v>
      </c>
      <c r="AH34" s="191">
        <f>(N34+X34)*係数!H34/1000000</f>
        <v>0</v>
      </c>
      <c r="AI34" s="192">
        <f>(N34+X34)*係数!I34/1000000</f>
        <v>0</v>
      </c>
    </row>
    <row r="35" spans="1:35">
      <c r="A35" s="42"/>
      <c r="B35" s="184">
        <v>222</v>
      </c>
      <c r="C35" s="193" t="s">
        <v>15</v>
      </c>
      <c r="D35" s="186">
        <f>SUMIF(入力開催!$L$27:$L$97,$B35,入力開催!$G$27:$G$97)</f>
        <v>0</v>
      </c>
      <c r="E35" s="186">
        <f>SUMIF(入力開催!$L$27:$L$97,$B35,入力開催!$J$27:$J$97)</f>
        <v>0</v>
      </c>
      <c r="F35" s="186">
        <f t="shared" si="5"/>
        <v>0</v>
      </c>
      <c r="G35" s="611">
        <v>0</v>
      </c>
      <c r="H35" s="611">
        <v>0</v>
      </c>
      <c r="I35" s="187">
        <f>係数!D35</f>
        <v>7.4724677404378159E-2</v>
      </c>
      <c r="J35" s="188"/>
      <c r="K35" s="67">
        <f t="shared" si="6"/>
        <v>0</v>
      </c>
      <c r="L35" s="187">
        <f>マージン!M35</f>
        <v>1.0596460314209959</v>
      </c>
      <c r="M35" s="78">
        <f t="shared" si="7"/>
        <v>0</v>
      </c>
      <c r="N35" s="610">
        <v>0</v>
      </c>
      <c r="O35" s="78">
        <f t="shared" si="8"/>
        <v>0</v>
      </c>
      <c r="P35" s="78">
        <f t="shared" si="9"/>
        <v>0</v>
      </c>
      <c r="Q35" s="187">
        <f>係数!E35+係数!F35</f>
        <v>0.26901789522521957</v>
      </c>
      <c r="R35" s="78">
        <f t="shared" si="10"/>
        <v>0</v>
      </c>
      <c r="S35" s="41"/>
      <c r="T35" s="42"/>
      <c r="U35" s="187">
        <f>係数!G35</f>
        <v>1.3268326457167646E-3</v>
      </c>
      <c r="V35" s="78">
        <f t="shared" si="11"/>
        <v>0</v>
      </c>
      <c r="W35" s="78">
        <f t="shared" si="12"/>
        <v>0</v>
      </c>
      <c r="X35" s="611">
        <v>0</v>
      </c>
      <c r="Y35" s="78">
        <f t="shared" si="13"/>
        <v>0</v>
      </c>
      <c r="Z35" s="67">
        <f t="shared" si="14"/>
        <v>0</v>
      </c>
      <c r="AA35" s="78">
        <f t="shared" si="15"/>
        <v>0</v>
      </c>
      <c r="AB35" s="78">
        <f t="shared" si="16"/>
        <v>0</v>
      </c>
      <c r="AC35" s="78">
        <f t="shared" si="17"/>
        <v>0</v>
      </c>
      <c r="AD35" s="67">
        <f>Z35*(1-マージン!$N35)</f>
        <v>0</v>
      </c>
      <c r="AE35" s="78">
        <f>AA35*(1-マージン!$N35)</f>
        <v>0</v>
      </c>
      <c r="AF35" s="78">
        <f>AB35*(1-マージン!$N35)</f>
        <v>0</v>
      </c>
      <c r="AG35" s="78">
        <f t="shared" si="18"/>
        <v>0</v>
      </c>
      <c r="AH35" s="191">
        <f>(N35+X35)*係数!H35/1000000</f>
        <v>0</v>
      </c>
      <c r="AI35" s="192">
        <f>(N35+X35)*係数!I35/1000000</f>
        <v>0</v>
      </c>
    </row>
    <row r="36" spans="1:35">
      <c r="A36" s="42"/>
      <c r="B36" s="184">
        <v>231</v>
      </c>
      <c r="C36" s="193" t="s">
        <v>681</v>
      </c>
      <c r="D36" s="186">
        <f>SUMIF(入力開催!$L$27:$L$97,$B36,入力開催!$G$27:$G$97)</f>
        <v>0</v>
      </c>
      <c r="E36" s="186">
        <f>SUMIF(入力開催!$L$27:$L$97,$B36,入力開催!$J$27:$J$97)</f>
        <v>0</v>
      </c>
      <c r="F36" s="186">
        <f t="shared" si="5"/>
        <v>0</v>
      </c>
      <c r="G36" s="611">
        <v>0</v>
      </c>
      <c r="H36" s="611">
        <v>0</v>
      </c>
      <c r="I36" s="187">
        <f>係数!D36</f>
        <v>1.6612122890413583E-2</v>
      </c>
      <c r="J36" s="188"/>
      <c r="K36" s="67">
        <f t="shared" si="6"/>
        <v>0</v>
      </c>
      <c r="L36" s="187">
        <f>マージン!M36</f>
        <v>1.1949521069570328</v>
      </c>
      <c r="M36" s="78">
        <f t="shared" si="7"/>
        <v>0</v>
      </c>
      <c r="N36" s="610">
        <v>0</v>
      </c>
      <c r="O36" s="78">
        <f t="shared" si="8"/>
        <v>0</v>
      </c>
      <c r="P36" s="78">
        <f t="shared" si="9"/>
        <v>0</v>
      </c>
      <c r="Q36" s="187">
        <f>係数!E36+係数!F36</f>
        <v>0.29400750994355529</v>
      </c>
      <c r="R36" s="78">
        <f t="shared" si="10"/>
        <v>0</v>
      </c>
      <c r="S36" s="41"/>
      <c r="T36" s="42"/>
      <c r="U36" s="187">
        <f>係数!G36</f>
        <v>4.1147323541734851E-3</v>
      </c>
      <c r="V36" s="78">
        <f t="shared" si="11"/>
        <v>0</v>
      </c>
      <c r="W36" s="78">
        <f t="shared" si="12"/>
        <v>0</v>
      </c>
      <c r="X36" s="611">
        <v>0</v>
      </c>
      <c r="Y36" s="78">
        <f t="shared" si="13"/>
        <v>0</v>
      </c>
      <c r="Z36" s="67">
        <f t="shared" si="14"/>
        <v>0</v>
      </c>
      <c r="AA36" s="78">
        <f t="shared" si="15"/>
        <v>0</v>
      </c>
      <c r="AB36" s="78">
        <f t="shared" si="16"/>
        <v>0</v>
      </c>
      <c r="AC36" s="78">
        <f t="shared" si="17"/>
        <v>0</v>
      </c>
      <c r="AD36" s="67">
        <f>Z36*(1-マージン!$N36)</f>
        <v>0</v>
      </c>
      <c r="AE36" s="78">
        <f>AA36*(1-マージン!$N36)</f>
        <v>0</v>
      </c>
      <c r="AF36" s="78">
        <f>AB36*(1-マージン!$N36)</f>
        <v>0</v>
      </c>
      <c r="AG36" s="78">
        <f t="shared" si="18"/>
        <v>0</v>
      </c>
      <c r="AH36" s="191">
        <f>(N36+X36)*係数!H36/1000000</f>
        <v>0</v>
      </c>
      <c r="AI36" s="192">
        <f>(N36+X36)*係数!I36/1000000</f>
        <v>0</v>
      </c>
    </row>
    <row r="37" spans="1:35">
      <c r="A37" s="42"/>
      <c r="B37" s="184">
        <v>251</v>
      </c>
      <c r="C37" s="193" t="s">
        <v>16</v>
      </c>
      <c r="D37" s="186">
        <f>SUMIF(入力開催!$L$27:$L$97,$B37,入力開催!$G$27:$G$97)</f>
        <v>0</v>
      </c>
      <c r="E37" s="186">
        <f>SUMIF(入力開催!$L$27:$L$97,$B37,入力開催!$J$27:$J$97)</f>
        <v>0</v>
      </c>
      <c r="F37" s="186">
        <f t="shared" si="5"/>
        <v>0</v>
      </c>
      <c r="G37" s="611">
        <v>0</v>
      </c>
      <c r="H37" s="611">
        <v>0</v>
      </c>
      <c r="I37" s="187">
        <f>係数!D37</f>
        <v>0.16925104689773485</v>
      </c>
      <c r="J37" s="188"/>
      <c r="K37" s="67">
        <f t="shared" si="6"/>
        <v>0</v>
      </c>
      <c r="L37" s="187">
        <f>マージン!M37</f>
        <v>1.0245250309012146</v>
      </c>
      <c r="M37" s="78">
        <f t="shared" si="7"/>
        <v>0</v>
      </c>
      <c r="N37" s="610">
        <v>0</v>
      </c>
      <c r="O37" s="78">
        <f t="shared" si="8"/>
        <v>0</v>
      </c>
      <c r="P37" s="78">
        <f t="shared" si="9"/>
        <v>0</v>
      </c>
      <c r="Q37" s="187">
        <f>係数!E37+係数!F37</f>
        <v>0.3554435389647444</v>
      </c>
      <c r="R37" s="78">
        <f t="shared" si="10"/>
        <v>0</v>
      </c>
      <c r="S37" s="41"/>
      <c r="T37" s="42"/>
      <c r="U37" s="187">
        <f>係数!G37</f>
        <v>2.0095879780720768E-5</v>
      </c>
      <c r="V37" s="78">
        <f t="shared" si="11"/>
        <v>0</v>
      </c>
      <c r="W37" s="78">
        <f t="shared" si="12"/>
        <v>0</v>
      </c>
      <c r="X37" s="611">
        <v>0</v>
      </c>
      <c r="Y37" s="78">
        <f t="shared" si="13"/>
        <v>0</v>
      </c>
      <c r="Z37" s="67">
        <f t="shared" si="14"/>
        <v>0</v>
      </c>
      <c r="AA37" s="78">
        <f t="shared" si="15"/>
        <v>0</v>
      </c>
      <c r="AB37" s="78">
        <f t="shared" si="16"/>
        <v>0</v>
      </c>
      <c r="AC37" s="78">
        <f t="shared" si="17"/>
        <v>0</v>
      </c>
      <c r="AD37" s="67">
        <f>Z37*(1-マージン!$N37)</f>
        <v>0</v>
      </c>
      <c r="AE37" s="78">
        <f>AA37*(1-マージン!$N37)</f>
        <v>0</v>
      </c>
      <c r="AF37" s="78">
        <f>AB37*(1-マージン!$N37)</f>
        <v>0</v>
      </c>
      <c r="AG37" s="78">
        <f t="shared" si="18"/>
        <v>0</v>
      </c>
      <c r="AH37" s="191">
        <f>(N37+X37)*係数!H37/1000000</f>
        <v>0</v>
      </c>
      <c r="AI37" s="192">
        <f>(N37+X37)*係数!I37/1000000</f>
        <v>0</v>
      </c>
    </row>
    <row r="38" spans="1:35">
      <c r="A38" s="42"/>
      <c r="B38" s="184">
        <v>252</v>
      </c>
      <c r="C38" s="193" t="s">
        <v>17</v>
      </c>
      <c r="D38" s="186">
        <f>SUMIF(入力開催!$L$27:$L$97,$B38,入力開催!$G$27:$G$97)</f>
        <v>0</v>
      </c>
      <c r="E38" s="186">
        <f>SUMIF(入力開催!$L$27:$L$97,$B38,入力開催!$J$27:$J$97)</f>
        <v>0</v>
      </c>
      <c r="F38" s="186">
        <f t="shared" si="5"/>
        <v>0</v>
      </c>
      <c r="G38" s="611">
        <v>0</v>
      </c>
      <c r="H38" s="611">
        <v>0</v>
      </c>
      <c r="I38" s="187">
        <f>係数!D38</f>
        <v>0.63832529944152139</v>
      </c>
      <c r="J38" s="188"/>
      <c r="K38" s="67">
        <f t="shared" si="6"/>
        <v>0</v>
      </c>
      <c r="L38" s="187">
        <f>マージン!M38</f>
        <v>1.0507812722235861</v>
      </c>
      <c r="M38" s="78">
        <f t="shared" si="7"/>
        <v>0</v>
      </c>
      <c r="N38" s="610">
        <v>0</v>
      </c>
      <c r="O38" s="78">
        <f t="shared" si="8"/>
        <v>0</v>
      </c>
      <c r="P38" s="78">
        <f t="shared" si="9"/>
        <v>0</v>
      </c>
      <c r="Q38" s="187">
        <f>係数!E38+係数!F38</f>
        <v>0.19844286750677512</v>
      </c>
      <c r="R38" s="78">
        <f t="shared" si="10"/>
        <v>0</v>
      </c>
      <c r="S38" s="41"/>
      <c r="T38" s="42"/>
      <c r="U38" s="187">
        <f>係数!G38</f>
        <v>3.2998354075509559E-6</v>
      </c>
      <c r="V38" s="78">
        <f t="shared" si="11"/>
        <v>0</v>
      </c>
      <c r="W38" s="78">
        <f t="shared" si="12"/>
        <v>0</v>
      </c>
      <c r="X38" s="611">
        <v>0</v>
      </c>
      <c r="Y38" s="78">
        <f t="shared" si="13"/>
        <v>0</v>
      </c>
      <c r="Z38" s="67">
        <f t="shared" si="14"/>
        <v>0</v>
      </c>
      <c r="AA38" s="78">
        <f t="shared" si="15"/>
        <v>0</v>
      </c>
      <c r="AB38" s="78">
        <f t="shared" si="16"/>
        <v>0</v>
      </c>
      <c r="AC38" s="78">
        <f t="shared" si="17"/>
        <v>0</v>
      </c>
      <c r="AD38" s="67">
        <f>Z38*(1-マージン!$N38)</f>
        <v>0</v>
      </c>
      <c r="AE38" s="78">
        <f>AA38*(1-マージン!$N38)</f>
        <v>0</v>
      </c>
      <c r="AF38" s="78">
        <f>AB38*(1-マージン!$N38)</f>
        <v>0</v>
      </c>
      <c r="AG38" s="78">
        <f t="shared" si="18"/>
        <v>0</v>
      </c>
      <c r="AH38" s="191">
        <f>(N38+X38)*係数!H38/1000000</f>
        <v>0</v>
      </c>
      <c r="AI38" s="192">
        <f>(N38+X38)*係数!I38/1000000</f>
        <v>0</v>
      </c>
    </row>
    <row r="39" spans="1:35">
      <c r="A39" s="42"/>
      <c r="B39" s="184">
        <v>253</v>
      </c>
      <c r="C39" s="193" t="s">
        <v>18</v>
      </c>
      <c r="D39" s="186">
        <f>SUMIF(入力開催!$L$27:$L$97,$B39,入力開催!$G$27:$G$97)</f>
        <v>0</v>
      </c>
      <c r="E39" s="186">
        <f>SUMIF(入力開催!$L$27:$L$97,$B39,入力開催!$J$27:$J$97)</f>
        <v>0</v>
      </c>
      <c r="F39" s="186">
        <f t="shared" si="5"/>
        <v>0</v>
      </c>
      <c r="G39" s="611">
        <v>0</v>
      </c>
      <c r="H39" s="611">
        <v>0</v>
      </c>
      <c r="I39" s="187">
        <f>係数!D39</f>
        <v>1.1172083326030369E-2</v>
      </c>
      <c r="J39" s="188"/>
      <c r="K39" s="67">
        <f t="shared" si="6"/>
        <v>0</v>
      </c>
      <c r="L39" s="187">
        <f>マージン!M39</f>
        <v>1.0716809179594708</v>
      </c>
      <c r="M39" s="78">
        <f t="shared" si="7"/>
        <v>0</v>
      </c>
      <c r="N39" s="610">
        <v>0</v>
      </c>
      <c r="O39" s="78">
        <f t="shared" si="8"/>
        <v>0</v>
      </c>
      <c r="P39" s="78">
        <f t="shared" si="9"/>
        <v>0</v>
      </c>
      <c r="Q39" s="187">
        <f>係数!E39+係数!F39</f>
        <v>0.35336293927250317</v>
      </c>
      <c r="R39" s="78">
        <f t="shared" si="10"/>
        <v>0</v>
      </c>
      <c r="S39" s="41"/>
      <c r="T39" s="42"/>
      <c r="U39" s="187">
        <f>係数!G39</f>
        <v>3.7204642484388308E-5</v>
      </c>
      <c r="V39" s="78">
        <f t="shared" si="11"/>
        <v>0</v>
      </c>
      <c r="W39" s="78">
        <f t="shared" si="12"/>
        <v>0</v>
      </c>
      <c r="X39" s="611">
        <v>0</v>
      </c>
      <c r="Y39" s="78">
        <f t="shared" si="13"/>
        <v>0</v>
      </c>
      <c r="Z39" s="67">
        <f t="shared" si="14"/>
        <v>0</v>
      </c>
      <c r="AA39" s="78">
        <f t="shared" si="15"/>
        <v>0</v>
      </c>
      <c r="AB39" s="78">
        <f t="shared" si="16"/>
        <v>0</v>
      </c>
      <c r="AC39" s="78">
        <f t="shared" si="17"/>
        <v>0</v>
      </c>
      <c r="AD39" s="67">
        <f>Z39*(1-マージン!$N39)</f>
        <v>0</v>
      </c>
      <c r="AE39" s="78">
        <f>AA39*(1-マージン!$N39)</f>
        <v>0</v>
      </c>
      <c r="AF39" s="78">
        <f>AB39*(1-マージン!$N39)</f>
        <v>0</v>
      </c>
      <c r="AG39" s="78">
        <f t="shared" si="18"/>
        <v>0</v>
      </c>
      <c r="AH39" s="191">
        <f>(N39+X39)*係数!H39/1000000</f>
        <v>0</v>
      </c>
      <c r="AI39" s="192">
        <f>(N39+X39)*係数!I39/1000000</f>
        <v>0</v>
      </c>
    </row>
    <row r="40" spans="1:35">
      <c r="A40" s="42"/>
      <c r="B40" s="184">
        <v>259</v>
      </c>
      <c r="C40" s="193" t="s">
        <v>37</v>
      </c>
      <c r="D40" s="186">
        <f>SUMIF(入力開催!$L$27:$L$97,$B40,入力開催!$G$27:$G$97)</f>
        <v>0</v>
      </c>
      <c r="E40" s="186">
        <f>SUMIF(入力開催!$L$27:$L$97,$B40,入力開催!$J$27:$J$97)</f>
        <v>0</v>
      </c>
      <c r="F40" s="186">
        <f t="shared" si="5"/>
        <v>0</v>
      </c>
      <c r="G40" s="611">
        <v>0</v>
      </c>
      <c r="H40" s="611">
        <v>0</v>
      </c>
      <c r="I40" s="187">
        <f>係数!D40</f>
        <v>8.8664450101962111E-2</v>
      </c>
      <c r="J40" s="188"/>
      <c r="K40" s="67">
        <f t="shared" si="6"/>
        <v>0</v>
      </c>
      <c r="L40" s="187">
        <f>マージン!M40</f>
        <v>1.0265501896652487</v>
      </c>
      <c r="M40" s="78">
        <f t="shared" si="7"/>
        <v>0</v>
      </c>
      <c r="N40" s="610">
        <v>0</v>
      </c>
      <c r="O40" s="78">
        <f t="shared" si="8"/>
        <v>0</v>
      </c>
      <c r="P40" s="78">
        <f t="shared" si="9"/>
        <v>0</v>
      </c>
      <c r="Q40" s="187">
        <f>係数!E40+係数!F40</f>
        <v>0.27081742402667708</v>
      </c>
      <c r="R40" s="78">
        <f t="shared" si="10"/>
        <v>0</v>
      </c>
      <c r="S40" s="41"/>
      <c r="T40" s="42"/>
      <c r="U40" s="187">
        <f>係数!G40</f>
        <v>5.5704609903316107E-4</v>
      </c>
      <c r="V40" s="78">
        <f t="shared" si="11"/>
        <v>0</v>
      </c>
      <c r="W40" s="78">
        <f t="shared" si="12"/>
        <v>0</v>
      </c>
      <c r="X40" s="611">
        <v>0</v>
      </c>
      <c r="Y40" s="78">
        <f t="shared" si="13"/>
        <v>0</v>
      </c>
      <c r="Z40" s="67">
        <f t="shared" si="14"/>
        <v>0</v>
      </c>
      <c r="AA40" s="78">
        <f t="shared" si="15"/>
        <v>0</v>
      </c>
      <c r="AB40" s="78">
        <f t="shared" si="16"/>
        <v>0</v>
      </c>
      <c r="AC40" s="78">
        <f t="shared" si="17"/>
        <v>0</v>
      </c>
      <c r="AD40" s="67">
        <f>Z40*(1-マージン!$N40)</f>
        <v>0</v>
      </c>
      <c r="AE40" s="78">
        <f>AA40*(1-マージン!$N40)</f>
        <v>0</v>
      </c>
      <c r="AF40" s="78">
        <f>AB40*(1-マージン!$N40)</f>
        <v>0</v>
      </c>
      <c r="AG40" s="78">
        <f t="shared" si="18"/>
        <v>0</v>
      </c>
      <c r="AH40" s="191">
        <f>(N40+X40)*係数!H40/1000000</f>
        <v>0</v>
      </c>
      <c r="AI40" s="192">
        <f>(N40+X40)*係数!I40/1000000</f>
        <v>0</v>
      </c>
    </row>
    <row r="41" spans="1:35">
      <c r="A41" s="42"/>
      <c r="B41" s="184">
        <v>261</v>
      </c>
      <c r="C41" s="193" t="s">
        <v>19</v>
      </c>
      <c r="D41" s="186">
        <f>SUMIF(入力開催!$L$27:$L$97,$B41,入力開催!$G$27:$G$97)</f>
        <v>0</v>
      </c>
      <c r="E41" s="186">
        <f>SUMIF(入力開催!$L$27:$L$97,$B41,入力開催!$J$27:$J$97)</f>
        <v>0</v>
      </c>
      <c r="F41" s="186">
        <f t="shared" si="5"/>
        <v>0</v>
      </c>
      <c r="G41" s="611">
        <v>0</v>
      </c>
      <c r="H41" s="611">
        <v>0</v>
      </c>
      <c r="I41" s="187">
        <f>係数!D41</f>
        <v>1.1394126340078969E-2</v>
      </c>
      <c r="J41" s="188"/>
      <c r="K41" s="67">
        <f t="shared" si="6"/>
        <v>0</v>
      </c>
      <c r="L41" s="187">
        <f>マージン!M41</f>
        <v>1.2671988298239529</v>
      </c>
      <c r="M41" s="78">
        <f t="shared" si="7"/>
        <v>0</v>
      </c>
      <c r="N41" s="610">
        <v>0</v>
      </c>
      <c r="O41" s="78">
        <f t="shared" si="8"/>
        <v>0</v>
      </c>
      <c r="P41" s="78">
        <f t="shared" si="9"/>
        <v>0</v>
      </c>
      <c r="Q41" s="187">
        <f>係数!E41+係数!F41</f>
        <v>0.1472386465653345</v>
      </c>
      <c r="R41" s="78">
        <f t="shared" si="10"/>
        <v>0</v>
      </c>
      <c r="S41" s="41"/>
      <c r="T41" s="42"/>
      <c r="U41" s="187">
        <f>係数!G41</f>
        <v>0</v>
      </c>
      <c r="V41" s="78">
        <f t="shared" si="11"/>
        <v>0</v>
      </c>
      <c r="W41" s="78">
        <f t="shared" si="12"/>
        <v>0</v>
      </c>
      <c r="X41" s="611">
        <v>0</v>
      </c>
      <c r="Y41" s="78">
        <f t="shared" si="13"/>
        <v>0</v>
      </c>
      <c r="Z41" s="67">
        <f t="shared" si="14"/>
        <v>0</v>
      </c>
      <c r="AA41" s="78">
        <f t="shared" si="15"/>
        <v>0</v>
      </c>
      <c r="AB41" s="78">
        <f t="shared" si="16"/>
        <v>0</v>
      </c>
      <c r="AC41" s="78">
        <f t="shared" si="17"/>
        <v>0</v>
      </c>
      <c r="AD41" s="67">
        <f>Z41*(1-マージン!$N41)</f>
        <v>0</v>
      </c>
      <c r="AE41" s="78">
        <f>AA41*(1-マージン!$N41)</f>
        <v>0</v>
      </c>
      <c r="AF41" s="78">
        <f>AB41*(1-マージン!$N41)</f>
        <v>0</v>
      </c>
      <c r="AG41" s="78">
        <f t="shared" si="18"/>
        <v>0</v>
      </c>
      <c r="AH41" s="191">
        <f>(N41+X41)*係数!H41/1000000</f>
        <v>0</v>
      </c>
      <c r="AI41" s="192">
        <f>(N41+X41)*係数!I41/1000000</f>
        <v>0</v>
      </c>
    </row>
    <row r="42" spans="1:35">
      <c r="A42" s="42"/>
      <c r="B42" s="184">
        <v>262</v>
      </c>
      <c r="C42" s="193" t="s">
        <v>20</v>
      </c>
      <c r="D42" s="186">
        <f>SUMIF(入力開催!$L$27:$L$97,$B42,入力開催!$G$27:$G$97)</f>
        <v>0</v>
      </c>
      <c r="E42" s="186">
        <f>SUMIF(入力開催!$L$27:$L$97,$B42,入力開催!$J$27:$J$97)</f>
        <v>0</v>
      </c>
      <c r="F42" s="186">
        <f t="shared" si="5"/>
        <v>0</v>
      </c>
      <c r="G42" s="611">
        <v>0</v>
      </c>
      <c r="H42" s="611">
        <v>0</v>
      </c>
      <c r="I42" s="187">
        <f>係数!D42</f>
        <v>0.14388532690370803</v>
      </c>
      <c r="J42" s="188"/>
      <c r="K42" s="67">
        <f t="shared" si="6"/>
        <v>0</v>
      </c>
      <c r="L42" s="187">
        <f>マージン!M42</f>
        <v>1.2771615538253149</v>
      </c>
      <c r="M42" s="78">
        <f t="shared" si="7"/>
        <v>0</v>
      </c>
      <c r="N42" s="610">
        <v>0</v>
      </c>
      <c r="O42" s="78">
        <f t="shared" si="8"/>
        <v>0</v>
      </c>
      <c r="P42" s="78">
        <f t="shared" si="9"/>
        <v>0</v>
      </c>
      <c r="Q42" s="187">
        <f>係数!E42+係数!F42</f>
        <v>0.28730732581565077</v>
      </c>
      <c r="R42" s="78">
        <f t="shared" si="10"/>
        <v>0</v>
      </c>
      <c r="S42" s="41"/>
      <c r="T42" s="42"/>
      <c r="U42" s="187">
        <f>係数!G42</f>
        <v>0</v>
      </c>
      <c r="V42" s="78">
        <f t="shared" si="11"/>
        <v>0</v>
      </c>
      <c r="W42" s="78">
        <f t="shared" si="12"/>
        <v>0</v>
      </c>
      <c r="X42" s="611">
        <v>0</v>
      </c>
      <c r="Y42" s="78">
        <f t="shared" si="13"/>
        <v>0</v>
      </c>
      <c r="Z42" s="67">
        <f t="shared" si="14"/>
        <v>0</v>
      </c>
      <c r="AA42" s="78">
        <f t="shared" si="15"/>
        <v>0</v>
      </c>
      <c r="AB42" s="78">
        <f t="shared" si="16"/>
        <v>0</v>
      </c>
      <c r="AC42" s="78">
        <f t="shared" si="17"/>
        <v>0</v>
      </c>
      <c r="AD42" s="67">
        <f>Z42*(1-マージン!$N42)</f>
        <v>0</v>
      </c>
      <c r="AE42" s="78">
        <f>AA42*(1-マージン!$N42)</f>
        <v>0</v>
      </c>
      <c r="AF42" s="78">
        <f>AB42*(1-マージン!$N42)</f>
        <v>0</v>
      </c>
      <c r="AG42" s="78">
        <f t="shared" si="18"/>
        <v>0</v>
      </c>
      <c r="AH42" s="191">
        <f>(N42+X42)*係数!H42/1000000</f>
        <v>0</v>
      </c>
      <c r="AI42" s="192">
        <f>(N42+X42)*係数!I42/1000000</f>
        <v>0</v>
      </c>
    </row>
    <row r="43" spans="1:35">
      <c r="A43" s="42"/>
      <c r="B43" s="184">
        <v>263</v>
      </c>
      <c r="C43" s="193" t="s">
        <v>682</v>
      </c>
      <c r="D43" s="186">
        <f>SUMIF(入力開催!$L$27:$L$97,$B43,入力開催!$G$27:$G$97)</f>
        <v>0</v>
      </c>
      <c r="E43" s="186">
        <f>SUMIF(入力開催!$L$27:$L$97,$B43,入力開催!$J$27:$J$97)</f>
        <v>0</v>
      </c>
      <c r="F43" s="186">
        <f t="shared" si="5"/>
        <v>0</v>
      </c>
      <c r="G43" s="611">
        <v>0</v>
      </c>
      <c r="H43" s="611">
        <v>0</v>
      </c>
      <c r="I43" s="187">
        <f>係数!D43</f>
        <v>0.15377664494366383</v>
      </c>
      <c r="J43" s="188"/>
      <c r="K43" s="67">
        <f t="shared" si="6"/>
        <v>0</v>
      </c>
      <c r="L43" s="187">
        <f>マージン!M43</f>
        <v>0.99393998102548731</v>
      </c>
      <c r="M43" s="78">
        <f t="shared" si="7"/>
        <v>0</v>
      </c>
      <c r="N43" s="610">
        <v>0</v>
      </c>
      <c r="O43" s="78">
        <f t="shared" si="8"/>
        <v>0</v>
      </c>
      <c r="P43" s="78">
        <f t="shared" si="9"/>
        <v>0</v>
      </c>
      <c r="Q43" s="187">
        <f>係数!E43+係数!F43</f>
        <v>0.34148186164064309</v>
      </c>
      <c r="R43" s="78">
        <f t="shared" si="10"/>
        <v>0</v>
      </c>
      <c r="S43" s="41"/>
      <c r="T43" s="42"/>
      <c r="U43" s="187">
        <f>係数!G43</f>
        <v>1.2103324869838684E-7</v>
      </c>
      <c r="V43" s="78">
        <f t="shared" si="11"/>
        <v>0</v>
      </c>
      <c r="W43" s="78">
        <f t="shared" si="12"/>
        <v>0</v>
      </c>
      <c r="X43" s="611">
        <v>0</v>
      </c>
      <c r="Y43" s="78">
        <f t="shared" si="13"/>
        <v>0</v>
      </c>
      <c r="Z43" s="67">
        <f t="shared" si="14"/>
        <v>0</v>
      </c>
      <c r="AA43" s="78">
        <f t="shared" si="15"/>
        <v>0</v>
      </c>
      <c r="AB43" s="78">
        <f t="shared" si="16"/>
        <v>0</v>
      </c>
      <c r="AC43" s="78">
        <f t="shared" si="17"/>
        <v>0</v>
      </c>
      <c r="AD43" s="67">
        <f>Z43*(1-マージン!$N43)</f>
        <v>0</v>
      </c>
      <c r="AE43" s="78">
        <f>AA43*(1-マージン!$N43)</f>
        <v>0</v>
      </c>
      <c r="AF43" s="78">
        <f>AB43*(1-マージン!$N43)</f>
        <v>0</v>
      </c>
      <c r="AG43" s="78">
        <f t="shared" si="18"/>
        <v>0</v>
      </c>
      <c r="AH43" s="191">
        <f>(N43+X43)*係数!H43/1000000</f>
        <v>0</v>
      </c>
      <c r="AI43" s="192">
        <f>(N43+X43)*係数!I43/1000000</f>
        <v>0</v>
      </c>
    </row>
    <row r="44" spans="1:35">
      <c r="A44" s="42"/>
      <c r="B44" s="184">
        <v>269</v>
      </c>
      <c r="C44" s="193" t="s">
        <v>38</v>
      </c>
      <c r="D44" s="186">
        <f>SUMIF(入力開催!$L$27:$L$97,$B44,入力開催!$G$27:$G$97)</f>
        <v>0</v>
      </c>
      <c r="E44" s="186">
        <f>SUMIF(入力開催!$L$27:$L$97,$B44,入力開催!$J$27:$J$97)</f>
        <v>0</v>
      </c>
      <c r="F44" s="186">
        <f t="shared" si="5"/>
        <v>0</v>
      </c>
      <c r="G44" s="611">
        <v>0</v>
      </c>
      <c r="H44" s="611">
        <v>0</v>
      </c>
      <c r="I44" s="187">
        <f>係数!D44</f>
        <v>0.32903132567775595</v>
      </c>
      <c r="J44" s="188"/>
      <c r="K44" s="67">
        <f t="shared" si="6"/>
        <v>0</v>
      </c>
      <c r="L44" s="187">
        <f>マージン!M44</f>
        <v>1.2982125376738518</v>
      </c>
      <c r="M44" s="78">
        <f t="shared" si="7"/>
        <v>0</v>
      </c>
      <c r="N44" s="610">
        <v>0</v>
      </c>
      <c r="O44" s="78">
        <f t="shared" si="8"/>
        <v>0</v>
      </c>
      <c r="P44" s="78">
        <f t="shared" si="9"/>
        <v>0</v>
      </c>
      <c r="Q44" s="187">
        <f>係数!E44+係数!F44</f>
        <v>8.0320995312974847E-2</v>
      </c>
      <c r="R44" s="78">
        <f t="shared" si="10"/>
        <v>0</v>
      </c>
      <c r="S44" s="41"/>
      <c r="T44" s="42"/>
      <c r="U44" s="187">
        <f>係数!G44</f>
        <v>0</v>
      </c>
      <c r="V44" s="78">
        <f t="shared" si="11"/>
        <v>0</v>
      </c>
      <c r="W44" s="78">
        <f t="shared" si="12"/>
        <v>0</v>
      </c>
      <c r="X44" s="611">
        <v>0</v>
      </c>
      <c r="Y44" s="78">
        <f t="shared" si="13"/>
        <v>0</v>
      </c>
      <c r="Z44" s="67">
        <f t="shared" si="14"/>
        <v>0</v>
      </c>
      <c r="AA44" s="78">
        <f t="shared" si="15"/>
        <v>0</v>
      </c>
      <c r="AB44" s="78">
        <f t="shared" si="16"/>
        <v>0</v>
      </c>
      <c r="AC44" s="78">
        <f t="shared" si="17"/>
        <v>0</v>
      </c>
      <c r="AD44" s="67">
        <f>Z44*(1-マージン!$N44)</f>
        <v>0</v>
      </c>
      <c r="AE44" s="78">
        <f>AA44*(1-マージン!$N44)</f>
        <v>0</v>
      </c>
      <c r="AF44" s="78">
        <f>AB44*(1-マージン!$N44)</f>
        <v>0</v>
      </c>
      <c r="AG44" s="78">
        <f t="shared" si="18"/>
        <v>0</v>
      </c>
      <c r="AH44" s="191">
        <f>(N44+X44)*係数!H44/1000000</f>
        <v>0</v>
      </c>
      <c r="AI44" s="192">
        <f>(N44+X44)*係数!I44/1000000</f>
        <v>0</v>
      </c>
    </row>
    <row r="45" spans="1:35">
      <c r="A45" s="42"/>
      <c r="B45" s="184">
        <v>271</v>
      </c>
      <c r="C45" s="193" t="s">
        <v>21</v>
      </c>
      <c r="D45" s="186">
        <f>SUMIF(入力開催!$L$27:$L$97,$B45,入力開催!$G$27:$G$97)</f>
        <v>0</v>
      </c>
      <c r="E45" s="186">
        <f>SUMIF(入力開催!$L$27:$L$97,$B45,入力開催!$J$27:$J$97)</f>
        <v>0</v>
      </c>
      <c r="F45" s="186">
        <f t="shared" si="5"/>
        <v>0</v>
      </c>
      <c r="G45" s="611">
        <v>0</v>
      </c>
      <c r="H45" s="611">
        <v>0</v>
      </c>
      <c r="I45" s="187">
        <f>係数!D45</f>
        <v>5.8722561353444225E-2</v>
      </c>
      <c r="J45" s="188"/>
      <c r="K45" s="67">
        <f t="shared" si="6"/>
        <v>0</v>
      </c>
      <c r="L45" s="187">
        <f>マージン!M45</f>
        <v>1.3615000276314322</v>
      </c>
      <c r="M45" s="78">
        <f t="shared" si="7"/>
        <v>0</v>
      </c>
      <c r="N45" s="610">
        <v>0</v>
      </c>
      <c r="O45" s="78">
        <f t="shared" si="8"/>
        <v>0</v>
      </c>
      <c r="P45" s="78">
        <f t="shared" si="9"/>
        <v>0</v>
      </c>
      <c r="Q45" s="187">
        <f>係数!E45+係数!F45</f>
        <v>0.17980278985501844</v>
      </c>
      <c r="R45" s="78">
        <f t="shared" si="10"/>
        <v>0</v>
      </c>
      <c r="S45" s="41"/>
      <c r="T45" s="42"/>
      <c r="U45" s="187">
        <f>係数!G45</f>
        <v>6.9194101346855305E-4</v>
      </c>
      <c r="V45" s="78">
        <f t="shared" si="11"/>
        <v>0</v>
      </c>
      <c r="W45" s="78">
        <f t="shared" si="12"/>
        <v>0</v>
      </c>
      <c r="X45" s="611">
        <v>0</v>
      </c>
      <c r="Y45" s="78">
        <f t="shared" si="13"/>
        <v>0</v>
      </c>
      <c r="Z45" s="67">
        <f t="shared" si="14"/>
        <v>0</v>
      </c>
      <c r="AA45" s="78">
        <f t="shared" si="15"/>
        <v>0</v>
      </c>
      <c r="AB45" s="78">
        <f t="shared" si="16"/>
        <v>0</v>
      </c>
      <c r="AC45" s="78">
        <f t="shared" si="17"/>
        <v>0</v>
      </c>
      <c r="AD45" s="67">
        <f>Z45*(1-マージン!$N45)</f>
        <v>0</v>
      </c>
      <c r="AE45" s="78">
        <f>AA45*(1-マージン!$N45)</f>
        <v>0</v>
      </c>
      <c r="AF45" s="78">
        <f>AB45*(1-マージン!$N45)</f>
        <v>0</v>
      </c>
      <c r="AG45" s="78">
        <f t="shared" si="18"/>
        <v>0</v>
      </c>
      <c r="AH45" s="191">
        <f>(N45+X45)*係数!H45/1000000</f>
        <v>0</v>
      </c>
      <c r="AI45" s="192">
        <f>(N45+X45)*係数!I45/1000000</f>
        <v>0</v>
      </c>
    </row>
    <row r="46" spans="1:35">
      <c r="A46" s="42"/>
      <c r="B46" s="184">
        <v>272</v>
      </c>
      <c r="C46" s="193" t="s">
        <v>22</v>
      </c>
      <c r="D46" s="186">
        <f>SUMIF(入力開催!$L$27:$L$97,$B46,入力開催!$G$27:$G$97)</f>
        <v>0</v>
      </c>
      <c r="E46" s="186">
        <f>SUMIF(入力開催!$L$27:$L$97,$B46,入力開催!$J$27:$J$97)</f>
        <v>0</v>
      </c>
      <c r="F46" s="186">
        <f t="shared" si="5"/>
        <v>0</v>
      </c>
      <c r="G46" s="611">
        <v>0</v>
      </c>
      <c r="H46" s="611">
        <v>0</v>
      </c>
      <c r="I46" s="187">
        <f>係数!D46</f>
        <v>0.17623658172257284</v>
      </c>
      <c r="J46" s="188"/>
      <c r="K46" s="67">
        <f t="shared" si="6"/>
        <v>0</v>
      </c>
      <c r="L46" s="187">
        <f>マージン!M46</f>
        <v>1.2528274623483167</v>
      </c>
      <c r="M46" s="78">
        <f t="shared" si="7"/>
        <v>0</v>
      </c>
      <c r="N46" s="610">
        <v>0</v>
      </c>
      <c r="O46" s="78">
        <f t="shared" si="8"/>
        <v>0</v>
      </c>
      <c r="P46" s="78">
        <f t="shared" si="9"/>
        <v>0</v>
      </c>
      <c r="Q46" s="187">
        <f>係数!E46+係数!F46</f>
        <v>0.15315058949436755</v>
      </c>
      <c r="R46" s="78">
        <f t="shared" si="10"/>
        <v>0</v>
      </c>
      <c r="S46" s="41"/>
      <c r="T46" s="42"/>
      <c r="U46" s="187">
        <f>係数!G46</f>
        <v>1.8906937298253706E-5</v>
      </c>
      <c r="V46" s="78">
        <f t="shared" si="11"/>
        <v>0</v>
      </c>
      <c r="W46" s="78">
        <f t="shared" si="12"/>
        <v>0</v>
      </c>
      <c r="X46" s="611">
        <v>0</v>
      </c>
      <c r="Y46" s="78">
        <f t="shared" si="13"/>
        <v>0</v>
      </c>
      <c r="Z46" s="67">
        <f t="shared" si="14"/>
        <v>0</v>
      </c>
      <c r="AA46" s="78">
        <f t="shared" si="15"/>
        <v>0</v>
      </c>
      <c r="AB46" s="78">
        <f t="shared" si="16"/>
        <v>0</v>
      </c>
      <c r="AC46" s="78">
        <f t="shared" si="17"/>
        <v>0</v>
      </c>
      <c r="AD46" s="67">
        <f>Z46*(1-マージン!$N46)</f>
        <v>0</v>
      </c>
      <c r="AE46" s="78">
        <f>AA46*(1-マージン!$N46)</f>
        <v>0</v>
      </c>
      <c r="AF46" s="78">
        <f>AB46*(1-マージン!$N46)</f>
        <v>0</v>
      </c>
      <c r="AG46" s="78">
        <f t="shared" si="18"/>
        <v>0</v>
      </c>
      <c r="AH46" s="191">
        <f>(N46+X46)*係数!H46/1000000</f>
        <v>0</v>
      </c>
      <c r="AI46" s="192">
        <f>(N46+X46)*係数!I46/1000000</f>
        <v>0</v>
      </c>
    </row>
    <row r="47" spans="1:35">
      <c r="A47" s="42"/>
      <c r="B47" s="184">
        <v>281</v>
      </c>
      <c r="C47" s="193" t="s">
        <v>683</v>
      </c>
      <c r="D47" s="186">
        <f>SUMIF(入力開催!$L$27:$L$97,$B47,入力開催!$G$27:$G$97)</f>
        <v>0</v>
      </c>
      <c r="E47" s="186">
        <f>SUMIF(入力開催!$L$27:$L$97,$B47,入力開催!$J$27:$J$97)</f>
        <v>0</v>
      </c>
      <c r="F47" s="186">
        <f t="shared" si="5"/>
        <v>0</v>
      </c>
      <c r="G47" s="611">
        <v>0</v>
      </c>
      <c r="H47" s="611">
        <v>0</v>
      </c>
      <c r="I47" s="187">
        <f>係数!D47</f>
        <v>0.36907220701654841</v>
      </c>
      <c r="J47" s="188"/>
      <c r="K47" s="67">
        <f t="shared" si="6"/>
        <v>0</v>
      </c>
      <c r="L47" s="187">
        <f>マージン!M47</f>
        <v>1.1005579836404047</v>
      </c>
      <c r="M47" s="78">
        <f t="shared" si="7"/>
        <v>0</v>
      </c>
      <c r="N47" s="610">
        <v>0</v>
      </c>
      <c r="O47" s="78">
        <f t="shared" si="8"/>
        <v>0</v>
      </c>
      <c r="P47" s="78">
        <f t="shared" si="9"/>
        <v>0</v>
      </c>
      <c r="Q47" s="187">
        <f>係数!E47+係数!F47</f>
        <v>0.31861499714173641</v>
      </c>
      <c r="R47" s="78">
        <f t="shared" si="10"/>
        <v>0</v>
      </c>
      <c r="S47" s="41"/>
      <c r="T47" s="42"/>
      <c r="U47" s="187">
        <f>係数!G47</f>
        <v>9.1846793774921431E-5</v>
      </c>
      <c r="V47" s="78">
        <f t="shared" si="11"/>
        <v>0</v>
      </c>
      <c r="W47" s="78">
        <f t="shared" si="12"/>
        <v>0</v>
      </c>
      <c r="X47" s="611">
        <v>0</v>
      </c>
      <c r="Y47" s="78">
        <f t="shared" si="13"/>
        <v>0</v>
      </c>
      <c r="Z47" s="67">
        <f t="shared" si="14"/>
        <v>0</v>
      </c>
      <c r="AA47" s="78">
        <f t="shared" si="15"/>
        <v>0</v>
      </c>
      <c r="AB47" s="78">
        <f t="shared" si="16"/>
        <v>0</v>
      </c>
      <c r="AC47" s="78">
        <f t="shared" si="17"/>
        <v>0</v>
      </c>
      <c r="AD47" s="67">
        <f>Z47*(1-マージン!$N47)</f>
        <v>0</v>
      </c>
      <c r="AE47" s="78">
        <f>AA47*(1-マージン!$N47)</f>
        <v>0</v>
      </c>
      <c r="AF47" s="78">
        <f>AB47*(1-マージン!$N47)</f>
        <v>0</v>
      </c>
      <c r="AG47" s="78">
        <f t="shared" si="18"/>
        <v>0</v>
      </c>
      <c r="AH47" s="191">
        <f>(N47+X47)*係数!H47/1000000</f>
        <v>0</v>
      </c>
      <c r="AI47" s="192">
        <f>(N47+X47)*係数!I47/1000000</f>
        <v>0</v>
      </c>
    </row>
    <row r="48" spans="1:35">
      <c r="A48" s="42"/>
      <c r="B48" s="184">
        <v>289</v>
      </c>
      <c r="C48" s="193" t="s">
        <v>23</v>
      </c>
      <c r="D48" s="186">
        <f>SUMIF(入力開催!$L$27:$L$97,$B48,入力開催!$G$27:$G$97)</f>
        <v>0</v>
      </c>
      <c r="E48" s="186">
        <f>SUMIF(入力開催!$L$27:$L$97,$B48,入力開催!$J$27:$J$97)</f>
        <v>0</v>
      </c>
      <c r="F48" s="186">
        <f t="shared" si="5"/>
        <v>0</v>
      </c>
      <c r="G48" s="611">
        <v>0</v>
      </c>
      <c r="H48" s="611">
        <v>0</v>
      </c>
      <c r="I48" s="187">
        <f>係数!D48</f>
        <v>0.2752501472301041</v>
      </c>
      <c r="J48" s="188"/>
      <c r="K48" s="67">
        <f t="shared" si="6"/>
        <v>0</v>
      </c>
      <c r="L48" s="187">
        <f>マージン!M48</f>
        <v>1.0559632692240182</v>
      </c>
      <c r="M48" s="78">
        <f t="shared" si="7"/>
        <v>0</v>
      </c>
      <c r="N48" s="610">
        <v>0</v>
      </c>
      <c r="O48" s="78">
        <f t="shared" si="8"/>
        <v>0</v>
      </c>
      <c r="P48" s="78">
        <f t="shared" si="9"/>
        <v>0</v>
      </c>
      <c r="Q48" s="187">
        <f>係数!E48+係数!F48</f>
        <v>0.36736782579900479</v>
      </c>
      <c r="R48" s="78">
        <f t="shared" si="10"/>
        <v>0</v>
      </c>
      <c r="S48" s="41"/>
      <c r="T48" s="42"/>
      <c r="U48" s="187">
        <f>係数!G48</f>
        <v>8.3125976974719306E-4</v>
      </c>
      <c r="V48" s="78">
        <f t="shared" si="11"/>
        <v>0</v>
      </c>
      <c r="W48" s="78">
        <f t="shared" si="12"/>
        <v>0</v>
      </c>
      <c r="X48" s="611">
        <v>0</v>
      </c>
      <c r="Y48" s="78">
        <f t="shared" si="13"/>
        <v>0</v>
      </c>
      <c r="Z48" s="67">
        <f t="shared" si="14"/>
        <v>0</v>
      </c>
      <c r="AA48" s="78">
        <f t="shared" si="15"/>
        <v>0</v>
      </c>
      <c r="AB48" s="78">
        <f t="shared" si="16"/>
        <v>0</v>
      </c>
      <c r="AC48" s="78">
        <f t="shared" si="17"/>
        <v>0</v>
      </c>
      <c r="AD48" s="67">
        <f>Z48*(1-マージン!$N48)</f>
        <v>0</v>
      </c>
      <c r="AE48" s="78">
        <f>AA48*(1-マージン!$N48)</f>
        <v>0</v>
      </c>
      <c r="AF48" s="78">
        <f>AB48*(1-マージン!$N48)</f>
        <v>0</v>
      </c>
      <c r="AG48" s="78">
        <f t="shared" si="18"/>
        <v>0</v>
      </c>
      <c r="AH48" s="191">
        <f>(N48+X48)*係数!H48/1000000</f>
        <v>0</v>
      </c>
      <c r="AI48" s="192">
        <f>(N48+X48)*係数!I48/1000000</f>
        <v>0</v>
      </c>
    </row>
    <row r="49" spans="1:35">
      <c r="A49" s="42"/>
      <c r="B49" s="184">
        <v>291</v>
      </c>
      <c r="C49" s="193" t="s">
        <v>684</v>
      </c>
      <c r="D49" s="186">
        <f>SUMIF(入力開催!$L$27:$L$97,$B49,入力開催!$G$27:$G$97)</f>
        <v>0</v>
      </c>
      <c r="E49" s="186">
        <f>SUMIF(入力開催!$L$27:$L$97,$B49,入力開催!$J$27:$J$97)</f>
        <v>0</v>
      </c>
      <c r="F49" s="186">
        <f t="shared" si="5"/>
        <v>0</v>
      </c>
      <c r="G49" s="611">
        <v>0</v>
      </c>
      <c r="H49" s="611">
        <v>0</v>
      </c>
      <c r="I49" s="187">
        <f>係数!D49</f>
        <v>0.10217795106434358</v>
      </c>
      <c r="J49" s="188"/>
      <c r="K49" s="67">
        <f t="shared" si="6"/>
        <v>0</v>
      </c>
      <c r="L49" s="187">
        <f>マージン!M49</f>
        <v>1.0044786368614667</v>
      </c>
      <c r="M49" s="78">
        <f t="shared" si="7"/>
        <v>0</v>
      </c>
      <c r="N49" s="610">
        <v>0</v>
      </c>
      <c r="O49" s="78">
        <f t="shared" si="8"/>
        <v>0</v>
      </c>
      <c r="P49" s="78">
        <f t="shared" si="9"/>
        <v>0</v>
      </c>
      <c r="Q49" s="187">
        <f>係数!E49+係数!F49</f>
        <v>0.32956632640019823</v>
      </c>
      <c r="R49" s="78">
        <f t="shared" si="10"/>
        <v>0</v>
      </c>
      <c r="S49" s="41"/>
      <c r="T49" s="42"/>
      <c r="U49" s="187">
        <f>係数!G49</f>
        <v>5.0354840137272535E-5</v>
      </c>
      <c r="V49" s="78">
        <f t="shared" si="11"/>
        <v>0</v>
      </c>
      <c r="W49" s="78">
        <f t="shared" si="12"/>
        <v>0</v>
      </c>
      <c r="X49" s="611">
        <v>0</v>
      </c>
      <c r="Y49" s="78">
        <f t="shared" si="13"/>
        <v>0</v>
      </c>
      <c r="Z49" s="67">
        <f t="shared" si="14"/>
        <v>0</v>
      </c>
      <c r="AA49" s="78">
        <f t="shared" si="15"/>
        <v>0</v>
      </c>
      <c r="AB49" s="78">
        <f t="shared" si="16"/>
        <v>0</v>
      </c>
      <c r="AC49" s="78">
        <f t="shared" si="17"/>
        <v>0</v>
      </c>
      <c r="AD49" s="67">
        <f>Z49*(1-マージン!$N49)</f>
        <v>0</v>
      </c>
      <c r="AE49" s="78">
        <f>AA49*(1-マージン!$N49)</f>
        <v>0</v>
      </c>
      <c r="AF49" s="78">
        <f>AB49*(1-マージン!$N49)</f>
        <v>0</v>
      </c>
      <c r="AG49" s="78">
        <f t="shared" si="18"/>
        <v>0</v>
      </c>
      <c r="AH49" s="191">
        <f>(N49+X49)*係数!H49/1000000</f>
        <v>0</v>
      </c>
      <c r="AI49" s="192">
        <f>(N49+X49)*係数!I49/1000000</f>
        <v>0</v>
      </c>
    </row>
    <row r="50" spans="1:35">
      <c r="A50" s="42"/>
      <c r="B50" s="184">
        <v>301</v>
      </c>
      <c r="C50" s="193" t="s">
        <v>685</v>
      </c>
      <c r="D50" s="186">
        <f>SUMIF(入力開催!$L$27:$L$97,$B50,入力開催!$G$27:$G$97)</f>
        <v>0</v>
      </c>
      <c r="E50" s="186">
        <f>SUMIF(入力開催!$L$27:$L$97,$B50,入力開催!$J$27:$J$97)</f>
        <v>0</v>
      </c>
      <c r="F50" s="186">
        <f t="shared" si="5"/>
        <v>0</v>
      </c>
      <c r="G50" s="611">
        <v>0</v>
      </c>
      <c r="H50" s="611">
        <v>0</v>
      </c>
      <c r="I50" s="187">
        <f>係数!D50</f>
        <v>0.17133345672933864</v>
      </c>
      <c r="J50" s="188"/>
      <c r="K50" s="67">
        <f t="shared" si="6"/>
        <v>0</v>
      </c>
      <c r="L50" s="187">
        <f>マージン!M50</f>
        <v>0.9943853258415033</v>
      </c>
      <c r="M50" s="78">
        <f t="shared" si="7"/>
        <v>0</v>
      </c>
      <c r="N50" s="610">
        <v>0</v>
      </c>
      <c r="O50" s="78">
        <f t="shared" si="8"/>
        <v>0</v>
      </c>
      <c r="P50" s="78">
        <f t="shared" si="9"/>
        <v>0</v>
      </c>
      <c r="Q50" s="187">
        <f>係数!E50+係数!F50</f>
        <v>0.3496034425083796</v>
      </c>
      <c r="R50" s="78">
        <f t="shared" si="10"/>
        <v>0</v>
      </c>
      <c r="S50" s="41"/>
      <c r="T50" s="42"/>
      <c r="U50" s="187">
        <f>係数!G50</f>
        <v>1.425269623279991E-5</v>
      </c>
      <c r="V50" s="78">
        <f t="shared" si="11"/>
        <v>0</v>
      </c>
      <c r="W50" s="78">
        <f t="shared" si="12"/>
        <v>0</v>
      </c>
      <c r="X50" s="611">
        <v>0</v>
      </c>
      <c r="Y50" s="78">
        <f t="shared" si="13"/>
        <v>0</v>
      </c>
      <c r="Z50" s="67">
        <f t="shared" si="14"/>
        <v>0</v>
      </c>
      <c r="AA50" s="78">
        <f t="shared" si="15"/>
        <v>0</v>
      </c>
      <c r="AB50" s="78">
        <f t="shared" si="16"/>
        <v>0</v>
      </c>
      <c r="AC50" s="78">
        <f t="shared" si="17"/>
        <v>0</v>
      </c>
      <c r="AD50" s="67">
        <f>Z50*(1-マージン!$N50)</f>
        <v>0</v>
      </c>
      <c r="AE50" s="78">
        <f>AA50*(1-マージン!$N50)</f>
        <v>0</v>
      </c>
      <c r="AF50" s="78">
        <f>AB50*(1-マージン!$N50)</f>
        <v>0</v>
      </c>
      <c r="AG50" s="78">
        <f t="shared" si="18"/>
        <v>0</v>
      </c>
      <c r="AH50" s="191">
        <f>(N50+X50)*係数!H50/1000000</f>
        <v>0</v>
      </c>
      <c r="AI50" s="192">
        <f>(N50+X50)*係数!I50/1000000</f>
        <v>0</v>
      </c>
    </row>
    <row r="51" spans="1:35">
      <c r="A51" s="42"/>
      <c r="B51" s="184">
        <v>311</v>
      </c>
      <c r="C51" s="193" t="s">
        <v>686</v>
      </c>
      <c r="D51" s="186">
        <f>SUMIF(入力開催!$L$27:$L$97,$B51,入力開催!$G$27:$G$97)</f>
        <v>0</v>
      </c>
      <c r="E51" s="186">
        <f>SUMIF(入力開催!$L$27:$L$97,$B51,入力開催!$J$27:$J$97)</f>
        <v>0</v>
      </c>
      <c r="F51" s="186">
        <f t="shared" si="5"/>
        <v>0</v>
      </c>
      <c r="G51" s="611">
        <v>0</v>
      </c>
      <c r="H51" s="611">
        <v>0</v>
      </c>
      <c r="I51" s="187">
        <f>係数!D51</f>
        <v>0.1073871147744514</v>
      </c>
      <c r="J51" s="188"/>
      <c r="K51" s="67">
        <f t="shared" si="6"/>
        <v>0</v>
      </c>
      <c r="L51" s="187">
        <f>マージン!M51</f>
        <v>1.0569447285333951</v>
      </c>
      <c r="M51" s="78">
        <f t="shared" si="7"/>
        <v>0</v>
      </c>
      <c r="N51" s="610">
        <v>0</v>
      </c>
      <c r="O51" s="78">
        <f t="shared" si="8"/>
        <v>0</v>
      </c>
      <c r="P51" s="78">
        <f t="shared" si="9"/>
        <v>0</v>
      </c>
      <c r="Q51" s="187">
        <f>係数!E51+係数!F51</f>
        <v>0.3129764412358767</v>
      </c>
      <c r="R51" s="78">
        <f t="shared" si="10"/>
        <v>0</v>
      </c>
      <c r="S51" s="41"/>
      <c r="T51" s="42"/>
      <c r="U51" s="187">
        <f>係数!G51</f>
        <v>3.1029436568835549E-4</v>
      </c>
      <c r="V51" s="78">
        <f t="shared" si="11"/>
        <v>0</v>
      </c>
      <c r="W51" s="78">
        <f t="shared" si="12"/>
        <v>0</v>
      </c>
      <c r="X51" s="611">
        <v>0</v>
      </c>
      <c r="Y51" s="78">
        <f t="shared" si="13"/>
        <v>0</v>
      </c>
      <c r="Z51" s="67">
        <f t="shared" si="14"/>
        <v>0</v>
      </c>
      <c r="AA51" s="78">
        <f t="shared" si="15"/>
        <v>0</v>
      </c>
      <c r="AB51" s="78">
        <f t="shared" si="16"/>
        <v>0</v>
      </c>
      <c r="AC51" s="78">
        <f t="shared" si="17"/>
        <v>0</v>
      </c>
      <c r="AD51" s="67">
        <f>Z51*(1-マージン!$N51)</f>
        <v>0</v>
      </c>
      <c r="AE51" s="78">
        <f>AA51*(1-マージン!$N51)</f>
        <v>0</v>
      </c>
      <c r="AF51" s="78">
        <f>AB51*(1-マージン!$N51)</f>
        <v>0</v>
      </c>
      <c r="AG51" s="78">
        <f t="shared" si="18"/>
        <v>0</v>
      </c>
      <c r="AH51" s="191">
        <f>(N51+X51)*係数!H51/1000000</f>
        <v>0</v>
      </c>
      <c r="AI51" s="192">
        <f>(N51+X51)*係数!I51/1000000</f>
        <v>0</v>
      </c>
    </row>
    <row r="52" spans="1:35">
      <c r="A52" s="42"/>
      <c r="B52" s="184">
        <v>321</v>
      </c>
      <c r="C52" s="193" t="s">
        <v>687</v>
      </c>
      <c r="D52" s="186">
        <f>SUMIF(入力開催!$L$27:$L$97,$B52,入力開催!$G$27:$G$97)</f>
        <v>0</v>
      </c>
      <c r="E52" s="186">
        <f>SUMIF(入力開催!$L$27:$L$97,$B52,入力開催!$J$27:$J$97)</f>
        <v>0</v>
      </c>
      <c r="F52" s="186">
        <f t="shared" si="5"/>
        <v>0</v>
      </c>
      <c r="G52" s="611">
        <v>0</v>
      </c>
      <c r="H52" s="611">
        <v>0</v>
      </c>
      <c r="I52" s="187">
        <f>係数!D52</f>
        <v>6.8415577836083874E-2</v>
      </c>
      <c r="J52" s="188"/>
      <c r="K52" s="67">
        <f t="shared" si="6"/>
        <v>0</v>
      </c>
      <c r="L52" s="187">
        <f>マージン!M52</f>
        <v>1.0841150467906144</v>
      </c>
      <c r="M52" s="78">
        <f t="shared" si="7"/>
        <v>0</v>
      </c>
      <c r="N52" s="610">
        <v>0</v>
      </c>
      <c r="O52" s="78">
        <f t="shared" si="8"/>
        <v>0</v>
      </c>
      <c r="P52" s="78">
        <f t="shared" si="9"/>
        <v>0</v>
      </c>
      <c r="Q52" s="187">
        <f>係数!E52+係数!F52</f>
        <v>0.28594109779447857</v>
      </c>
      <c r="R52" s="78">
        <f t="shared" si="10"/>
        <v>0</v>
      </c>
      <c r="S52" s="41"/>
      <c r="T52" s="42"/>
      <c r="U52" s="187">
        <f>係数!G52</f>
        <v>6.1329208818302854E-6</v>
      </c>
      <c r="V52" s="78">
        <f t="shared" si="11"/>
        <v>0</v>
      </c>
      <c r="W52" s="78">
        <f t="shared" si="12"/>
        <v>0</v>
      </c>
      <c r="X52" s="611">
        <v>0</v>
      </c>
      <c r="Y52" s="78">
        <f t="shared" si="13"/>
        <v>0</v>
      </c>
      <c r="Z52" s="67">
        <f t="shared" si="14"/>
        <v>0</v>
      </c>
      <c r="AA52" s="78">
        <f t="shared" si="15"/>
        <v>0</v>
      </c>
      <c r="AB52" s="78">
        <f t="shared" si="16"/>
        <v>0</v>
      </c>
      <c r="AC52" s="78">
        <f t="shared" si="17"/>
        <v>0</v>
      </c>
      <c r="AD52" s="67">
        <f>Z52*(1-マージン!$N52)</f>
        <v>0</v>
      </c>
      <c r="AE52" s="78">
        <f>AA52*(1-マージン!$N52)</f>
        <v>0</v>
      </c>
      <c r="AF52" s="78">
        <f>AB52*(1-マージン!$N52)</f>
        <v>0</v>
      </c>
      <c r="AG52" s="78">
        <f t="shared" si="18"/>
        <v>0</v>
      </c>
      <c r="AH52" s="191">
        <f>(N52+X52)*係数!H52/1000000</f>
        <v>0</v>
      </c>
      <c r="AI52" s="192">
        <f>(N52+X52)*係数!I52/1000000</f>
        <v>0</v>
      </c>
    </row>
    <row r="53" spans="1:35">
      <c r="A53" s="42"/>
      <c r="B53" s="184">
        <v>329</v>
      </c>
      <c r="C53" s="193" t="s">
        <v>688</v>
      </c>
      <c r="D53" s="186">
        <f>SUMIF(入力開催!$L$27:$L$97,$B53,入力開催!$G$27:$G$97)</f>
        <v>0</v>
      </c>
      <c r="E53" s="186">
        <f>SUMIF(入力開催!$L$27:$L$97,$B53,入力開催!$J$27:$J$97)</f>
        <v>0</v>
      </c>
      <c r="F53" s="186">
        <f t="shared" si="5"/>
        <v>0</v>
      </c>
      <c r="G53" s="611">
        <v>0</v>
      </c>
      <c r="H53" s="611">
        <v>0</v>
      </c>
      <c r="I53" s="187">
        <f>係数!D53</f>
        <v>0.10028693750821338</v>
      </c>
      <c r="J53" s="188"/>
      <c r="K53" s="67">
        <f t="shared" si="6"/>
        <v>0</v>
      </c>
      <c r="L53" s="187">
        <f>マージン!M53</f>
        <v>1.022695983755098</v>
      </c>
      <c r="M53" s="78">
        <f t="shared" si="7"/>
        <v>0</v>
      </c>
      <c r="N53" s="610">
        <v>0</v>
      </c>
      <c r="O53" s="78">
        <f t="shared" si="8"/>
        <v>0</v>
      </c>
      <c r="P53" s="78">
        <f t="shared" si="9"/>
        <v>0</v>
      </c>
      <c r="Q53" s="187">
        <f>係数!E53+係数!F53</f>
        <v>0.34209184079924698</v>
      </c>
      <c r="R53" s="78">
        <f t="shared" si="10"/>
        <v>0</v>
      </c>
      <c r="S53" s="41"/>
      <c r="T53" s="42"/>
      <c r="U53" s="187">
        <f>係数!G53</f>
        <v>9.3240384978288921E-5</v>
      </c>
      <c r="V53" s="78">
        <f t="shared" si="11"/>
        <v>0</v>
      </c>
      <c r="W53" s="78">
        <f t="shared" si="12"/>
        <v>0</v>
      </c>
      <c r="X53" s="611">
        <v>0</v>
      </c>
      <c r="Y53" s="78">
        <f t="shared" si="13"/>
        <v>0</v>
      </c>
      <c r="Z53" s="67">
        <f t="shared" si="14"/>
        <v>0</v>
      </c>
      <c r="AA53" s="78">
        <f t="shared" si="15"/>
        <v>0</v>
      </c>
      <c r="AB53" s="78">
        <f t="shared" si="16"/>
        <v>0</v>
      </c>
      <c r="AC53" s="78">
        <f t="shared" si="17"/>
        <v>0</v>
      </c>
      <c r="AD53" s="67">
        <f>Z53*(1-マージン!$N53)</f>
        <v>0</v>
      </c>
      <c r="AE53" s="78">
        <f>AA53*(1-マージン!$N53)</f>
        <v>0</v>
      </c>
      <c r="AF53" s="78">
        <f>AB53*(1-マージン!$N53)</f>
        <v>0</v>
      </c>
      <c r="AG53" s="78">
        <f t="shared" si="18"/>
        <v>0</v>
      </c>
      <c r="AH53" s="191">
        <f>(N53+X53)*係数!H53/1000000</f>
        <v>0</v>
      </c>
      <c r="AI53" s="192">
        <f>(N53+X53)*係数!I53/1000000</f>
        <v>0</v>
      </c>
    </row>
    <row r="54" spans="1:35">
      <c r="A54" s="42"/>
      <c r="B54" s="184">
        <v>331</v>
      </c>
      <c r="C54" s="193" t="s">
        <v>689</v>
      </c>
      <c r="D54" s="186">
        <f>SUMIF(入力開催!$L$27:$L$97,$B54,入力開催!$G$27:$G$97)</f>
        <v>0</v>
      </c>
      <c r="E54" s="186">
        <f>SUMIF(入力開催!$L$27:$L$97,$B54,入力開催!$J$27:$J$97)</f>
        <v>0</v>
      </c>
      <c r="F54" s="186">
        <f t="shared" si="5"/>
        <v>0</v>
      </c>
      <c r="G54" s="611">
        <v>0</v>
      </c>
      <c r="H54" s="611">
        <v>0</v>
      </c>
      <c r="I54" s="187">
        <f>係数!D54</f>
        <v>0.16720094433266475</v>
      </c>
      <c r="J54" s="188"/>
      <c r="K54" s="67">
        <f t="shared" si="6"/>
        <v>0</v>
      </c>
      <c r="L54" s="187">
        <f>マージン!M54</f>
        <v>1.0450543784094435</v>
      </c>
      <c r="M54" s="78">
        <f t="shared" si="7"/>
        <v>0</v>
      </c>
      <c r="N54" s="610">
        <v>0</v>
      </c>
      <c r="O54" s="78">
        <f t="shared" si="8"/>
        <v>0</v>
      </c>
      <c r="P54" s="78">
        <f t="shared" si="9"/>
        <v>0</v>
      </c>
      <c r="Q54" s="187">
        <f>係数!E54+係数!F54</f>
        <v>0.20571037395336556</v>
      </c>
      <c r="R54" s="78">
        <f t="shared" si="10"/>
        <v>0</v>
      </c>
      <c r="S54" s="41"/>
      <c r="T54" s="42"/>
      <c r="U54" s="187">
        <f>係数!G54</f>
        <v>2.6142769239425614E-5</v>
      </c>
      <c r="V54" s="78">
        <f t="shared" si="11"/>
        <v>0</v>
      </c>
      <c r="W54" s="78">
        <f t="shared" si="12"/>
        <v>0</v>
      </c>
      <c r="X54" s="611">
        <v>0</v>
      </c>
      <c r="Y54" s="78">
        <f t="shared" si="13"/>
        <v>0</v>
      </c>
      <c r="Z54" s="67">
        <f t="shared" si="14"/>
        <v>0</v>
      </c>
      <c r="AA54" s="78">
        <f t="shared" si="15"/>
        <v>0</v>
      </c>
      <c r="AB54" s="78">
        <f t="shared" si="16"/>
        <v>0</v>
      </c>
      <c r="AC54" s="78">
        <f t="shared" si="17"/>
        <v>0</v>
      </c>
      <c r="AD54" s="67">
        <f>Z54*(1-マージン!$N54)</f>
        <v>0</v>
      </c>
      <c r="AE54" s="78">
        <f>AA54*(1-マージン!$N54)</f>
        <v>0</v>
      </c>
      <c r="AF54" s="78">
        <f>AB54*(1-マージン!$N54)</f>
        <v>0</v>
      </c>
      <c r="AG54" s="78">
        <f t="shared" si="18"/>
        <v>0</v>
      </c>
      <c r="AH54" s="191">
        <f>(N54+X54)*係数!H54/1000000</f>
        <v>0</v>
      </c>
      <c r="AI54" s="192">
        <f>(N54+X54)*係数!I54/1000000</f>
        <v>0</v>
      </c>
    </row>
    <row r="55" spans="1:35">
      <c r="A55" s="42"/>
      <c r="B55" s="184">
        <v>332</v>
      </c>
      <c r="C55" s="193" t="s">
        <v>690</v>
      </c>
      <c r="D55" s="186">
        <f>SUMIF(入力開催!$L$27:$L$97,$B55,入力開催!$G$27:$G$97)</f>
        <v>0</v>
      </c>
      <c r="E55" s="186">
        <f>SUMIF(入力開催!$L$27:$L$97,$B55,入力開催!$J$27:$J$97)</f>
        <v>0</v>
      </c>
      <c r="F55" s="186">
        <f t="shared" si="5"/>
        <v>0</v>
      </c>
      <c r="G55" s="611">
        <v>0</v>
      </c>
      <c r="H55" s="611">
        <v>0</v>
      </c>
      <c r="I55" s="187">
        <f>係数!D55</f>
        <v>4.9759036583394312E-2</v>
      </c>
      <c r="J55" s="188"/>
      <c r="K55" s="67">
        <f t="shared" si="6"/>
        <v>0</v>
      </c>
      <c r="L55" s="187">
        <f>マージン!M55</f>
        <v>1.0430777796424384</v>
      </c>
      <c r="M55" s="78">
        <f t="shared" si="7"/>
        <v>0</v>
      </c>
      <c r="N55" s="610">
        <v>0</v>
      </c>
      <c r="O55" s="78">
        <f t="shared" si="8"/>
        <v>0</v>
      </c>
      <c r="P55" s="78">
        <f t="shared" si="9"/>
        <v>0</v>
      </c>
      <c r="Q55" s="187">
        <f>係数!E55+係数!F55</f>
        <v>0.14844909789406882</v>
      </c>
      <c r="R55" s="78">
        <f t="shared" si="10"/>
        <v>0</v>
      </c>
      <c r="S55" s="41"/>
      <c r="T55" s="42"/>
      <c r="U55" s="187">
        <f>係数!G55</f>
        <v>8.4336019547592376E-3</v>
      </c>
      <c r="V55" s="78">
        <f t="shared" si="11"/>
        <v>0</v>
      </c>
      <c r="W55" s="78">
        <f t="shared" si="12"/>
        <v>0</v>
      </c>
      <c r="X55" s="611">
        <v>0</v>
      </c>
      <c r="Y55" s="78">
        <f t="shared" si="13"/>
        <v>0</v>
      </c>
      <c r="Z55" s="67">
        <f t="shared" si="14"/>
        <v>0</v>
      </c>
      <c r="AA55" s="78">
        <f t="shared" si="15"/>
        <v>0</v>
      </c>
      <c r="AB55" s="78">
        <f t="shared" si="16"/>
        <v>0</v>
      </c>
      <c r="AC55" s="78">
        <f t="shared" si="17"/>
        <v>0</v>
      </c>
      <c r="AD55" s="67">
        <f>Z55*(1-マージン!$N55)</f>
        <v>0</v>
      </c>
      <c r="AE55" s="78">
        <f>AA55*(1-マージン!$N55)</f>
        <v>0</v>
      </c>
      <c r="AF55" s="78">
        <f>AB55*(1-マージン!$N55)</f>
        <v>0</v>
      </c>
      <c r="AG55" s="78">
        <f t="shared" si="18"/>
        <v>0</v>
      </c>
      <c r="AH55" s="191">
        <f>(N55+X55)*係数!H55/1000000</f>
        <v>0</v>
      </c>
      <c r="AI55" s="192">
        <f>(N55+X55)*係数!I55/1000000</f>
        <v>0</v>
      </c>
    </row>
    <row r="56" spans="1:35">
      <c r="A56" s="42"/>
      <c r="B56" s="184">
        <v>333</v>
      </c>
      <c r="C56" s="193" t="s">
        <v>691</v>
      </c>
      <c r="D56" s="186">
        <f>SUMIF(入力開催!$L$27:$L$97,$B56,入力開催!$G$27:$G$97)</f>
        <v>0</v>
      </c>
      <c r="E56" s="186">
        <f>SUMIF(入力開催!$L$27:$L$97,$B56,入力開催!$J$27:$J$97)</f>
        <v>0</v>
      </c>
      <c r="F56" s="186">
        <f t="shared" si="5"/>
        <v>0</v>
      </c>
      <c r="G56" s="611">
        <v>0</v>
      </c>
      <c r="H56" s="611">
        <v>0</v>
      </c>
      <c r="I56" s="187">
        <f>係数!D56</f>
        <v>4.4860746263797213E-2</v>
      </c>
      <c r="J56" s="188"/>
      <c r="K56" s="67">
        <f t="shared" si="6"/>
        <v>0</v>
      </c>
      <c r="L56" s="187">
        <f>マージン!M56</f>
        <v>0.98376165917374647</v>
      </c>
      <c r="M56" s="78">
        <f t="shared" si="7"/>
        <v>0</v>
      </c>
      <c r="N56" s="610">
        <v>0</v>
      </c>
      <c r="O56" s="78">
        <f t="shared" si="8"/>
        <v>0</v>
      </c>
      <c r="P56" s="78">
        <f t="shared" si="9"/>
        <v>0</v>
      </c>
      <c r="Q56" s="187">
        <f>係数!E56+係数!F56</f>
        <v>0.22667139122780358</v>
      </c>
      <c r="R56" s="78">
        <f t="shared" si="10"/>
        <v>0</v>
      </c>
      <c r="S56" s="41"/>
      <c r="T56" s="42"/>
      <c r="U56" s="187">
        <f>係数!G56</f>
        <v>3.5732503413194637E-7</v>
      </c>
      <c r="V56" s="78">
        <f t="shared" si="11"/>
        <v>0</v>
      </c>
      <c r="W56" s="78">
        <f t="shared" si="12"/>
        <v>0</v>
      </c>
      <c r="X56" s="611">
        <v>0</v>
      </c>
      <c r="Y56" s="78">
        <f t="shared" si="13"/>
        <v>0</v>
      </c>
      <c r="Z56" s="67">
        <f t="shared" si="14"/>
        <v>0</v>
      </c>
      <c r="AA56" s="78">
        <f t="shared" si="15"/>
        <v>0</v>
      </c>
      <c r="AB56" s="78">
        <f t="shared" si="16"/>
        <v>0</v>
      </c>
      <c r="AC56" s="78">
        <f t="shared" si="17"/>
        <v>0</v>
      </c>
      <c r="AD56" s="67">
        <f>Z56*(1-マージン!$N56)</f>
        <v>0</v>
      </c>
      <c r="AE56" s="78">
        <f>AA56*(1-マージン!$N56)</f>
        <v>0</v>
      </c>
      <c r="AF56" s="78">
        <f>AB56*(1-マージン!$N56)</f>
        <v>0</v>
      </c>
      <c r="AG56" s="78">
        <f t="shared" si="18"/>
        <v>0</v>
      </c>
      <c r="AH56" s="191">
        <f>(N56+X56)*係数!H56/1000000</f>
        <v>0</v>
      </c>
      <c r="AI56" s="192">
        <f>(N56+X56)*係数!I56/1000000</f>
        <v>0</v>
      </c>
    </row>
    <row r="57" spans="1:35">
      <c r="A57" s="42"/>
      <c r="B57" s="184">
        <v>339</v>
      </c>
      <c r="C57" s="193" t="s">
        <v>692</v>
      </c>
      <c r="D57" s="186">
        <f>SUMIF(入力開催!$L$27:$L$97,$B57,入力開催!$G$27:$G$97)</f>
        <v>0</v>
      </c>
      <c r="E57" s="186">
        <f>SUMIF(入力開催!$L$27:$L$97,$B57,入力開催!$J$27:$J$97)</f>
        <v>0</v>
      </c>
      <c r="F57" s="186">
        <f t="shared" si="5"/>
        <v>0</v>
      </c>
      <c r="G57" s="611">
        <v>0</v>
      </c>
      <c r="H57" s="611">
        <v>0</v>
      </c>
      <c r="I57" s="187">
        <f>係数!D57</f>
        <v>3.3075128253959085E-2</v>
      </c>
      <c r="J57" s="188"/>
      <c r="K57" s="67">
        <f t="shared" si="6"/>
        <v>0</v>
      </c>
      <c r="L57" s="187">
        <f>マージン!M57</f>
        <v>1.0757700158773329</v>
      </c>
      <c r="M57" s="78">
        <f t="shared" si="7"/>
        <v>0</v>
      </c>
      <c r="N57" s="610">
        <v>0</v>
      </c>
      <c r="O57" s="78">
        <f t="shared" si="8"/>
        <v>0</v>
      </c>
      <c r="P57" s="78">
        <f t="shared" si="9"/>
        <v>0</v>
      </c>
      <c r="Q57" s="187">
        <f>係数!E57+係数!F57</f>
        <v>0.25222783775811736</v>
      </c>
      <c r="R57" s="78">
        <f t="shared" si="10"/>
        <v>0</v>
      </c>
      <c r="S57" s="41"/>
      <c r="T57" s="42"/>
      <c r="U57" s="187">
        <f>係数!G57</f>
        <v>2.1162410154694149E-3</v>
      </c>
      <c r="V57" s="78">
        <f t="shared" si="11"/>
        <v>0</v>
      </c>
      <c r="W57" s="78">
        <f t="shared" si="12"/>
        <v>0</v>
      </c>
      <c r="X57" s="611">
        <v>0</v>
      </c>
      <c r="Y57" s="78">
        <f t="shared" si="13"/>
        <v>0</v>
      </c>
      <c r="Z57" s="67">
        <f t="shared" si="14"/>
        <v>0</v>
      </c>
      <c r="AA57" s="78">
        <f t="shared" si="15"/>
        <v>0</v>
      </c>
      <c r="AB57" s="78">
        <f t="shared" si="16"/>
        <v>0</v>
      </c>
      <c r="AC57" s="78">
        <f t="shared" si="17"/>
        <v>0</v>
      </c>
      <c r="AD57" s="67">
        <f>Z57*(1-マージン!$N57)</f>
        <v>0</v>
      </c>
      <c r="AE57" s="78">
        <f>AA57*(1-マージン!$N57)</f>
        <v>0</v>
      </c>
      <c r="AF57" s="78">
        <f>AB57*(1-マージン!$N57)</f>
        <v>0</v>
      </c>
      <c r="AG57" s="78">
        <f t="shared" si="18"/>
        <v>0</v>
      </c>
      <c r="AH57" s="191">
        <f>(N57+X57)*係数!H57/1000000</f>
        <v>0</v>
      </c>
      <c r="AI57" s="192">
        <f>(N57+X57)*係数!I57/1000000</f>
        <v>0</v>
      </c>
    </row>
    <row r="58" spans="1:35">
      <c r="A58" s="42"/>
      <c r="B58" s="184">
        <v>341</v>
      </c>
      <c r="C58" s="193" t="s">
        <v>693</v>
      </c>
      <c r="D58" s="186">
        <f>SUMIF(入力開催!$L$27:$L$97,$B58,入力開催!$G$27:$G$97)</f>
        <v>0</v>
      </c>
      <c r="E58" s="186">
        <f>SUMIF(入力開催!$L$27:$L$97,$B58,入力開催!$J$27:$J$97)</f>
        <v>0</v>
      </c>
      <c r="F58" s="186">
        <f t="shared" si="5"/>
        <v>0</v>
      </c>
      <c r="G58" s="611">
        <v>0</v>
      </c>
      <c r="H58" s="611">
        <v>0</v>
      </c>
      <c r="I58" s="187">
        <f>係数!D58</f>
        <v>0.19659922320620027</v>
      </c>
      <c r="J58" s="188"/>
      <c r="K58" s="67">
        <f t="shared" si="6"/>
        <v>0</v>
      </c>
      <c r="L58" s="187">
        <f>マージン!M58</f>
        <v>1.0404765754375349</v>
      </c>
      <c r="M58" s="78">
        <f t="shared" si="7"/>
        <v>0</v>
      </c>
      <c r="N58" s="610">
        <v>0</v>
      </c>
      <c r="O58" s="78">
        <f t="shared" si="8"/>
        <v>0</v>
      </c>
      <c r="P58" s="78">
        <f t="shared" si="9"/>
        <v>0</v>
      </c>
      <c r="Q58" s="187">
        <f>係数!E58+係数!F58</f>
        <v>0.25170735982678366</v>
      </c>
      <c r="R58" s="78">
        <f t="shared" si="10"/>
        <v>0</v>
      </c>
      <c r="S58" s="41"/>
      <c r="T58" s="42"/>
      <c r="U58" s="187">
        <f>係数!G58</f>
        <v>7.7048176897090547E-3</v>
      </c>
      <c r="V58" s="78">
        <f t="shared" si="11"/>
        <v>0</v>
      </c>
      <c r="W58" s="78">
        <f t="shared" si="12"/>
        <v>0</v>
      </c>
      <c r="X58" s="611">
        <v>0</v>
      </c>
      <c r="Y58" s="78">
        <f t="shared" si="13"/>
        <v>0</v>
      </c>
      <c r="Z58" s="67">
        <f t="shared" si="14"/>
        <v>0</v>
      </c>
      <c r="AA58" s="78">
        <f t="shared" si="15"/>
        <v>0</v>
      </c>
      <c r="AB58" s="78">
        <f t="shared" si="16"/>
        <v>0</v>
      </c>
      <c r="AC58" s="78">
        <f t="shared" si="17"/>
        <v>0</v>
      </c>
      <c r="AD58" s="67">
        <f>Z58*(1-マージン!$N58)</f>
        <v>0</v>
      </c>
      <c r="AE58" s="78">
        <f>AA58*(1-マージン!$N58)</f>
        <v>0</v>
      </c>
      <c r="AF58" s="78">
        <f>AB58*(1-マージン!$N58)</f>
        <v>0</v>
      </c>
      <c r="AG58" s="78">
        <f t="shared" si="18"/>
        <v>0</v>
      </c>
      <c r="AH58" s="191">
        <f>(N58+X58)*係数!H58/1000000</f>
        <v>0</v>
      </c>
      <c r="AI58" s="192">
        <f>(N58+X58)*係数!I58/1000000</f>
        <v>0</v>
      </c>
    </row>
    <row r="59" spans="1:35">
      <c r="A59" s="42"/>
      <c r="B59" s="184">
        <v>342</v>
      </c>
      <c r="C59" s="193" t="s">
        <v>694</v>
      </c>
      <c r="D59" s="186">
        <f>SUMIF(入力開催!$L$27:$L$97,$B59,入力開催!$G$27:$G$97)</f>
        <v>0</v>
      </c>
      <c r="E59" s="186">
        <f>SUMIF(入力開催!$L$27:$L$97,$B59,入力開催!$J$27:$J$97)</f>
        <v>0</v>
      </c>
      <c r="F59" s="186">
        <f t="shared" si="5"/>
        <v>0</v>
      </c>
      <c r="G59" s="611">
        <v>0</v>
      </c>
      <c r="H59" s="611">
        <v>0</v>
      </c>
      <c r="I59" s="187">
        <f>係数!D59</f>
        <v>5.753724141101868E-2</v>
      </c>
      <c r="J59" s="188"/>
      <c r="K59" s="67">
        <f t="shared" si="6"/>
        <v>0</v>
      </c>
      <c r="L59" s="187">
        <f>マージン!M59</f>
        <v>1.149158370270948</v>
      </c>
      <c r="M59" s="78">
        <f t="shared" si="7"/>
        <v>0</v>
      </c>
      <c r="N59" s="610">
        <v>0</v>
      </c>
      <c r="O59" s="78">
        <f t="shared" si="8"/>
        <v>0</v>
      </c>
      <c r="P59" s="78">
        <f t="shared" si="9"/>
        <v>0</v>
      </c>
      <c r="Q59" s="187">
        <f>係数!E59+係数!F59</f>
        <v>-3.2194664930721886E-2</v>
      </c>
      <c r="R59" s="78">
        <f t="shared" si="10"/>
        <v>0</v>
      </c>
      <c r="S59" s="41"/>
      <c r="T59" s="42"/>
      <c r="U59" s="187">
        <f>係数!G59</f>
        <v>3.1880295003878303E-3</v>
      </c>
      <c r="V59" s="78">
        <f t="shared" si="11"/>
        <v>0</v>
      </c>
      <c r="W59" s="78">
        <f t="shared" si="12"/>
        <v>0</v>
      </c>
      <c r="X59" s="611">
        <v>0</v>
      </c>
      <c r="Y59" s="78">
        <f t="shared" si="13"/>
        <v>0</v>
      </c>
      <c r="Z59" s="67">
        <f t="shared" si="14"/>
        <v>0</v>
      </c>
      <c r="AA59" s="78">
        <f t="shared" si="15"/>
        <v>0</v>
      </c>
      <c r="AB59" s="78">
        <f t="shared" si="16"/>
        <v>0</v>
      </c>
      <c r="AC59" s="78">
        <f t="shared" si="17"/>
        <v>0</v>
      </c>
      <c r="AD59" s="67">
        <f>Z59*(1-マージン!$N59)</f>
        <v>0</v>
      </c>
      <c r="AE59" s="78">
        <f>AA59*(1-マージン!$N59)</f>
        <v>0</v>
      </c>
      <c r="AF59" s="78">
        <f>AB59*(1-マージン!$N59)</f>
        <v>0</v>
      </c>
      <c r="AG59" s="78">
        <f t="shared" si="18"/>
        <v>0</v>
      </c>
      <c r="AH59" s="191">
        <f>(N59+X59)*係数!H59/1000000</f>
        <v>0</v>
      </c>
      <c r="AI59" s="192">
        <f>(N59+X59)*係数!I59/1000000</f>
        <v>0</v>
      </c>
    </row>
    <row r="60" spans="1:35">
      <c r="A60" s="42"/>
      <c r="B60" s="184">
        <v>352</v>
      </c>
      <c r="C60" s="193" t="s">
        <v>695</v>
      </c>
      <c r="D60" s="186">
        <f>SUMIF(入力開催!$L$27:$L$97,$B60,入力開催!$G$27:$G$97)</f>
        <v>0</v>
      </c>
      <c r="E60" s="186">
        <f>SUMIF(入力開催!$L$27:$L$97,$B60,入力開催!$J$27:$J$97)</f>
        <v>0</v>
      </c>
      <c r="F60" s="186">
        <f t="shared" si="5"/>
        <v>0</v>
      </c>
      <c r="G60" s="611">
        <v>0</v>
      </c>
      <c r="H60" s="611">
        <v>0</v>
      </c>
      <c r="I60" s="187">
        <f>係数!D60</f>
        <v>8.4713396024199583E-2</v>
      </c>
      <c r="J60" s="188"/>
      <c r="K60" s="67">
        <f t="shared" si="6"/>
        <v>0</v>
      </c>
      <c r="L60" s="187">
        <f>マージン!M60</f>
        <v>1.0671060272188095</v>
      </c>
      <c r="M60" s="78">
        <f t="shared" si="7"/>
        <v>0</v>
      </c>
      <c r="N60" s="610">
        <v>0</v>
      </c>
      <c r="O60" s="78">
        <f t="shared" si="8"/>
        <v>0</v>
      </c>
      <c r="P60" s="78">
        <f t="shared" si="9"/>
        <v>0</v>
      </c>
      <c r="Q60" s="187">
        <f>係数!E60+係数!F60</f>
        <v>9.8143538985623488E-2</v>
      </c>
      <c r="R60" s="78">
        <f t="shared" si="10"/>
        <v>0</v>
      </c>
      <c r="S60" s="41"/>
      <c r="T60" s="42"/>
      <c r="U60" s="187">
        <f>係数!G60</f>
        <v>2.3234672672695061E-2</v>
      </c>
      <c r="V60" s="78">
        <f t="shared" si="11"/>
        <v>0</v>
      </c>
      <c r="W60" s="78">
        <f t="shared" si="12"/>
        <v>0</v>
      </c>
      <c r="X60" s="611">
        <v>0</v>
      </c>
      <c r="Y60" s="78">
        <f t="shared" si="13"/>
        <v>0</v>
      </c>
      <c r="Z60" s="67">
        <f t="shared" si="14"/>
        <v>0</v>
      </c>
      <c r="AA60" s="78">
        <f t="shared" si="15"/>
        <v>0</v>
      </c>
      <c r="AB60" s="78">
        <f t="shared" si="16"/>
        <v>0</v>
      </c>
      <c r="AC60" s="78">
        <f t="shared" si="17"/>
        <v>0</v>
      </c>
      <c r="AD60" s="67">
        <f>Z60*(1-マージン!$N60)</f>
        <v>0</v>
      </c>
      <c r="AE60" s="78">
        <f>AA60*(1-マージン!$N60)</f>
        <v>0</v>
      </c>
      <c r="AF60" s="78">
        <f>AB60*(1-マージン!$N60)</f>
        <v>0</v>
      </c>
      <c r="AG60" s="78">
        <f t="shared" si="18"/>
        <v>0</v>
      </c>
      <c r="AH60" s="191">
        <f>(N60+X60)*係数!H60/1000000</f>
        <v>0</v>
      </c>
      <c r="AI60" s="192">
        <f>(N60+X60)*係数!I60/1000000</f>
        <v>0</v>
      </c>
    </row>
    <row r="61" spans="1:35">
      <c r="A61" s="42"/>
      <c r="B61" s="184">
        <v>353</v>
      </c>
      <c r="C61" s="193" t="s">
        <v>696</v>
      </c>
      <c r="D61" s="186">
        <f>SUMIF(入力開催!$L$27:$L$97,$B61,入力開催!$G$27:$G$97)</f>
        <v>0</v>
      </c>
      <c r="E61" s="186">
        <f>SUMIF(入力開催!$L$27:$L$97,$B61,入力開催!$J$27:$J$97)</f>
        <v>0</v>
      </c>
      <c r="F61" s="186">
        <f t="shared" si="5"/>
        <v>0</v>
      </c>
      <c r="G61" s="611">
        <v>0</v>
      </c>
      <c r="H61" s="611">
        <v>0</v>
      </c>
      <c r="I61" s="187">
        <f>係数!D61</f>
        <v>0.49266457013084164</v>
      </c>
      <c r="J61" s="188"/>
      <c r="K61" s="67">
        <f t="shared" si="6"/>
        <v>0</v>
      </c>
      <c r="L61" s="187">
        <f>マージン!M61</f>
        <v>1.0825981193842327</v>
      </c>
      <c r="M61" s="78">
        <f t="shared" si="7"/>
        <v>0</v>
      </c>
      <c r="N61" s="610">
        <v>0</v>
      </c>
      <c r="O61" s="78">
        <f t="shared" si="8"/>
        <v>0</v>
      </c>
      <c r="P61" s="78">
        <f t="shared" si="9"/>
        <v>0</v>
      </c>
      <c r="Q61" s="187">
        <f>係数!E61+係数!F61</f>
        <v>0.15554880051508718</v>
      </c>
      <c r="R61" s="78">
        <f t="shared" si="10"/>
        <v>0</v>
      </c>
      <c r="S61" s="41"/>
      <c r="T61" s="42"/>
      <c r="U61" s="187">
        <f>係数!G61</f>
        <v>2.9577721121789332E-5</v>
      </c>
      <c r="V61" s="78">
        <f t="shared" si="11"/>
        <v>0</v>
      </c>
      <c r="W61" s="78">
        <f t="shared" si="12"/>
        <v>0</v>
      </c>
      <c r="X61" s="611">
        <v>0</v>
      </c>
      <c r="Y61" s="78">
        <f t="shared" si="13"/>
        <v>0</v>
      </c>
      <c r="Z61" s="67">
        <f t="shared" si="14"/>
        <v>0</v>
      </c>
      <c r="AA61" s="78">
        <f t="shared" si="15"/>
        <v>0</v>
      </c>
      <c r="AB61" s="78">
        <f t="shared" si="16"/>
        <v>0</v>
      </c>
      <c r="AC61" s="78">
        <f t="shared" si="17"/>
        <v>0</v>
      </c>
      <c r="AD61" s="67">
        <f>Z61*(1-マージン!$N61)</f>
        <v>0</v>
      </c>
      <c r="AE61" s="78">
        <f>AA61*(1-マージン!$N61)</f>
        <v>0</v>
      </c>
      <c r="AF61" s="78">
        <f>AB61*(1-マージン!$N61)</f>
        <v>0</v>
      </c>
      <c r="AG61" s="78">
        <f t="shared" si="18"/>
        <v>0</v>
      </c>
      <c r="AH61" s="191">
        <f>(N61+X61)*係数!H61/1000000</f>
        <v>0</v>
      </c>
      <c r="AI61" s="192">
        <f>(N61+X61)*係数!I61/1000000</f>
        <v>0</v>
      </c>
    </row>
    <row r="62" spans="1:35">
      <c r="A62" s="42"/>
      <c r="B62" s="184">
        <v>354</v>
      </c>
      <c r="C62" s="193" t="s">
        <v>697</v>
      </c>
      <c r="D62" s="186">
        <f>SUMIF(入力開催!$L$27:$L$97,$B62,入力開催!$G$27:$G$97)</f>
        <v>0</v>
      </c>
      <c r="E62" s="186">
        <f>SUMIF(入力開催!$L$27:$L$97,$B62,入力開催!$J$27:$J$97)</f>
        <v>0</v>
      </c>
      <c r="F62" s="186">
        <f t="shared" si="5"/>
        <v>0</v>
      </c>
      <c r="G62" s="611">
        <v>0</v>
      </c>
      <c r="H62" s="611">
        <v>0</v>
      </c>
      <c r="I62" s="187">
        <f>係数!D62</f>
        <v>0.12738533244349837</v>
      </c>
      <c r="J62" s="188"/>
      <c r="K62" s="67">
        <f t="shared" si="6"/>
        <v>0</v>
      </c>
      <c r="L62" s="187">
        <f>マージン!M62</f>
        <v>0.8954214392013069</v>
      </c>
      <c r="M62" s="78">
        <f t="shared" si="7"/>
        <v>0</v>
      </c>
      <c r="N62" s="610">
        <v>0</v>
      </c>
      <c r="O62" s="78">
        <f t="shared" si="8"/>
        <v>0</v>
      </c>
      <c r="P62" s="78">
        <f t="shared" si="9"/>
        <v>0</v>
      </c>
      <c r="Q62" s="187">
        <f>係数!E62+係数!F62</f>
        <v>0.30848113681507011</v>
      </c>
      <c r="R62" s="78">
        <f t="shared" si="10"/>
        <v>0</v>
      </c>
      <c r="S62" s="41"/>
      <c r="T62" s="42"/>
      <c r="U62" s="187">
        <f>係数!G62</f>
        <v>1.2162474419519036E-4</v>
      </c>
      <c r="V62" s="78">
        <f t="shared" si="11"/>
        <v>0</v>
      </c>
      <c r="W62" s="78">
        <f t="shared" si="12"/>
        <v>0</v>
      </c>
      <c r="X62" s="611">
        <v>0</v>
      </c>
      <c r="Y62" s="78">
        <f t="shared" si="13"/>
        <v>0</v>
      </c>
      <c r="Z62" s="67">
        <f t="shared" si="14"/>
        <v>0</v>
      </c>
      <c r="AA62" s="78">
        <f t="shared" si="15"/>
        <v>0</v>
      </c>
      <c r="AB62" s="78">
        <f t="shared" si="16"/>
        <v>0</v>
      </c>
      <c r="AC62" s="78">
        <f t="shared" si="17"/>
        <v>0</v>
      </c>
      <c r="AD62" s="67">
        <f>Z62*(1-マージン!$N62)</f>
        <v>0</v>
      </c>
      <c r="AE62" s="78">
        <f>AA62*(1-マージン!$N62)</f>
        <v>0</v>
      </c>
      <c r="AF62" s="78">
        <f>AB62*(1-マージン!$N62)</f>
        <v>0</v>
      </c>
      <c r="AG62" s="78">
        <f t="shared" si="18"/>
        <v>0</v>
      </c>
      <c r="AH62" s="191">
        <f>(N62+X62)*係数!H62/1000000</f>
        <v>0</v>
      </c>
      <c r="AI62" s="192">
        <f>(N62+X62)*係数!I62/1000000</f>
        <v>0</v>
      </c>
    </row>
    <row r="63" spans="1:35">
      <c r="A63" s="42"/>
      <c r="B63" s="184">
        <v>359</v>
      </c>
      <c r="C63" s="193" t="s">
        <v>698</v>
      </c>
      <c r="D63" s="186">
        <f>SUMIF(入力開催!$L$27:$L$97,$B63,入力開催!$G$27:$G$97)</f>
        <v>0</v>
      </c>
      <c r="E63" s="186">
        <f>SUMIF(入力開催!$L$27:$L$97,$B63,入力開催!$J$27:$J$97)</f>
        <v>0</v>
      </c>
      <c r="F63" s="186">
        <f t="shared" si="5"/>
        <v>0</v>
      </c>
      <c r="G63" s="611">
        <v>0</v>
      </c>
      <c r="H63" s="611">
        <v>0</v>
      </c>
      <c r="I63" s="187">
        <f>係数!D63</f>
        <v>3.3389686179288836E-2</v>
      </c>
      <c r="J63" s="188"/>
      <c r="K63" s="67">
        <f t="shared" si="6"/>
        <v>0</v>
      </c>
      <c r="L63" s="187">
        <f>マージン!M63</f>
        <v>1.0664751156272985</v>
      </c>
      <c r="M63" s="78">
        <f t="shared" si="7"/>
        <v>0</v>
      </c>
      <c r="N63" s="610">
        <v>0</v>
      </c>
      <c r="O63" s="78">
        <f t="shared" si="8"/>
        <v>0</v>
      </c>
      <c r="P63" s="78">
        <f t="shared" si="9"/>
        <v>0</v>
      </c>
      <c r="Q63" s="187">
        <f>係数!E63+係数!F63</f>
        <v>0.11618316290615616</v>
      </c>
      <c r="R63" s="78">
        <f t="shared" si="10"/>
        <v>0</v>
      </c>
      <c r="S63" s="41"/>
      <c r="T63" s="42"/>
      <c r="U63" s="187">
        <f>係数!G63</f>
        <v>7.4452683696949135E-4</v>
      </c>
      <c r="V63" s="78">
        <f t="shared" si="11"/>
        <v>0</v>
      </c>
      <c r="W63" s="78">
        <f t="shared" si="12"/>
        <v>0</v>
      </c>
      <c r="X63" s="611">
        <v>0</v>
      </c>
      <c r="Y63" s="78">
        <f t="shared" si="13"/>
        <v>0</v>
      </c>
      <c r="Z63" s="67">
        <f t="shared" si="14"/>
        <v>0</v>
      </c>
      <c r="AA63" s="78">
        <f t="shared" si="15"/>
        <v>0</v>
      </c>
      <c r="AB63" s="78">
        <f t="shared" si="16"/>
        <v>0</v>
      </c>
      <c r="AC63" s="78">
        <f t="shared" si="17"/>
        <v>0</v>
      </c>
      <c r="AD63" s="67">
        <f>Z63*(1-マージン!$N63)</f>
        <v>0</v>
      </c>
      <c r="AE63" s="78">
        <f>AA63*(1-マージン!$N63)</f>
        <v>0</v>
      </c>
      <c r="AF63" s="78">
        <f>AB63*(1-マージン!$N63)</f>
        <v>0</v>
      </c>
      <c r="AG63" s="78">
        <f t="shared" si="18"/>
        <v>0</v>
      </c>
      <c r="AH63" s="191">
        <f>(N63+X63)*係数!H63/1000000</f>
        <v>0</v>
      </c>
      <c r="AI63" s="192">
        <f>(N63+X63)*係数!I63/1000000</f>
        <v>0</v>
      </c>
    </row>
    <row r="64" spans="1:35">
      <c r="A64" s="42"/>
      <c r="B64" s="184">
        <v>391</v>
      </c>
      <c r="C64" s="193" t="s">
        <v>699</v>
      </c>
      <c r="D64" s="186">
        <f>SUMIF(入力開催!$L$27:$L$97,$B64,入力開催!$G$27:$G$97)</f>
        <v>0</v>
      </c>
      <c r="E64" s="186">
        <f>SUMIF(入力開催!$L$27:$L$97,$B64,入力開催!$J$27:$J$97)</f>
        <v>0</v>
      </c>
      <c r="F64" s="186">
        <f t="shared" si="5"/>
        <v>0</v>
      </c>
      <c r="G64" s="611">
        <v>0</v>
      </c>
      <c r="H64" s="611">
        <v>0</v>
      </c>
      <c r="I64" s="187">
        <f>係数!D64</f>
        <v>0.17406579017237778</v>
      </c>
      <c r="J64" s="188"/>
      <c r="K64" s="67">
        <f t="shared" si="6"/>
        <v>0</v>
      </c>
      <c r="L64" s="187">
        <f>マージン!M64</f>
        <v>1.0494284055166176</v>
      </c>
      <c r="M64" s="78">
        <f t="shared" si="7"/>
        <v>0</v>
      </c>
      <c r="N64" s="610">
        <v>0</v>
      </c>
      <c r="O64" s="78">
        <f t="shared" si="8"/>
        <v>0</v>
      </c>
      <c r="P64" s="78">
        <f t="shared" si="9"/>
        <v>0</v>
      </c>
      <c r="Q64" s="187">
        <f>係数!E64+係数!F64</f>
        <v>0.24791496088872039</v>
      </c>
      <c r="R64" s="78">
        <f t="shared" si="10"/>
        <v>0</v>
      </c>
      <c r="S64" s="41"/>
      <c r="T64" s="42"/>
      <c r="U64" s="187">
        <f>係数!G64</f>
        <v>7.0450092949265863E-3</v>
      </c>
      <c r="V64" s="78">
        <f t="shared" si="11"/>
        <v>0</v>
      </c>
      <c r="W64" s="78">
        <f t="shared" si="12"/>
        <v>0</v>
      </c>
      <c r="X64" s="611">
        <v>0</v>
      </c>
      <c r="Y64" s="78">
        <f t="shared" si="13"/>
        <v>0</v>
      </c>
      <c r="Z64" s="67">
        <f t="shared" si="14"/>
        <v>0</v>
      </c>
      <c r="AA64" s="78">
        <f t="shared" si="15"/>
        <v>0</v>
      </c>
      <c r="AB64" s="78">
        <f t="shared" si="16"/>
        <v>0</v>
      </c>
      <c r="AC64" s="78">
        <f t="shared" si="17"/>
        <v>0</v>
      </c>
      <c r="AD64" s="67">
        <f>Z64*(1-マージン!$N64)</f>
        <v>0</v>
      </c>
      <c r="AE64" s="78">
        <f>AA64*(1-マージン!$N64)</f>
        <v>0</v>
      </c>
      <c r="AF64" s="78">
        <f>AB64*(1-マージン!$N64)</f>
        <v>0</v>
      </c>
      <c r="AG64" s="78">
        <f t="shared" si="18"/>
        <v>0</v>
      </c>
      <c r="AH64" s="191">
        <f>(N64+X64)*係数!H64/1000000</f>
        <v>0</v>
      </c>
      <c r="AI64" s="192">
        <f>(N64+X64)*係数!I64/1000000</f>
        <v>0</v>
      </c>
    </row>
    <row r="65" spans="1:35">
      <c r="A65" s="42"/>
      <c r="B65" s="184">
        <v>392</v>
      </c>
      <c r="C65" s="193" t="s">
        <v>700</v>
      </c>
      <c r="D65" s="186">
        <f>SUMIF(入力開催!$L$27:$L$97,$B65,入力開催!$G$27:$G$97)</f>
        <v>0</v>
      </c>
      <c r="E65" s="186">
        <f>SUMIF(入力開催!$L$27:$L$97,$B65,入力開催!$J$27:$J$97)</f>
        <v>0</v>
      </c>
      <c r="F65" s="186">
        <f t="shared" si="5"/>
        <v>0</v>
      </c>
      <c r="G65" s="611">
        <v>0</v>
      </c>
      <c r="H65" s="611">
        <v>0</v>
      </c>
      <c r="I65" s="187">
        <f>係数!D65</f>
        <v>0.69048186160132108</v>
      </c>
      <c r="J65" s="188"/>
      <c r="K65" s="67">
        <f t="shared" si="6"/>
        <v>0</v>
      </c>
      <c r="L65" s="187">
        <f>マージン!M65</f>
        <v>1.389257860442348</v>
      </c>
      <c r="M65" s="78">
        <f t="shared" si="7"/>
        <v>0</v>
      </c>
      <c r="N65" s="610">
        <v>0</v>
      </c>
      <c r="O65" s="78">
        <f t="shared" si="8"/>
        <v>0</v>
      </c>
      <c r="P65" s="78">
        <f t="shared" si="9"/>
        <v>0</v>
      </c>
      <c r="Q65" s="187">
        <f>係数!E65+係数!F65</f>
        <v>0.11746615042281794</v>
      </c>
      <c r="R65" s="78">
        <f t="shared" si="10"/>
        <v>0</v>
      </c>
      <c r="S65" s="41"/>
      <c r="T65" s="42"/>
      <c r="U65" s="187">
        <f>係数!G65</f>
        <v>2.3385468020818633E-4</v>
      </c>
      <c r="V65" s="78">
        <f t="shared" si="11"/>
        <v>0</v>
      </c>
      <c r="W65" s="78">
        <f t="shared" si="12"/>
        <v>0</v>
      </c>
      <c r="X65" s="611">
        <v>0</v>
      </c>
      <c r="Y65" s="78">
        <f t="shared" si="13"/>
        <v>0</v>
      </c>
      <c r="Z65" s="67">
        <f t="shared" si="14"/>
        <v>0</v>
      </c>
      <c r="AA65" s="78">
        <f t="shared" si="15"/>
        <v>0</v>
      </c>
      <c r="AB65" s="78">
        <f t="shared" si="16"/>
        <v>0</v>
      </c>
      <c r="AC65" s="78">
        <f t="shared" si="17"/>
        <v>0</v>
      </c>
      <c r="AD65" s="67">
        <f>Z65*(1-マージン!$N65)</f>
        <v>0</v>
      </c>
      <c r="AE65" s="78">
        <f>AA65*(1-マージン!$N65)</f>
        <v>0</v>
      </c>
      <c r="AF65" s="78">
        <f>AB65*(1-マージン!$N65)</f>
        <v>0</v>
      </c>
      <c r="AG65" s="78">
        <f t="shared" si="18"/>
        <v>0</v>
      </c>
      <c r="AH65" s="191">
        <f>(N65+X65)*係数!H65/1000000</f>
        <v>0</v>
      </c>
      <c r="AI65" s="192">
        <f>(N65+X65)*係数!I65/1000000</f>
        <v>0</v>
      </c>
    </row>
    <row r="66" spans="1:35">
      <c r="A66" s="42"/>
      <c r="B66" s="184">
        <v>411</v>
      </c>
      <c r="C66" s="193" t="s">
        <v>701</v>
      </c>
      <c r="D66" s="186">
        <f>SUMIF(入力開催!$L$27:$L$97,$B66,入力開催!$G$27:$G$97)</f>
        <v>0</v>
      </c>
      <c r="E66" s="186">
        <f>SUMIF(入力開催!$L$27:$L$97,$B66,入力開催!$J$27:$J$97)</f>
        <v>0</v>
      </c>
      <c r="F66" s="186">
        <f t="shared" si="5"/>
        <v>0</v>
      </c>
      <c r="G66" s="611">
        <v>0</v>
      </c>
      <c r="H66" s="611">
        <v>0</v>
      </c>
      <c r="I66" s="187">
        <f>係数!D66</f>
        <v>1</v>
      </c>
      <c r="J66" s="188"/>
      <c r="K66" s="67">
        <f t="shared" si="6"/>
        <v>0</v>
      </c>
      <c r="L66" s="187">
        <f>マージン!M66</f>
        <v>1.0987014675839075</v>
      </c>
      <c r="M66" s="78">
        <f t="shared" si="7"/>
        <v>0</v>
      </c>
      <c r="N66" s="610">
        <v>0</v>
      </c>
      <c r="O66" s="78">
        <f t="shared" si="8"/>
        <v>0</v>
      </c>
      <c r="P66" s="78">
        <f t="shared" si="9"/>
        <v>0</v>
      </c>
      <c r="Q66" s="187">
        <f>係数!E66+係数!F66</f>
        <v>0.40994634698005827</v>
      </c>
      <c r="R66" s="78">
        <f t="shared" si="10"/>
        <v>0</v>
      </c>
      <c r="S66" s="41"/>
      <c r="T66" s="42"/>
      <c r="U66" s="187">
        <f>係数!G66</f>
        <v>0</v>
      </c>
      <c r="V66" s="78">
        <f t="shared" si="11"/>
        <v>0</v>
      </c>
      <c r="W66" s="78">
        <f t="shared" si="12"/>
        <v>0</v>
      </c>
      <c r="X66" s="611">
        <v>0</v>
      </c>
      <c r="Y66" s="78">
        <f t="shared" si="13"/>
        <v>0</v>
      </c>
      <c r="Z66" s="67">
        <f t="shared" si="14"/>
        <v>0</v>
      </c>
      <c r="AA66" s="78">
        <f t="shared" si="15"/>
        <v>0</v>
      </c>
      <c r="AB66" s="78">
        <f t="shared" si="16"/>
        <v>0</v>
      </c>
      <c r="AC66" s="78">
        <f t="shared" si="17"/>
        <v>0</v>
      </c>
      <c r="AD66" s="67">
        <f>Z66*(1-マージン!$N66)</f>
        <v>0</v>
      </c>
      <c r="AE66" s="78">
        <f>AA66*(1-マージン!$N66)</f>
        <v>0</v>
      </c>
      <c r="AF66" s="78">
        <f>AB66*(1-マージン!$N66)</f>
        <v>0</v>
      </c>
      <c r="AG66" s="78">
        <f t="shared" si="18"/>
        <v>0</v>
      </c>
      <c r="AH66" s="191">
        <f>(N66+X66)*係数!H66/1000000</f>
        <v>0</v>
      </c>
      <c r="AI66" s="192">
        <f>(N66+X66)*係数!I66/1000000</f>
        <v>0</v>
      </c>
    </row>
    <row r="67" spans="1:35">
      <c r="A67" s="42"/>
      <c r="B67" s="184">
        <v>412</v>
      </c>
      <c r="C67" s="193" t="s">
        <v>702</v>
      </c>
      <c r="D67" s="186">
        <f>SUMIF(入力開催!$L$27:$L$97,$B67,入力開催!$G$27:$G$97)</f>
        <v>0</v>
      </c>
      <c r="E67" s="186">
        <f>SUMIF(入力開催!$L$27:$L$97,$B67,入力開催!$J$27:$J$97)</f>
        <v>0</v>
      </c>
      <c r="F67" s="186">
        <f t="shared" si="5"/>
        <v>0</v>
      </c>
      <c r="G67" s="611">
        <v>0</v>
      </c>
      <c r="H67" s="611">
        <v>0</v>
      </c>
      <c r="I67" s="187">
        <f>係数!D67</f>
        <v>1</v>
      </c>
      <c r="J67" s="188"/>
      <c r="K67" s="67">
        <f t="shared" si="6"/>
        <v>0</v>
      </c>
      <c r="L67" s="187">
        <f>マージン!M67</f>
        <v>1.0592679888778262</v>
      </c>
      <c r="M67" s="78">
        <f t="shared" si="7"/>
        <v>0</v>
      </c>
      <c r="N67" s="610">
        <v>0</v>
      </c>
      <c r="O67" s="78">
        <f t="shared" si="8"/>
        <v>0</v>
      </c>
      <c r="P67" s="78">
        <f t="shared" si="9"/>
        <v>0</v>
      </c>
      <c r="Q67" s="187">
        <f>係数!E67+係数!F67</f>
        <v>0.42649849373292392</v>
      </c>
      <c r="R67" s="78">
        <f t="shared" si="10"/>
        <v>0</v>
      </c>
      <c r="S67" s="41"/>
      <c r="T67" s="42"/>
      <c r="U67" s="187">
        <f>係数!G67</f>
        <v>0</v>
      </c>
      <c r="V67" s="78">
        <f t="shared" si="11"/>
        <v>0</v>
      </c>
      <c r="W67" s="78">
        <f t="shared" si="12"/>
        <v>0</v>
      </c>
      <c r="X67" s="611">
        <v>0</v>
      </c>
      <c r="Y67" s="78">
        <f t="shared" si="13"/>
        <v>0</v>
      </c>
      <c r="Z67" s="67">
        <f t="shared" si="14"/>
        <v>0</v>
      </c>
      <c r="AA67" s="78">
        <f t="shared" si="15"/>
        <v>0</v>
      </c>
      <c r="AB67" s="78">
        <f t="shared" si="16"/>
        <v>0</v>
      </c>
      <c r="AC67" s="78">
        <f t="shared" si="17"/>
        <v>0</v>
      </c>
      <c r="AD67" s="67">
        <f>Z67*(1-マージン!$N67)</f>
        <v>0</v>
      </c>
      <c r="AE67" s="78">
        <f>AA67*(1-マージン!$N67)</f>
        <v>0</v>
      </c>
      <c r="AF67" s="78">
        <f>AB67*(1-マージン!$N67)</f>
        <v>0</v>
      </c>
      <c r="AG67" s="78">
        <f t="shared" si="18"/>
        <v>0</v>
      </c>
      <c r="AH67" s="191">
        <f>(N67+X67)*係数!H67/1000000</f>
        <v>0</v>
      </c>
      <c r="AI67" s="192">
        <f>(N67+X67)*係数!I67/1000000</f>
        <v>0</v>
      </c>
    </row>
    <row r="68" spans="1:35">
      <c r="A68" s="42"/>
      <c r="B68" s="184">
        <v>413</v>
      </c>
      <c r="C68" s="193" t="s">
        <v>703</v>
      </c>
      <c r="D68" s="186">
        <f>SUMIF(入力開催!$L$27:$L$97,$B68,入力開催!$G$27:$G$97)</f>
        <v>0</v>
      </c>
      <c r="E68" s="186">
        <f>SUMIF(入力開催!$L$27:$L$97,$B68,入力開催!$J$27:$J$97)</f>
        <v>0</v>
      </c>
      <c r="F68" s="186">
        <f t="shared" si="5"/>
        <v>0</v>
      </c>
      <c r="G68" s="611">
        <v>0</v>
      </c>
      <c r="H68" s="611">
        <v>0</v>
      </c>
      <c r="I68" s="187">
        <f>係数!D68</f>
        <v>1</v>
      </c>
      <c r="J68" s="188"/>
      <c r="K68" s="67">
        <f t="shared" si="6"/>
        <v>0</v>
      </c>
      <c r="L68" s="187">
        <f>マージン!M68</f>
        <v>1.0581830538386425</v>
      </c>
      <c r="M68" s="78">
        <f t="shared" si="7"/>
        <v>0</v>
      </c>
      <c r="N68" s="610">
        <v>0</v>
      </c>
      <c r="O68" s="78">
        <f t="shared" si="8"/>
        <v>0</v>
      </c>
      <c r="P68" s="78">
        <f t="shared" si="9"/>
        <v>0</v>
      </c>
      <c r="Q68" s="187">
        <f>係数!E68+係数!F68</f>
        <v>0.3872494914165765</v>
      </c>
      <c r="R68" s="78">
        <f t="shared" si="10"/>
        <v>0</v>
      </c>
      <c r="S68" s="41"/>
      <c r="T68" s="42"/>
      <c r="U68" s="187">
        <f>係数!G68</f>
        <v>0</v>
      </c>
      <c r="V68" s="78">
        <f t="shared" si="11"/>
        <v>0</v>
      </c>
      <c r="W68" s="78">
        <f t="shared" si="12"/>
        <v>0</v>
      </c>
      <c r="X68" s="611">
        <v>0</v>
      </c>
      <c r="Y68" s="78">
        <f t="shared" si="13"/>
        <v>0</v>
      </c>
      <c r="Z68" s="67">
        <f t="shared" si="14"/>
        <v>0</v>
      </c>
      <c r="AA68" s="78">
        <f t="shared" si="15"/>
        <v>0</v>
      </c>
      <c r="AB68" s="78">
        <f t="shared" si="16"/>
        <v>0</v>
      </c>
      <c r="AC68" s="78">
        <f t="shared" si="17"/>
        <v>0</v>
      </c>
      <c r="AD68" s="67">
        <f>Z68*(1-マージン!$N68)</f>
        <v>0</v>
      </c>
      <c r="AE68" s="78">
        <f>AA68*(1-マージン!$N68)</f>
        <v>0</v>
      </c>
      <c r="AF68" s="78">
        <f>AB68*(1-マージン!$N68)</f>
        <v>0</v>
      </c>
      <c r="AG68" s="78">
        <f t="shared" si="18"/>
        <v>0</v>
      </c>
      <c r="AH68" s="191">
        <f>(N68+X68)*係数!H68/1000000</f>
        <v>0</v>
      </c>
      <c r="AI68" s="192">
        <f>(N68+X68)*係数!I68/1000000</f>
        <v>0</v>
      </c>
    </row>
    <row r="69" spans="1:35">
      <c r="A69" s="42"/>
      <c r="B69" s="184">
        <v>419</v>
      </c>
      <c r="C69" s="193" t="s">
        <v>704</v>
      </c>
      <c r="D69" s="186">
        <f>SUMIF(入力開催!$L$27:$L$97,$B69,入力開催!$G$27:$G$97)</f>
        <v>0</v>
      </c>
      <c r="E69" s="186">
        <f>SUMIF(入力開催!$L$27:$L$97,$B69,入力開催!$J$27:$J$97)</f>
        <v>0</v>
      </c>
      <c r="F69" s="186">
        <f t="shared" si="5"/>
        <v>0</v>
      </c>
      <c r="G69" s="611">
        <v>0</v>
      </c>
      <c r="H69" s="611">
        <v>0</v>
      </c>
      <c r="I69" s="187">
        <f>係数!D69</f>
        <v>1</v>
      </c>
      <c r="J69" s="188"/>
      <c r="K69" s="67">
        <f t="shared" si="6"/>
        <v>0</v>
      </c>
      <c r="L69" s="187">
        <f>マージン!M69</f>
        <v>1.0671364394016944</v>
      </c>
      <c r="M69" s="78">
        <f t="shared" si="7"/>
        <v>0</v>
      </c>
      <c r="N69" s="610">
        <v>0</v>
      </c>
      <c r="O69" s="78">
        <f t="shared" si="8"/>
        <v>0</v>
      </c>
      <c r="P69" s="78">
        <f t="shared" si="9"/>
        <v>0</v>
      </c>
      <c r="Q69" s="187">
        <f>係数!E69+係数!F69</f>
        <v>0.34580005533881109</v>
      </c>
      <c r="R69" s="78">
        <f t="shared" si="10"/>
        <v>0</v>
      </c>
      <c r="S69" s="41"/>
      <c r="T69" s="42"/>
      <c r="U69" s="187">
        <f>係数!G69</f>
        <v>0</v>
      </c>
      <c r="V69" s="78">
        <f t="shared" si="11"/>
        <v>0</v>
      </c>
      <c r="W69" s="78">
        <f t="shared" si="12"/>
        <v>0</v>
      </c>
      <c r="X69" s="611">
        <v>0</v>
      </c>
      <c r="Y69" s="78">
        <f t="shared" si="13"/>
        <v>0</v>
      </c>
      <c r="Z69" s="67">
        <f t="shared" si="14"/>
        <v>0</v>
      </c>
      <c r="AA69" s="78">
        <f t="shared" si="15"/>
        <v>0</v>
      </c>
      <c r="AB69" s="78">
        <f t="shared" si="16"/>
        <v>0</v>
      </c>
      <c r="AC69" s="78">
        <f t="shared" si="17"/>
        <v>0</v>
      </c>
      <c r="AD69" s="67">
        <f>Z69*(1-マージン!$N69)</f>
        <v>0</v>
      </c>
      <c r="AE69" s="78">
        <f>AA69*(1-マージン!$N69)</f>
        <v>0</v>
      </c>
      <c r="AF69" s="78">
        <f>AB69*(1-マージン!$N69)</f>
        <v>0</v>
      </c>
      <c r="AG69" s="78">
        <f t="shared" si="18"/>
        <v>0</v>
      </c>
      <c r="AH69" s="191">
        <f>(N69+X69)*係数!H69/1000000</f>
        <v>0</v>
      </c>
      <c r="AI69" s="192">
        <f>(N69+X69)*係数!I69/1000000</f>
        <v>0</v>
      </c>
    </row>
    <row r="70" spans="1:35">
      <c r="A70" s="42"/>
      <c r="B70" s="184">
        <v>461</v>
      </c>
      <c r="C70" s="193" t="s">
        <v>705</v>
      </c>
      <c r="D70" s="186">
        <f>SUMIF(入力開催!$L$27:$L$97,$B70,入力開催!$G$27:$G$97)</f>
        <v>0</v>
      </c>
      <c r="E70" s="186">
        <f>SUMIF(入力開催!$L$27:$L$97,$B70,入力開催!$J$27:$J$97)</f>
        <v>0</v>
      </c>
      <c r="F70" s="186">
        <f t="shared" si="5"/>
        <v>0</v>
      </c>
      <c r="G70" s="611">
        <v>0</v>
      </c>
      <c r="H70" s="611">
        <v>0</v>
      </c>
      <c r="I70" s="187">
        <f>係数!D70</f>
        <v>0.52760112747217169</v>
      </c>
      <c r="J70" s="188"/>
      <c r="K70" s="67">
        <f t="shared" si="6"/>
        <v>0</v>
      </c>
      <c r="L70" s="187">
        <f>マージン!M70</f>
        <v>1.0017231910022002</v>
      </c>
      <c r="M70" s="78">
        <f t="shared" si="7"/>
        <v>0</v>
      </c>
      <c r="N70" s="610">
        <v>0</v>
      </c>
      <c r="O70" s="78">
        <f t="shared" si="8"/>
        <v>0</v>
      </c>
      <c r="P70" s="78">
        <f t="shared" si="9"/>
        <v>0</v>
      </c>
      <c r="Q70" s="187">
        <f>係数!E70+係数!F70</f>
        <v>0.14638922122709025</v>
      </c>
      <c r="R70" s="78">
        <f t="shared" si="10"/>
        <v>0</v>
      </c>
      <c r="S70" s="41"/>
      <c r="T70" s="42"/>
      <c r="U70" s="187">
        <f>係数!G70</f>
        <v>1.8598925240154728E-2</v>
      </c>
      <c r="V70" s="78">
        <f t="shared" si="11"/>
        <v>0</v>
      </c>
      <c r="W70" s="78">
        <f t="shared" si="12"/>
        <v>0</v>
      </c>
      <c r="X70" s="611">
        <v>0</v>
      </c>
      <c r="Y70" s="78">
        <f t="shared" si="13"/>
        <v>0</v>
      </c>
      <c r="Z70" s="67">
        <f t="shared" si="14"/>
        <v>0</v>
      </c>
      <c r="AA70" s="78">
        <f t="shared" si="15"/>
        <v>0</v>
      </c>
      <c r="AB70" s="78">
        <f t="shared" si="16"/>
        <v>0</v>
      </c>
      <c r="AC70" s="78">
        <f t="shared" si="17"/>
        <v>0</v>
      </c>
      <c r="AD70" s="67">
        <f>Z70*(1-マージン!$N70)</f>
        <v>0</v>
      </c>
      <c r="AE70" s="78">
        <f>AA70*(1-マージン!$N70)</f>
        <v>0</v>
      </c>
      <c r="AF70" s="78">
        <f>AB70*(1-マージン!$N70)</f>
        <v>0</v>
      </c>
      <c r="AG70" s="78">
        <f t="shared" si="18"/>
        <v>0</v>
      </c>
      <c r="AH70" s="191">
        <f>(N70+X70)*係数!H70/1000000</f>
        <v>0</v>
      </c>
      <c r="AI70" s="192">
        <f>(N70+X70)*係数!I70/1000000</f>
        <v>0</v>
      </c>
    </row>
    <row r="71" spans="1:35">
      <c r="A71" s="42"/>
      <c r="B71" s="184">
        <v>462</v>
      </c>
      <c r="C71" s="193" t="s">
        <v>706</v>
      </c>
      <c r="D71" s="186">
        <f>SUMIF(入力開催!$L$27:$L$97,$B71,入力開催!$G$27:$G$97)</f>
        <v>0</v>
      </c>
      <c r="E71" s="186">
        <f>SUMIF(入力開催!$L$27:$L$97,$B71,入力開催!$J$27:$J$97)</f>
        <v>0</v>
      </c>
      <c r="F71" s="186">
        <f t="shared" ref="F71:F111" si="19">D71-E71</f>
        <v>0</v>
      </c>
      <c r="G71" s="611">
        <v>0</v>
      </c>
      <c r="H71" s="611">
        <v>0</v>
      </c>
      <c r="I71" s="187">
        <f>係数!D71</f>
        <v>0.99985159971576065</v>
      </c>
      <c r="J71" s="188"/>
      <c r="K71" s="67">
        <f t="shared" ref="K71:K81" si="20">G71+J71</f>
        <v>0</v>
      </c>
      <c r="L71" s="187">
        <f>マージン!M71</f>
        <v>1.1980896706137643</v>
      </c>
      <c r="M71" s="78">
        <f t="shared" ref="M71:M111" si="21">K71/L71</f>
        <v>0</v>
      </c>
      <c r="N71" s="610">
        <v>0</v>
      </c>
      <c r="O71" s="78">
        <f t="shared" ref="O71:O111" si="22">N71-M71</f>
        <v>0</v>
      </c>
      <c r="P71" s="78">
        <f t="shared" ref="P71:P111" si="23">O71*L71</f>
        <v>0</v>
      </c>
      <c r="Q71" s="187">
        <f>係数!E71+係数!F71</f>
        <v>6.4142530582805168E-2</v>
      </c>
      <c r="R71" s="78">
        <f t="shared" ref="R71:R111" si="24">N71*Q71</f>
        <v>0</v>
      </c>
      <c r="S71" s="41"/>
      <c r="T71" s="42"/>
      <c r="U71" s="187">
        <f>係数!G71</f>
        <v>4.8338305416411242E-3</v>
      </c>
      <c r="V71" s="78">
        <f t="shared" ref="V71:V111" si="25">U71*$T$120</f>
        <v>0</v>
      </c>
      <c r="W71" s="78">
        <f t="shared" ref="W71:W111" si="26">V71*I71</f>
        <v>0</v>
      </c>
      <c r="X71" s="611">
        <v>0</v>
      </c>
      <c r="Y71" s="78">
        <f t="shared" ref="Y71:Y111" si="27">X71*L71</f>
        <v>0</v>
      </c>
      <c r="Z71" s="67">
        <f t="shared" ref="Z71:Z111" si="28">K71</f>
        <v>0</v>
      </c>
      <c r="AA71" s="78">
        <f t="shared" ref="AA71:AA111" si="29">P71</f>
        <v>0</v>
      </c>
      <c r="AB71" s="78">
        <f t="shared" ref="AB71:AB111" si="30">Y71</f>
        <v>0</v>
      </c>
      <c r="AC71" s="78">
        <f t="shared" ref="AC71:AC111" si="31">SUM(Z71:AB71)</f>
        <v>0</v>
      </c>
      <c r="AD71" s="67">
        <f>Z71*(1-マージン!$N71)</f>
        <v>0</v>
      </c>
      <c r="AE71" s="78">
        <f>AA71*(1-マージン!$N71)</f>
        <v>0</v>
      </c>
      <c r="AF71" s="78">
        <f>AB71*(1-マージン!$N71)</f>
        <v>0</v>
      </c>
      <c r="AG71" s="78">
        <f t="shared" ref="AG71:AG111" si="32">SUM(AD71:AF71)</f>
        <v>0</v>
      </c>
      <c r="AH71" s="191">
        <f>(N71+X71)*係数!H71/1000000</f>
        <v>0</v>
      </c>
      <c r="AI71" s="192">
        <f>(N71+X71)*係数!I71/1000000</f>
        <v>0</v>
      </c>
    </row>
    <row r="72" spans="1:35">
      <c r="A72" s="42"/>
      <c r="B72" s="184">
        <v>471</v>
      </c>
      <c r="C72" s="193" t="s">
        <v>707</v>
      </c>
      <c r="D72" s="186">
        <f>SUMIF(入力開催!$L$27:$L$97,$B72,入力開催!$G$27:$G$97)</f>
        <v>0</v>
      </c>
      <c r="E72" s="186">
        <f>SUMIF(入力開催!$L$27:$L$97,$B72,入力開催!$J$27:$J$97)</f>
        <v>0</v>
      </c>
      <c r="F72" s="186">
        <f t="shared" si="19"/>
        <v>0</v>
      </c>
      <c r="G72" s="611">
        <v>0</v>
      </c>
      <c r="H72" s="611">
        <v>0</v>
      </c>
      <c r="I72" s="187">
        <f>係数!D72</f>
        <v>0.99980146321047914</v>
      </c>
      <c r="J72" s="188"/>
      <c r="K72" s="67">
        <f t="shared" si="20"/>
        <v>0</v>
      </c>
      <c r="L72" s="187">
        <f>マージン!M72</f>
        <v>1.0129551690896568</v>
      </c>
      <c r="M72" s="78">
        <f t="shared" si="21"/>
        <v>0</v>
      </c>
      <c r="N72" s="610">
        <v>0</v>
      </c>
      <c r="O72" s="78">
        <f t="shared" si="22"/>
        <v>0</v>
      </c>
      <c r="P72" s="78">
        <f t="shared" si="23"/>
        <v>0</v>
      </c>
      <c r="Q72" s="187">
        <f>係数!E72+係数!F72</f>
        <v>0.21958897206310765</v>
      </c>
      <c r="R72" s="78">
        <f t="shared" si="24"/>
        <v>0</v>
      </c>
      <c r="S72" s="41"/>
      <c r="T72" s="42"/>
      <c r="U72" s="187">
        <f>係数!G72</f>
        <v>7.4947585940297757E-3</v>
      </c>
      <c r="V72" s="78">
        <f t="shared" si="25"/>
        <v>0</v>
      </c>
      <c r="W72" s="78">
        <f t="shared" si="26"/>
        <v>0</v>
      </c>
      <c r="X72" s="611">
        <v>0</v>
      </c>
      <c r="Y72" s="78">
        <f t="shared" si="27"/>
        <v>0</v>
      </c>
      <c r="Z72" s="67">
        <f t="shared" si="28"/>
        <v>0</v>
      </c>
      <c r="AA72" s="78">
        <f t="shared" si="29"/>
        <v>0</v>
      </c>
      <c r="AB72" s="78">
        <f t="shared" si="30"/>
        <v>0</v>
      </c>
      <c r="AC72" s="78">
        <f t="shared" si="31"/>
        <v>0</v>
      </c>
      <c r="AD72" s="67">
        <f>Z72*(1-マージン!$N72)</f>
        <v>0</v>
      </c>
      <c r="AE72" s="78">
        <f>AA72*(1-マージン!$N72)</f>
        <v>0</v>
      </c>
      <c r="AF72" s="78">
        <f>AB72*(1-マージン!$N72)</f>
        <v>0</v>
      </c>
      <c r="AG72" s="78">
        <f t="shared" si="32"/>
        <v>0</v>
      </c>
      <c r="AH72" s="191">
        <f>(N72+X72)*係数!H72/1000000</f>
        <v>0</v>
      </c>
      <c r="AI72" s="192">
        <f>(N72+X72)*係数!I72/1000000</f>
        <v>0</v>
      </c>
    </row>
    <row r="73" spans="1:35">
      <c r="A73" s="42"/>
      <c r="B73" s="184">
        <v>481</v>
      </c>
      <c r="C73" s="193" t="s">
        <v>708</v>
      </c>
      <c r="D73" s="186">
        <f>SUMIF(入力開催!$L$27:$L$97,$B73,入力開催!$G$27:$G$97)</f>
        <v>0</v>
      </c>
      <c r="E73" s="186">
        <f>SUMIF(入力開催!$L$27:$L$97,$B73,入力開催!$J$27:$J$97)</f>
        <v>0</v>
      </c>
      <c r="F73" s="186">
        <f t="shared" si="19"/>
        <v>0</v>
      </c>
      <c r="G73" s="611">
        <v>0</v>
      </c>
      <c r="H73" s="611">
        <v>0</v>
      </c>
      <c r="I73" s="187">
        <f>係数!D73</f>
        <v>0.89605782060312567</v>
      </c>
      <c r="J73" s="188"/>
      <c r="K73" s="67">
        <f t="shared" si="20"/>
        <v>0</v>
      </c>
      <c r="L73" s="187">
        <f>マージン!M73</f>
        <v>1.0357527299656537</v>
      </c>
      <c r="M73" s="78">
        <f t="shared" si="21"/>
        <v>0</v>
      </c>
      <c r="N73" s="610">
        <v>0</v>
      </c>
      <c r="O73" s="78">
        <f t="shared" si="22"/>
        <v>0</v>
      </c>
      <c r="P73" s="78">
        <f t="shared" si="23"/>
        <v>0</v>
      </c>
      <c r="Q73" s="187">
        <f>係数!E73+係数!F73</f>
        <v>0.38547965832675279</v>
      </c>
      <c r="R73" s="78">
        <f t="shared" si="24"/>
        <v>0</v>
      </c>
      <c r="S73" s="41"/>
      <c r="T73" s="42"/>
      <c r="U73" s="187">
        <f>係数!G73</f>
        <v>4.6552987805531754E-4</v>
      </c>
      <c r="V73" s="78">
        <f t="shared" si="25"/>
        <v>0</v>
      </c>
      <c r="W73" s="78">
        <f t="shared" si="26"/>
        <v>0</v>
      </c>
      <c r="X73" s="611">
        <v>0</v>
      </c>
      <c r="Y73" s="78">
        <f t="shared" si="27"/>
        <v>0</v>
      </c>
      <c r="Z73" s="67">
        <f t="shared" si="28"/>
        <v>0</v>
      </c>
      <c r="AA73" s="78">
        <f t="shared" si="29"/>
        <v>0</v>
      </c>
      <c r="AB73" s="78">
        <f t="shared" si="30"/>
        <v>0</v>
      </c>
      <c r="AC73" s="78">
        <f t="shared" si="31"/>
        <v>0</v>
      </c>
      <c r="AD73" s="67">
        <f>Z73*(1-マージン!$N73)</f>
        <v>0</v>
      </c>
      <c r="AE73" s="78">
        <f>AA73*(1-マージン!$N73)</f>
        <v>0</v>
      </c>
      <c r="AF73" s="78">
        <f>AB73*(1-マージン!$N73)</f>
        <v>0</v>
      </c>
      <c r="AG73" s="78">
        <f t="shared" si="32"/>
        <v>0</v>
      </c>
      <c r="AH73" s="191">
        <f>(N73+X73)*係数!H73/1000000</f>
        <v>0</v>
      </c>
      <c r="AI73" s="192">
        <f>(N73+X73)*係数!I73/1000000</f>
        <v>0</v>
      </c>
    </row>
    <row r="74" spans="1:35">
      <c r="A74" s="42"/>
      <c r="B74" s="184">
        <v>511</v>
      </c>
      <c r="C74" s="193" t="s">
        <v>709</v>
      </c>
      <c r="D74" s="186">
        <f>SUMIF(入力開催!$L$27:$L$97,$B74,入力開催!$G$27:$G$97)</f>
        <v>0</v>
      </c>
      <c r="E74" s="186">
        <f>SUMIF(入力開催!$L$27:$L$97,$B74,入力開催!$J$27:$J$97)</f>
        <v>0</v>
      </c>
      <c r="F74" s="186">
        <f t="shared" si="19"/>
        <v>0</v>
      </c>
      <c r="G74" s="611">
        <v>0</v>
      </c>
      <c r="H74" s="611">
        <v>0</v>
      </c>
      <c r="I74" s="187">
        <f>係数!D74</f>
        <v>0.70804842552064784</v>
      </c>
      <c r="J74" s="67">
        <f>H74*I74</f>
        <v>0</v>
      </c>
      <c r="K74" s="67">
        <f t="shared" si="20"/>
        <v>0</v>
      </c>
      <c r="L74" s="187">
        <f>マージン!M74</f>
        <v>1.0828948084534689</v>
      </c>
      <c r="M74" s="78">
        <f t="shared" si="21"/>
        <v>0</v>
      </c>
      <c r="N74" s="610">
        <v>0</v>
      </c>
      <c r="O74" s="78">
        <f t="shared" si="22"/>
        <v>0</v>
      </c>
      <c r="P74" s="78">
        <f t="shared" si="23"/>
        <v>0</v>
      </c>
      <c r="Q74" s="187">
        <f>係数!E74+係数!F74</f>
        <v>0.54797125739735575</v>
      </c>
      <c r="R74" s="78">
        <f t="shared" si="24"/>
        <v>0</v>
      </c>
      <c r="S74" s="41"/>
      <c r="T74" s="42"/>
      <c r="U74" s="187">
        <f>係数!G74</f>
        <v>0.15313294044826334</v>
      </c>
      <c r="V74" s="78">
        <f t="shared" si="25"/>
        <v>0</v>
      </c>
      <c r="W74" s="78">
        <f t="shared" si="26"/>
        <v>0</v>
      </c>
      <c r="X74" s="611">
        <v>0</v>
      </c>
      <c r="Y74" s="78">
        <f t="shared" si="27"/>
        <v>0</v>
      </c>
      <c r="Z74" s="67">
        <f t="shared" si="28"/>
        <v>0</v>
      </c>
      <c r="AA74" s="78">
        <f t="shared" si="29"/>
        <v>0</v>
      </c>
      <c r="AB74" s="78">
        <f t="shared" si="30"/>
        <v>0</v>
      </c>
      <c r="AC74" s="78">
        <f t="shared" si="31"/>
        <v>0</v>
      </c>
      <c r="AD74" s="67">
        <f>Z74*(1-マージン!$N74)</f>
        <v>0</v>
      </c>
      <c r="AE74" s="78">
        <f>AA74*(1-マージン!$N74)</f>
        <v>0</v>
      </c>
      <c r="AF74" s="78">
        <f>AB74*(1-マージン!$N74)</f>
        <v>0</v>
      </c>
      <c r="AG74" s="78">
        <f t="shared" si="32"/>
        <v>0</v>
      </c>
      <c r="AH74" s="191">
        <f>(N74+X74)*係数!H74/1000000</f>
        <v>0</v>
      </c>
      <c r="AI74" s="192">
        <f>(N74+X74)*係数!I74/1000000</f>
        <v>0</v>
      </c>
    </row>
    <row r="75" spans="1:35">
      <c r="A75" s="42"/>
      <c r="B75" s="184">
        <v>531</v>
      </c>
      <c r="C75" s="193" t="s">
        <v>710</v>
      </c>
      <c r="D75" s="186">
        <f>SUMIF(入力開催!$L$27:$L$97,$B75,入力開催!$G$27:$G$97)</f>
        <v>0</v>
      </c>
      <c r="E75" s="186">
        <f>SUMIF(入力開催!$L$27:$L$97,$B75,入力開催!$J$27:$J$97)</f>
        <v>0</v>
      </c>
      <c r="F75" s="186">
        <f t="shared" si="19"/>
        <v>0</v>
      </c>
      <c r="G75" s="611">
        <v>0</v>
      </c>
      <c r="H75" s="611">
        <v>0</v>
      </c>
      <c r="I75" s="187">
        <f>係数!D75</f>
        <v>0.68770259202726169</v>
      </c>
      <c r="J75" s="188"/>
      <c r="K75" s="67">
        <f t="shared" si="20"/>
        <v>0</v>
      </c>
      <c r="L75" s="187">
        <f>マージン!M75</f>
        <v>1.0150936591101991</v>
      </c>
      <c r="M75" s="78">
        <f t="shared" si="21"/>
        <v>0</v>
      </c>
      <c r="N75" s="610">
        <v>0</v>
      </c>
      <c r="O75" s="78">
        <f t="shared" si="22"/>
        <v>0</v>
      </c>
      <c r="P75" s="78">
        <f t="shared" si="23"/>
        <v>0</v>
      </c>
      <c r="Q75" s="187">
        <f>係数!E75+係数!F75</f>
        <v>0.52192103343471552</v>
      </c>
      <c r="R75" s="78">
        <f t="shared" si="24"/>
        <v>0</v>
      </c>
      <c r="S75" s="41"/>
      <c r="T75" s="42"/>
      <c r="U75" s="187">
        <f>係数!G75</f>
        <v>4.7371922807883014E-2</v>
      </c>
      <c r="V75" s="78">
        <f t="shared" si="25"/>
        <v>0</v>
      </c>
      <c r="W75" s="78">
        <f t="shared" si="26"/>
        <v>0</v>
      </c>
      <c r="X75" s="611">
        <v>0</v>
      </c>
      <c r="Y75" s="78">
        <f t="shared" si="27"/>
        <v>0</v>
      </c>
      <c r="Z75" s="67">
        <f t="shared" si="28"/>
        <v>0</v>
      </c>
      <c r="AA75" s="78">
        <f t="shared" si="29"/>
        <v>0</v>
      </c>
      <c r="AB75" s="78">
        <f t="shared" si="30"/>
        <v>0</v>
      </c>
      <c r="AC75" s="78">
        <f t="shared" si="31"/>
        <v>0</v>
      </c>
      <c r="AD75" s="67">
        <f>Z75*(1-マージン!$N75)</f>
        <v>0</v>
      </c>
      <c r="AE75" s="78">
        <f>AA75*(1-マージン!$N75)</f>
        <v>0</v>
      </c>
      <c r="AF75" s="78">
        <f>AB75*(1-マージン!$N75)</f>
        <v>0</v>
      </c>
      <c r="AG75" s="78">
        <f t="shared" si="32"/>
        <v>0</v>
      </c>
      <c r="AH75" s="191">
        <f>(N75+X75)*係数!H75/1000000</f>
        <v>0</v>
      </c>
      <c r="AI75" s="192">
        <f>(N75+X75)*係数!I75/1000000</f>
        <v>0</v>
      </c>
    </row>
    <row r="76" spans="1:35">
      <c r="A76" s="42"/>
      <c r="B76" s="184">
        <v>551</v>
      </c>
      <c r="C76" s="193" t="s">
        <v>24</v>
      </c>
      <c r="D76" s="186">
        <f>SUMIF(入力開催!$L$27:$L$97,$B76,入力開催!$G$27:$G$97)</f>
        <v>0</v>
      </c>
      <c r="E76" s="186">
        <f>SUMIF(入力開催!$L$27:$L$97,$B76,入力開催!$J$27:$J$97)</f>
        <v>0</v>
      </c>
      <c r="F76" s="186">
        <f t="shared" si="19"/>
        <v>0</v>
      </c>
      <c r="G76" s="611">
        <v>0</v>
      </c>
      <c r="H76" s="611">
        <v>0</v>
      </c>
      <c r="I76" s="187">
        <f>係数!D76</f>
        <v>0.7298125235255789</v>
      </c>
      <c r="J76" s="188"/>
      <c r="K76" s="67">
        <f t="shared" si="20"/>
        <v>0</v>
      </c>
      <c r="L76" s="187">
        <f>マージン!M76</f>
        <v>1.0456263787043396</v>
      </c>
      <c r="M76" s="78">
        <f t="shared" si="21"/>
        <v>0</v>
      </c>
      <c r="N76" s="610">
        <v>0</v>
      </c>
      <c r="O76" s="78">
        <f t="shared" si="22"/>
        <v>0</v>
      </c>
      <c r="P76" s="78">
        <f t="shared" si="23"/>
        <v>0</v>
      </c>
      <c r="Q76" s="187">
        <f>係数!E76+係数!F76</f>
        <v>0.38872804374523462</v>
      </c>
      <c r="R76" s="78">
        <f t="shared" si="24"/>
        <v>0</v>
      </c>
      <c r="S76" s="41"/>
      <c r="T76" s="42"/>
      <c r="U76" s="187">
        <f>係数!G76</f>
        <v>2.8618254496870256E-3</v>
      </c>
      <c r="V76" s="78">
        <f t="shared" si="25"/>
        <v>0</v>
      </c>
      <c r="W76" s="78">
        <f t="shared" si="26"/>
        <v>0</v>
      </c>
      <c r="X76" s="611">
        <v>0</v>
      </c>
      <c r="Y76" s="78">
        <f t="shared" si="27"/>
        <v>0</v>
      </c>
      <c r="Z76" s="67">
        <f t="shared" si="28"/>
        <v>0</v>
      </c>
      <c r="AA76" s="78">
        <f t="shared" si="29"/>
        <v>0</v>
      </c>
      <c r="AB76" s="78">
        <f t="shared" si="30"/>
        <v>0</v>
      </c>
      <c r="AC76" s="78">
        <f t="shared" si="31"/>
        <v>0</v>
      </c>
      <c r="AD76" s="67">
        <f>Z76*(1-マージン!$N76)</f>
        <v>0</v>
      </c>
      <c r="AE76" s="78">
        <f>AA76*(1-マージン!$N76)</f>
        <v>0</v>
      </c>
      <c r="AF76" s="78">
        <f>AB76*(1-マージン!$N76)</f>
        <v>0</v>
      </c>
      <c r="AG76" s="78">
        <f t="shared" si="32"/>
        <v>0</v>
      </c>
      <c r="AH76" s="191">
        <f>(N76+X76)*係数!H76/1000000</f>
        <v>0</v>
      </c>
      <c r="AI76" s="192">
        <f>(N76+X76)*係数!I76/1000000</f>
        <v>0</v>
      </c>
    </row>
    <row r="77" spans="1:35">
      <c r="A77" s="42"/>
      <c r="B77" s="184">
        <v>552</v>
      </c>
      <c r="C77" s="193" t="s">
        <v>31</v>
      </c>
      <c r="D77" s="186">
        <f>SUMIF(入力開催!$L$27:$L$97,$B77,入力開催!$G$27:$G$97)</f>
        <v>0</v>
      </c>
      <c r="E77" s="186">
        <f>SUMIF(入力開催!$L$27:$L$97,$B77,入力開催!$J$27:$J$97)</f>
        <v>0</v>
      </c>
      <c r="F77" s="186">
        <f t="shared" si="19"/>
        <v>0</v>
      </c>
      <c r="G77" s="611">
        <v>0</v>
      </c>
      <c r="H77" s="611">
        <v>0</v>
      </c>
      <c r="I77" s="187">
        <f>係数!D77</f>
        <v>0.99984233090155306</v>
      </c>
      <c r="J77" s="188"/>
      <c r="K77" s="67">
        <f t="shared" si="20"/>
        <v>0</v>
      </c>
      <c r="L77" s="187">
        <f>マージン!M77</f>
        <v>0.99794343839870592</v>
      </c>
      <c r="M77" s="78">
        <f t="shared" si="21"/>
        <v>0</v>
      </c>
      <c r="N77" s="610">
        <v>0</v>
      </c>
      <c r="O77" s="78">
        <f t="shared" si="22"/>
        <v>0</v>
      </c>
      <c r="P77" s="78">
        <f t="shared" si="23"/>
        <v>0</v>
      </c>
      <c r="Q77" s="187">
        <f>係数!E77+係数!F77</f>
        <v>0.29926421222360172</v>
      </c>
      <c r="R77" s="78">
        <f t="shared" si="24"/>
        <v>0</v>
      </c>
      <c r="S77" s="41"/>
      <c r="T77" s="42"/>
      <c r="U77" s="187">
        <f>係数!G77</f>
        <v>4.3357190256892018E-2</v>
      </c>
      <c r="V77" s="78">
        <f t="shared" si="25"/>
        <v>0</v>
      </c>
      <c r="W77" s="78">
        <f t="shared" si="26"/>
        <v>0</v>
      </c>
      <c r="X77" s="611">
        <v>0</v>
      </c>
      <c r="Y77" s="78">
        <f t="shared" si="27"/>
        <v>0</v>
      </c>
      <c r="Z77" s="67">
        <f t="shared" si="28"/>
        <v>0</v>
      </c>
      <c r="AA77" s="78">
        <f t="shared" si="29"/>
        <v>0</v>
      </c>
      <c r="AB77" s="78">
        <f t="shared" si="30"/>
        <v>0</v>
      </c>
      <c r="AC77" s="78">
        <f t="shared" si="31"/>
        <v>0</v>
      </c>
      <c r="AD77" s="67">
        <f>Z77*(1-マージン!$N77)</f>
        <v>0</v>
      </c>
      <c r="AE77" s="78">
        <f>AA77*(1-マージン!$N77)</f>
        <v>0</v>
      </c>
      <c r="AF77" s="78">
        <f>AB77*(1-マージン!$N77)</f>
        <v>0</v>
      </c>
      <c r="AG77" s="78">
        <f t="shared" si="32"/>
        <v>0</v>
      </c>
      <c r="AH77" s="191">
        <f>(N77+X77)*係数!H77/1000000</f>
        <v>0</v>
      </c>
      <c r="AI77" s="192">
        <f>(N77+X77)*係数!I77/1000000</f>
        <v>0</v>
      </c>
    </row>
    <row r="78" spans="1:35">
      <c r="A78" s="42"/>
      <c r="B78" s="184">
        <v>553</v>
      </c>
      <c r="C78" s="193" t="s">
        <v>39</v>
      </c>
      <c r="D78" s="186">
        <f>SUMIF(入力開催!$L$27:$L$97,$B78,入力開催!$G$27:$G$97)</f>
        <v>0</v>
      </c>
      <c r="E78" s="186">
        <f>SUMIF(入力開催!$L$27:$L$97,$B78,入力開催!$J$27:$J$97)</f>
        <v>0</v>
      </c>
      <c r="F78" s="186">
        <f t="shared" si="19"/>
        <v>0</v>
      </c>
      <c r="G78" s="611">
        <v>0</v>
      </c>
      <c r="H78" s="611">
        <v>0</v>
      </c>
      <c r="I78" s="187">
        <f>係数!D78</f>
        <v>1</v>
      </c>
      <c r="J78" s="188"/>
      <c r="K78" s="67">
        <f t="shared" si="20"/>
        <v>0</v>
      </c>
      <c r="L78" s="187">
        <f>マージン!M78</f>
        <v>1.0028003529063936</v>
      </c>
      <c r="M78" s="78">
        <f t="shared" si="21"/>
        <v>0</v>
      </c>
      <c r="N78" s="610">
        <v>0</v>
      </c>
      <c r="O78" s="78">
        <f t="shared" si="22"/>
        <v>0</v>
      </c>
      <c r="P78" s="78">
        <f t="shared" si="23"/>
        <v>0</v>
      </c>
      <c r="Q78" s="187">
        <f>係数!E78+係数!F78</f>
        <v>0.41348880007681132</v>
      </c>
      <c r="R78" s="78">
        <f t="shared" si="24"/>
        <v>0</v>
      </c>
      <c r="S78" s="41"/>
      <c r="T78" s="42"/>
      <c r="U78" s="187">
        <f>係数!G78</f>
        <v>0.20310389470480347</v>
      </c>
      <c r="V78" s="78">
        <f t="shared" si="25"/>
        <v>0</v>
      </c>
      <c r="W78" s="78">
        <f t="shared" si="26"/>
        <v>0</v>
      </c>
      <c r="X78" s="611">
        <v>0</v>
      </c>
      <c r="Y78" s="78">
        <f t="shared" si="27"/>
        <v>0</v>
      </c>
      <c r="Z78" s="67">
        <f t="shared" si="28"/>
        <v>0</v>
      </c>
      <c r="AA78" s="78">
        <f t="shared" si="29"/>
        <v>0</v>
      </c>
      <c r="AB78" s="78">
        <f t="shared" si="30"/>
        <v>0</v>
      </c>
      <c r="AC78" s="78">
        <f t="shared" si="31"/>
        <v>0</v>
      </c>
      <c r="AD78" s="67">
        <f>Z78*(1-マージン!$N78)</f>
        <v>0</v>
      </c>
      <c r="AE78" s="78">
        <f>AA78*(1-マージン!$N78)</f>
        <v>0</v>
      </c>
      <c r="AF78" s="78">
        <f>AB78*(1-マージン!$N78)</f>
        <v>0</v>
      </c>
      <c r="AG78" s="78">
        <f t="shared" si="32"/>
        <v>0</v>
      </c>
      <c r="AH78" s="191">
        <f>(N78+X78)*係数!H78/1000000</f>
        <v>0</v>
      </c>
      <c r="AI78" s="192">
        <f>(N78+X78)*係数!I78/1000000</f>
        <v>0</v>
      </c>
    </row>
    <row r="79" spans="1:35">
      <c r="A79" s="42"/>
      <c r="B79" s="184">
        <v>571</v>
      </c>
      <c r="C79" s="193" t="s">
        <v>711</v>
      </c>
      <c r="D79" s="186">
        <f>SUMIF(入力開催!$L$27:$L$97,$B79,入力開催!$G$27:$G$97)</f>
        <v>0</v>
      </c>
      <c r="E79" s="186">
        <f>SUMIF(入力開催!$L$27:$L$97,$B79,入力開催!$J$27:$J$97)</f>
        <v>0</v>
      </c>
      <c r="F79" s="186">
        <f t="shared" si="19"/>
        <v>0</v>
      </c>
      <c r="G79" s="611">
        <v>0</v>
      </c>
      <c r="H79" s="611">
        <v>0</v>
      </c>
      <c r="I79" s="187">
        <f>係数!D79</f>
        <v>0.41275729501942648</v>
      </c>
      <c r="J79" s="67">
        <f t="shared" ref="J79:J80" si="33">H79*I79</f>
        <v>0</v>
      </c>
      <c r="K79" s="67">
        <f t="shared" si="20"/>
        <v>0</v>
      </c>
      <c r="L79" s="187">
        <f>マージン!M79</f>
        <v>0.9996968652680891</v>
      </c>
      <c r="M79" s="78">
        <f t="shared" si="21"/>
        <v>0</v>
      </c>
      <c r="N79" s="610">
        <v>0</v>
      </c>
      <c r="O79" s="78">
        <f t="shared" si="22"/>
        <v>0</v>
      </c>
      <c r="P79" s="78">
        <f t="shared" si="23"/>
        <v>0</v>
      </c>
      <c r="Q79" s="187">
        <f>係数!E79+係数!F79</f>
        <v>0.13723817412096248</v>
      </c>
      <c r="R79" s="78">
        <f t="shared" si="24"/>
        <v>0</v>
      </c>
      <c r="S79" s="41"/>
      <c r="T79" s="42"/>
      <c r="U79" s="187">
        <f>係数!G79</f>
        <v>1.6534294593269525E-2</v>
      </c>
      <c r="V79" s="78">
        <f t="shared" si="25"/>
        <v>0</v>
      </c>
      <c r="W79" s="78">
        <f t="shared" si="26"/>
        <v>0</v>
      </c>
      <c r="X79" s="611">
        <v>0</v>
      </c>
      <c r="Y79" s="78">
        <f t="shared" si="27"/>
        <v>0</v>
      </c>
      <c r="Z79" s="67">
        <f t="shared" si="28"/>
        <v>0</v>
      </c>
      <c r="AA79" s="78">
        <f t="shared" si="29"/>
        <v>0</v>
      </c>
      <c r="AB79" s="78">
        <f t="shared" si="30"/>
        <v>0</v>
      </c>
      <c r="AC79" s="78">
        <f t="shared" si="31"/>
        <v>0</v>
      </c>
      <c r="AD79" s="67">
        <f>Z79*(1-マージン!$N79)</f>
        <v>0</v>
      </c>
      <c r="AE79" s="78">
        <f>AA79*(1-マージン!$N79)</f>
        <v>0</v>
      </c>
      <c r="AF79" s="78">
        <f>AB79*(1-マージン!$N79)</f>
        <v>0</v>
      </c>
      <c r="AG79" s="78">
        <f t="shared" si="32"/>
        <v>0</v>
      </c>
      <c r="AH79" s="191">
        <f>(N79+X79)*係数!H79/1000000</f>
        <v>0</v>
      </c>
      <c r="AI79" s="192">
        <f>(N79+X79)*係数!I79/1000000</f>
        <v>0</v>
      </c>
    </row>
    <row r="80" spans="1:35">
      <c r="A80" s="42"/>
      <c r="B80" s="184">
        <v>572</v>
      </c>
      <c r="C80" s="193" t="s">
        <v>712</v>
      </c>
      <c r="D80" s="186">
        <f>SUMIF(入力開催!$L$27:$L$97,$B80,入力開催!$G$27:$G$97)</f>
        <v>0</v>
      </c>
      <c r="E80" s="186">
        <f>SUMIF(入力開催!$L$27:$L$97,$B80,入力開催!$J$27:$J$97)</f>
        <v>0</v>
      </c>
      <c r="F80" s="186">
        <f t="shared" si="19"/>
        <v>0</v>
      </c>
      <c r="G80" s="611">
        <v>0</v>
      </c>
      <c r="H80" s="611">
        <v>0</v>
      </c>
      <c r="I80" s="187">
        <f>係数!D80</f>
        <v>0.6107187688927912</v>
      </c>
      <c r="J80" s="67">
        <f t="shared" si="33"/>
        <v>0</v>
      </c>
      <c r="K80" s="67">
        <f t="shared" si="20"/>
        <v>0</v>
      </c>
      <c r="L80" s="187">
        <f>マージン!M80</f>
        <v>1.0057429383197078</v>
      </c>
      <c r="M80" s="78">
        <f t="shared" si="21"/>
        <v>0</v>
      </c>
      <c r="N80" s="610">
        <v>0</v>
      </c>
      <c r="O80" s="78">
        <f t="shared" si="22"/>
        <v>0</v>
      </c>
      <c r="P80" s="78">
        <f t="shared" si="23"/>
        <v>0</v>
      </c>
      <c r="Q80" s="187">
        <f>係数!E80+係数!F80</f>
        <v>0.63632819341826674</v>
      </c>
      <c r="R80" s="78">
        <f t="shared" si="24"/>
        <v>0</v>
      </c>
      <c r="S80" s="41"/>
      <c r="T80" s="42"/>
      <c r="U80" s="187">
        <f>係数!G80</f>
        <v>1.3575031426891435E-2</v>
      </c>
      <c r="V80" s="78">
        <f t="shared" si="25"/>
        <v>0</v>
      </c>
      <c r="W80" s="78">
        <f t="shared" si="26"/>
        <v>0</v>
      </c>
      <c r="X80" s="611">
        <v>0</v>
      </c>
      <c r="Y80" s="78">
        <f t="shared" si="27"/>
        <v>0</v>
      </c>
      <c r="Z80" s="67">
        <f t="shared" si="28"/>
        <v>0</v>
      </c>
      <c r="AA80" s="78">
        <f t="shared" si="29"/>
        <v>0</v>
      </c>
      <c r="AB80" s="78">
        <f t="shared" si="30"/>
        <v>0</v>
      </c>
      <c r="AC80" s="78">
        <f t="shared" si="31"/>
        <v>0</v>
      </c>
      <c r="AD80" s="67">
        <f>Z80*(1-マージン!$N80)</f>
        <v>0</v>
      </c>
      <c r="AE80" s="78">
        <f>AA80*(1-マージン!$N80)</f>
        <v>0</v>
      </c>
      <c r="AF80" s="78">
        <f>AB80*(1-マージン!$N80)</f>
        <v>0</v>
      </c>
      <c r="AG80" s="78">
        <f t="shared" si="32"/>
        <v>0</v>
      </c>
      <c r="AH80" s="191">
        <f>(N80+X80)*係数!H80/1000000</f>
        <v>0</v>
      </c>
      <c r="AI80" s="192">
        <f>(N80+X80)*係数!I80/1000000</f>
        <v>0</v>
      </c>
    </row>
    <row r="81" spans="1:35">
      <c r="A81" s="42"/>
      <c r="B81" s="184">
        <v>573</v>
      </c>
      <c r="C81" s="193" t="s">
        <v>713</v>
      </c>
      <c r="D81" s="186">
        <f>SUMIF(入力開催!$L$27:$L$97,$B81,入力開催!$G$27:$G$97)</f>
        <v>0</v>
      </c>
      <c r="E81" s="186">
        <f>SUMIF(入力開催!$L$27:$L$97,$B81,入力開催!$J$27:$J$97)</f>
        <v>0</v>
      </c>
      <c r="F81" s="186">
        <f t="shared" si="19"/>
        <v>0</v>
      </c>
      <c r="G81" s="611">
        <v>0</v>
      </c>
      <c r="H81" s="611">
        <v>0</v>
      </c>
      <c r="I81" s="187">
        <f>係数!D81</f>
        <v>1</v>
      </c>
      <c r="J81" s="188"/>
      <c r="K81" s="67">
        <f t="shared" si="20"/>
        <v>0</v>
      </c>
      <c r="L81" s="187">
        <f>マージン!M81</f>
        <v>1.0882606993166555</v>
      </c>
      <c r="M81" s="78">
        <f t="shared" si="21"/>
        <v>0</v>
      </c>
      <c r="N81" s="610">
        <v>0</v>
      </c>
      <c r="O81" s="78">
        <f t="shared" si="22"/>
        <v>0</v>
      </c>
      <c r="P81" s="78">
        <f t="shared" si="23"/>
        <v>0</v>
      </c>
      <c r="Q81" s="187">
        <f>係数!E81+係数!F81</f>
        <v>0</v>
      </c>
      <c r="R81" s="78">
        <f t="shared" si="24"/>
        <v>0</v>
      </c>
      <c r="S81" s="41"/>
      <c r="T81" s="42"/>
      <c r="U81" s="187">
        <f>係数!G81</f>
        <v>0</v>
      </c>
      <c r="V81" s="78">
        <f t="shared" si="25"/>
        <v>0</v>
      </c>
      <c r="W81" s="78">
        <f t="shared" si="26"/>
        <v>0</v>
      </c>
      <c r="X81" s="611">
        <v>0</v>
      </c>
      <c r="Y81" s="78">
        <f t="shared" si="27"/>
        <v>0</v>
      </c>
      <c r="Z81" s="67">
        <f t="shared" si="28"/>
        <v>0</v>
      </c>
      <c r="AA81" s="78">
        <f t="shared" si="29"/>
        <v>0</v>
      </c>
      <c r="AB81" s="78">
        <f t="shared" si="30"/>
        <v>0</v>
      </c>
      <c r="AC81" s="78">
        <f t="shared" si="31"/>
        <v>0</v>
      </c>
      <c r="AD81" s="67">
        <f>Z81*(1-マージン!$N81)</f>
        <v>0</v>
      </c>
      <c r="AE81" s="78">
        <f>AA81*(1-マージン!$N81)</f>
        <v>0</v>
      </c>
      <c r="AF81" s="78">
        <f>AB81*(1-マージン!$N81)</f>
        <v>0</v>
      </c>
      <c r="AG81" s="78">
        <f t="shared" si="32"/>
        <v>0</v>
      </c>
      <c r="AH81" s="191">
        <f>(N81+X81)*係数!H81/1000000</f>
        <v>0</v>
      </c>
      <c r="AI81" s="192">
        <f>(N81+X81)*係数!I81/1000000</f>
        <v>0</v>
      </c>
    </row>
    <row r="82" spans="1:35">
      <c r="A82" s="42"/>
      <c r="B82" s="184">
        <v>574</v>
      </c>
      <c r="C82" s="193" t="s">
        <v>714</v>
      </c>
      <c r="D82" s="186">
        <f>SUMIF(入力開催!$L$27:$L$97,$B82,入力開催!$G$27:$G$97)</f>
        <v>0</v>
      </c>
      <c r="E82" s="186">
        <f>SUMIF(入力開催!$L$27:$L$97,$B82,入力開催!$J$27:$J$97)</f>
        <v>0</v>
      </c>
      <c r="F82" s="186">
        <f t="shared" si="19"/>
        <v>0</v>
      </c>
      <c r="G82" s="611">
        <v>0</v>
      </c>
      <c r="H82" s="611">
        <v>0</v>
      </c>
      <c r="I82" s="187">
        <f>係数!D82</f>
        <v>2.5227277044673757E-3</v>
      </c>
      <c r="J82" s="67">
        <f t="shared" ref="J82:J84" si="34">H82*I82</f>
        <v>0</v>
      </c>
      <c r="K82" s="194">
        <f>0</f>
        <v>0</v>
      </c>
      <c r="L82" s="187">
        <f>マージン!M82</f>
        <v>1.0990498198468528</v>
      </c>
      <c r="M82" s="78">
        <f t="shared" si="21"/>
        <v>0</v>
      </c>
      <c r="N82" s="610">
        <v>0</v>
      </c>
      <c r="O82" s="78">
        <f t="shared" si="22"/>
        <v>0</v>
      </c>
      <c r="P82" s="78">
        <f t="shared" si="23"/>
        <v>0</v>
      </c>
      <c r="Q82" s="187">
        <f>係数!E82+係数!F82</f>
        <v>-0.18230060221717204</v>
      </c>
      <c r="R82" s="78">
        <f t="shared" si="24"/>
        <v>0</v>
      </c>
      <c r="S82" s="41"/>
      <c r="T82" s="42"/>
      <c r="U82" s="187">
        <f>係数!G82</f>
        <v>2.0721433114468139E-3</v>
      </c>
      <c r="V82" s="78">
        <f t="shared" si="25"/>
        <v>0</v>
      </c>
      <c r="W82" s="78">
        <f t="shared" si="26"/>
        <v>0</v>
      </c>
      <c r="X82" s="611">
        <v>0</v>
      </c>
      <c r="Y82" s="78">
        <f t="shared" si="27"/>
        <v>0</v>
      </c>
      <c r="Z82" s="67">
        <f t="shared" si="28"/>
        <v>0</v>
      </c>
      <c r="AA82" s="78">
        <f t="shared" si="29"/>
        <v>0</v>
      </c>
      <c r="AB82" s="78">
        <f t="shared" si="30"/>
        <v>0</v>
      </c>
      <c r="AC82" s="78">
        <f t="shared" si="31"/>
        <v>0</v>
      </c>
      <c r="AD82" s="67">
        <f>Z82*(1-マージン!$N82)</f>
        <v>0</v>
      </c>
      <c r="AE82" s="78">
        <f>AA82*(1-マージン!$N82)</f>
        <v>0</v>
      </c>
      <c r="AF82" s="78">
        <f>AB82*(1-マージン!$N82)</f>
        <v>0</v>
      </c>
      <c r="AG82" s="78">
        <f t="shared" si="32"/>
        <v>0</v>
      </c>
      <c r="AH82" s="191">
        <f>(N82+X82)*係数!H82/1000000</f>
        <v>0</v>
      </c>
      <c r="AI82" s="192">
        <f>(N82+X82)*係数!I82/1000000</f>
        <v>0</v>
      </c>
    </row>
    <row r="83" spans="1:35">
      <c r="A83" s="42"/>
      <c r="B83" s="184">
        <v>576</v>
      </c>
      <c r="C83" s="193" t="s">
        <v>715</v>
      </c>
      <c r="D83" s="186">
        <f>SUMIF(入力開催!$L$27:$L$97,$B83,入力開催!$G$27:$G$97)</f>
        <v>0</v>
      </c>
      <c r="E83" s="186">
        <f>SUMIF(入力開催!$L$27:$L$97,$B83,入力開催!$J$27:$J$97)</f>
        <v>0</v>
      </c>
      <c r="F83" s="186">
        <f t="shared" si="19"/>
        <v>0</v>
      </c>
      <c r="G83" s="611">
        <v>0</v>
      </c>
      <c r="H83" s="611">
        <v>0</v>
      </c>
      <c r="I83" s="187">
        <f>係数!D83</f>
        <v>0.65033915509271734</v>
      </c>
      <c r="J83" s="67">
        <f t="shared" si="34"/>
        <v>0</v>
      </c>
      <c r="K83" s="67">
        <f t="shared" ref="K83:K111" si="35">G83+J83</f>
        <v>0</v>
      </c>
      <c r="L83" s="187">
        <f>マージン!M83</f>
        <v>1.0260639722461333</v>
      </c>
      <c r="M83" s="78">
        <f t="shared" si="21"/>
        <v>0</v>
      </c>
      <c r="N83" s="610">
        <v>0</v>
      </c>
      <c r="O83" s="78">
        <f t="shared" si="22"/>
        <v>0</v>
      </c>
      <c r="P83" s="78">
        <f t="shared" si="23"/>
        <v>0</v>
      </c>
      <c r="Q83" s="187">
        <f>係数!E83+係数!F83</f>
        <v>0.5478982022071005</v>
      </c>
      <c r="R83" s="78">
        <f t="shared" si="24"/>
        <v>0</v>
      </c>
      <c r="S83" s="41"/>
      <c r="T83" s="42"/>
      <c r="U83" s="187">
        <f>係数!G83</f>
        <v>5.8327825845675199E-4</v>
      </c>
      <c r="V83" s="78">
        <f t="shared" si="25"/>
        <v>0</v>
      </c>
      <c r="W83" s="78">
        <f t="shared" si="26"/>
        <v>0</v>
      </c>
      <c r="X83" s="611">
        <v>0</v>
      </c>
      <c r="Y83" s="78">
        <f t="shared" si="27"/>
        <v>0</v>
      </c>
      <c r="Z83" s="67">
        <f t="shared" si="28"/>
        <v>0</v>
      </c>
      <c r="AA83" s="78">
        <f t="shared" si="29"/>
        <v>0</v>
      </c>
      <c r="AB83" s="78">
        <f t="shared" si="30"/>
        <v>0</v>
      </c>
      <c r="AC83" s="78">
        <f t="shared" si="31"/>
        <v>0</v>
      </c>
      <c r="AD83" s="67">
        <f>Z83*(1-マージン!$N83)</f>
        <v>0</v>
      </c>
      <c r="AE83" s="78">
        <f>AA83*(1-マージン!$N83)</f>
        <v>0</v>
      </c>
      <c r="AF83" s="78">
        <f>AB83*(1-マージン!$N83)</f>
        <v>0</v>
      </c>
      <c r="AG83" s="78">
        <f t="shared" si="32"/>
        <v>0</v>
      </c>
      <c r="AH83" s="191">
        <f>(N83+X83)*係数!H83/1000000</f>
        <v>0</v>
      </c>
      <c r="AI83" s="192">
        <f>(N83+X83)*係数!I83/1000000</f>
        <v>0</v>
      </c>
    </row>
    <row r="84" spans="1:35">
      <c r="A84" s="42"/>
      <c r="B84" s="184">
        <v>577</v>
      </c>
      <c r="C84" s="193" t="s">
        <v>716</v>
      </c>
      <c r="D84" s="186">
        <f>SUMIF(入力開催!$L$27:$L$97,$B84,入力開催!$G$27:$G$97)</f>
        <v>0</v>
      </c>
      <c r="E84" s="186">
        <f>SUMIF(入力開催!$L$27:$L$97,$B84,入力開催!$J$27:$J$97)</f>
        <v>0</v>
      </c>
      <c r="F84" s="186">
        <f t="shared" si="19"/>
        <v>0</v>
      </c>
      <c r="G84" s="611">
        <v>0</v>
      </c>
      <c r="H84" s="611">
        <v>0</v>
      </c>
      <c r="I84" s="187">
        <f>係数!D84</f>
        <v>0.60834809475878093</v>
      </c>
      <c r="J84" s="67">
        <f t="shared" si="34"/>
        <v>0</v>
      </c>
      <c r="K84" s="67">
        <f t="shared" si="35"/>
        <v>0</v>
      </c>
      <c r="L84" s="187">
        <f>マージン!M84</f>
        <v>1.0002151820820326</v>
      </c>
      <c r="M84" s="78">
        <f t="shared" si="21"/>
        <v>0</v>
      </c>
      <c r="N84" s="610">
        <v>0</v>
      </c>
      <c r="O84" s="78">
        <f t="shared" si="22"/>
        <v>0</v>
      </c>
      <c r="P84" s="78">
        <f t="shared" si="23"/>
        <v>0</v>
      </c>
      <c r="Q84" s="187">
        <f>係数!E84+係数!F84</f>
        <v>0.39192381631130974</v>
      </c>
      <c r="R84" s="78">
        <f t="shared" si="24"/>
        <v>0</v>
      </c>
      <c r="S84" s="41"/>
      <c r="T84" s="42"/>
      <c r="U84" s="187">
        <f>係数!G84</f>
        <v>1.47128559233576E-3</v>
      </c>
      <c r="V84" s="78">
        <f t="shared" si="25"/>
        <v>0</v>
      </c>
      <c r="W84" s="78">
        <f t="shared" si="26"/>
        <v>0</v>
      </c>
      <c r="X84" s="611">
        <v>0</v>
      </c>
      <c r="Y84" s="78">
        <f t="shared" si="27"/>
        <v>0</v>
      </c>
      <c r="Z84" s="67">
        <f t="shared" si="28"/>
        <v>0</v>
      </c>
      <c r="AA84" s="78">
        <f t="shared" si="29"/>
        <v>0</v>
      </c>
      <c r="AB84" s="78">
        <f t="shared" si="30"/>
        <v>0</v>
      </c>
      <c r="AC84" s="78">
        <f t="shared" si="31"/>
        <v>0</v>
      </c>
      <c r="AD84" s="67">
        <f>Z84*(1-マージン!$N84)</f>
        <v>0</v>
      </c>
      <c r="AE84" s="78">
        <f>AA84*(1-マージン!$N84)</f>
        <v>0</v>
      </c>
      <c r="AF84" s="78">
        <f>AB84*(1-マージン!$N84)</f>
        <v>0</v>
      </c>
      <c r="AG84" s="78">
        <f t="shared" si="32"/>
        <v>0</v>
      </c>
      <c r="AH84" s="191">
        <f>(N84+X84)*係数!H84/1000000</f>
        <v>0</v>
      </c>
      <c r="AI84" s="192">
        <f>(N84+X84)*係数!I84/1000000</f>
        <v>0</v>
      </c>
    </row>
    <row r="85" spans="1:35">
      <c r="A85" s="42"/>
      <c r="B85" s="184">
        <v>578</v>
      </c>
      <c r="C85" s="193" t="s">
        <v>717</v>
      </c>
      <c r="D85" s="186">
        <f>SUMIF(入力開催!$L$27:$L$97,$B85,入力開催!$G$27:$G$97)</f>
        <v>0</v>
      </c>
      <c r="E85" s="186">
        <f>SUMIF(入力開催!$L$27:$L$97,$B85,入力開催!$J$27:$J$97)</f>
        <v>0</v>
      </c>
      <c r="F85" s="186">
        <f t="shared" si="19"/>
        <v>0</v>
      </c>
      <c r="G85" s="611">
        <v>0</v>
      </c>
      <c r="H85" s="611">
        <v>0</v>
      </c>
      <c r="I85" s="187">
        <f>係数!D85</f>
        <v>0.60173495266141197</v>
      </c>
      <c r="J85" s="188"/>
      <c r="K85" s="67">
        <f t="shared" si="35"/>
        <v>0</v>
      </c>
      <c r="L85" s="187">
        <f>マージン!M85</f>
        <v>1.0051715877925871</v>
      </c>
      <c r="M85" s="78">
        <f t="shared" si="21"/>
        <v>0</v>
      </c>
      <c r="N85" s="610">
        <v>0</v>
      </c>
      <c r="O85" s="78">
        <f t="shared" si="22"/>
        <v>0</v>
      </c>
      <c r="P85" s="78">
        <f t="shared" si="23"/>
        <v>0</v>
      </c>
      <c r="Q85" s="187">
        <f>係数!E85+係数!F85</f>
        <v>0.49431109054462619</v>
      </c>
      <c r="R85" s="78">
        <f t="shared" si="24"/>
        <v>0</v>
      </c>
      <c r="S85" s="41"/>
      <c r="T85" s="42"/>
      <c r="U85" s="187">
        <f>係数!G85</f>
        <v>1.0461542085301673E-2</v>
      </c>
      <c r="V85" s="78">
        <f t="shared" si="25"/>
        <v>0</v>
      </c>
      <c r="W85" s="78">
        <f t="shared" si="26"/>
        <v>0</v>
      </c>
      <c r="X85" s="611">
        <v>0</v>
      </c>
      <c r="Y85" s="78">
        <f t="shared" si="27"/>
        <v>0</v>
      </c>
      <c r="Z85" s="67">
        <f t="shared" si="28"/>
        <v>0</v>
      </c>
      <c r="AA85" s="78">
        <f t="shared" si="29"/>
        <v>0</v>
      </c>
      <c r="AB85" s="78">
        <f t="shared" si="30"/>
        <v>0</v>
      </c>
      <c r="AC85" s="78">
        <f t="shared" si="31"/>
        <v>0</v>
      </c>
      <c r="AD85" s="67">
        <f>Z85*(1-マージン!$N85)</f>
        <v>0</v>
      </c>
      <c r="AE85" s="78">
        <f>AA85*(1-マージン!$N85)</f>
        <v>0</v>
      </c>
      <c r="AF85" s="78">
        <f>AB85*(1-マージン!$N85)</f>
        <v>0</v>
      </c>
      <c r="AG85" s="78">
        <f t="shared" si="32"/>
        <v>0</v>
      </c>
      <c r="AH85" s="191">
        <f>(N85+X85)*係数!H85/1000000</f>
        <v>0</v>
      </c>
      <c r="AI85" s="192">
        <f>(N85+X85)*係数!I85/1000000</f>
        <v>0</v>
      </c>
    </row>
    <row r="86" spans="1:35">
      <c r="A86" s="42"/>
      <c r="B86" s="184">
        <v>579</v>
      </c>
      <c r="C86" s="193" t="s">
        <v>718</v>
      </c>
      <c r="D86" s="186">
        <f>SUMIF(入力開催!$L$27:$L$97,$B86,入力開催!$G$27:$G$97)</f>
        <v>0</v>
      </c>
      <c r="E86" s="186">
        <f>SUMIF(入力開催!$L$27:$L$97,$B86,入力開催!$J$27:$J$97)</f>
        <v>0</v>
      </c>
      <c r="F86" s="186">
        <f t="shared" si="19"/>
        <v>0</v>
      </c>
      <c r="G86" s="611">
        <v>0</v>
      </c>
      <c r="H86" s="611">
        <v>0</v>
      </c>
      <c r="I86" s="187">
        <f>係数!D86</f>
        <v>0.99898059380840909</v>
      </c>
      <c r="J86" s="188"/>
      <c r="K86" s="67">
        <f t="shared" si="35"/>
        <v>0</v>
      </c>
      <c r="L86" s="187">
        <f>マージン!M86</f>
        <v>1.0060319256316252</v>
      </c>
      <c r="M86" s="78">
        <f t="shared" si="21"/>
        <v>0</v>
      </c>
      <c r="N86" s="610">
        <v>0</v>
      </c>
      <c r="O86" s="78">
        <f t="shared" si="22"/>
        <v>0</v>
      </c>
      <c r="P86" s="78">
        <f t="shared" si="23"/>
        <v>0</v>
      </c>
      <c r="Q86" s="187">
        <f>係数!E86+係数!F86</f>
        <v>0.69019485906100442</v>
      </c>
      <c r="R86" s="78">
        <f t="shared" si="24"/>
        <v>0</v>
      </c>
      <c r="S86" s="41"/>
      <c r="T86" s="42"/>
      <c r="U86" s="187">
        <f>係数!G86</f>
        <v>6.0508103702766071E-4</v>
      </c>
      <c r="V86" s="78">
        <f t="shared" si="25"/>
        <v>0</v>
      </c>
      <c r="W86" s="78">
        <f t="shared" si="26"/>
        <v>0</v>
      </c>
      <c r="X86" s="611">
        <v>0</v>
      </c>
      <c r="Y86" s="78">
        <f t="shared" si="27"/>
        <v>0</v>
      </c>
      <c r="Z86" s="67">
        <f t="shared" si="28"/>
        <v>0</v>
      </c>
      <c r="AA86" s="78">
        <f t="shared" si="29"/>
        <v>0</v>
      </c>
      <c r="AB86" s="78">
        <f t="shared" si="30"/>
        <v>0</v>
      </c>
      <c r="AC86" s="78">
        <f t="shared" si="31"/>
        <v>0</v>
      </c>
      <c r="AD86" s="67">
        <f>Z86*(1-マージン!$N86)</f>
        <v>0</v>
      </c>
      <c r="AE86" s="78">
        <f>AA86*(1-マージン!$N86)</f>
        <v>0</v>
      </c>
      <c r="AF86" s="78">
        <f>AB86*(1-マージン!$N86)</f>
        <v>0</v>
      </c>
      <c r="AG86" s="78">
        <f t="shared" si="32"/>
        <v>0</v>
      </c>
      <c r="AH86" s="191">
        <f>(N86+X86)*係数!H86/1000000</f>
        <v>0</v>
      </c>
      <c r="AI86" s="192">
        <f>(N86+X86)*係数!I86/1000000</f>
        <v>0</v>
      </c>
    </row>
    <row r="87" spans="1:35">
      <c r="A87" s="42"/>
      <c r="B87" s="184">
        <v>591</v>
      </c>
      <c r="C87" s="193" t="s">
        <v>719</v>
      </c>
      <c r="D87" s="186">
        <f>SUMIF(入力開催!$L$27:$L$97,$B87,入力開催!$G$27:$G$97)</f>
        <v>0</v>
      </c>
      <c r="E87" s="186">
        <f>SUMIF(入力開催!$L$27:$L$97,$B87,入力開催!$J$27:$J$97)</f>
        <v>0</v>
      </c>
      <c r="F87" s="186">
        <f t="shared" si="19"/>
        <v>0</v>
      </c>
      <c r="G87" s="611">
        <v>0</v>
      </c>
      <c r="H87" s="611">
        <v>0</v>
      </c>
      <c r="I87" s="187">
        <f>係数!D87</f>
        <v>0.74191838194207471</v>
      </c>
      <c r="J87" s="188"/>
      <c r="K87" s="67">
        <f t="shared" si="35"/>
        <v>0</v>
      </c>
      <c r="L87" s="187">
        <f>マージン!M87</f>
        <v>0.8288988911857339</v>
      </c>
      <c r="M87" s="78">
        <f t="shared" si="21"/>
        <v>0</v>
      </c>
      <c r="N87" s="610">
        <v>0</v>
      </c>
      <c r="O87" s="78">
        <f t="shared" si="22"/>
        <v>0</v>
      </c>
      <c r="P87" s="78">
        <f t="shared" si="23"/>
        <v>0</v>
      </c>
      <c r="Q87" s="187">
        <f>係数!E87+係数!F87</f>
        <v>0.23399590639085854</v>
      </c>
      <c r="R87" s="78">
        <f t="shared" si="24"/>
        <v>0</v>
      </c>
      <c r="S87" s="41"/>
      <c r="T87" s="42"/>
      <c r="U87" s="187">
        <f>係数!G87</f>
        <v>3.154709547889039E-2</v>
      </c>
      <c r="V87" s="78">
        <f t="shared" si="25"/>
        <v>0</v>
      </c>
      <c r="W87" s="78">
        <f t="shared" si="26"/>
        <v>0</v>
      </c>
      <c r="X87" s="611">
        <v>0</v>
      </c>
      <c r="Y87" s="78">
        <f t="shared" si="27"/>
        <v>0</v>
      </c>
      <c r="Z87" s="67">
        <f t="shared" si="28"/>
        <v>0</v>
      </c>
      <c r="AA87" s="78">
        <f t="shared" si="29"/>
        <v>0</v>
      </c>
      <c r="AB87" s="78">
        <f t="shared" si="30"/>
        <v>0</v>
      </c>
      <c r="AC87" s="78">
        <f t="shared" si="31"/>
        <v>0</v>
      </c>
      <c r="AD87" s="67">
        <f>Z87*(1-マージン!$N87)</f>
        <v>0</v>
      </c>
      <c r="AE87" s="78">
        <f>AA87*(1-マージン!$N87)</f>
        <v>0</v>
      </c>
      <c r="AF87" s="78">
        <f>AB87*(1-マージン!$N87)</f>
        <v>0</v>
      </c>
      <c r="AG87" s="78">
        <f t="shared" si="32"/>
        <v>0</v>
      </c>
      <c r="AH87" s="191">
        <f>(N87+X87)*係数!H87/1000000</f>
        <v>0</v>
      </c>
      <c r="AI87" s="192">
        <f>(N87+X87)*係数!I87/1000000</f>
        <v>0</v>
      </c>
    </row>
    <row r="88" spans="1:35">
      <c r="A88" s="42"/>
      <c r="B88" s="184">
        <v>592</v>
      </c>
      <c r="C88" s="193" t="s">
        <v>720</v>
      </c>
      <c r="D88" s="186">
        <f>SUMIF(入力開催!$L$27:$L$97,$B88,入力開催!$G$27:$G$97)</f>
        <v>0</v>
      </c>
      <c r="E88" s="186">
        <f>SUMIF(入力開催!$L$27:$L$97,$B88,入力開催!$J$27:$J$97)</f>
        <v>0</v>
      </c>
      <c r="F88" s="186">
        <f t="shared" si="19"/>
        <v>0</v>
      </c>
      <c r="G88" s="611">
        <v>0</v>
      </c>
      <c r="H88" s="611">
        <v>0</v>
      </c>
      <c r="I88" s="187">
        <f>係数!D88</f>
        <v>0.42057212238867503</v>
      </c>
      <c r="J88" s="188"/>
      <c r="K88" s="67">
        <f t="shared" si="35"/>
        <v>0</v>
      </c>
      <c r="L88" s="187">
        <f>マージン!M88</f>
        <v>1.0570967775829971</v>
      </c>
      <c r="M88" s="78">
        <f t="shared" si="21"/>
        <v>0</v>
      </c>
      <c r="N88" s="610">
        <v>0</v>
      </c>
      <c r="O88" s="78">
        <f t="shared" si="22"/>
        <v>0</v>
      </c>
      <c r="P88" s="78">
        <f t="shared" si="23"/>
        <v>0</v>
      </c>
      <c r="Q88" s="187">
        <f>係数!E88+係数!F88</f>
        <v>0.23259945741598842</v>
      </c>
      <c r="R88" s="78">
        <f t="shared" si="24"/>
        <v>0</v>
      </c>
      <c r="S88" s="41"/>
      <c r="T88" s="42"/>
      <c r="U88" s="187">
        <f>係数!G88</f>
        <v>4.5234822000736023E-3</v>
      </c>
      <c r="V88" s="78">
        <f t="shared" si="25"/>
        <v>0</v>
      </c>
      <c r="W88" s="78">
        <f t="shared" si="26"/>
        <v>0</v>
      </c>
      <c r="X88" s="611">
        <v>0</v>
      </c>
      <c r="Y88" s="78">
        <f t="shared" si="27"/>
        <v>0</v>
      </c>
      <c r="Z88" s="67">
        <f t="shared" si="28"/>
        <v>0</v>
      </c>
      <c r="AA88" s="78">
        <f t="shared" si="29"/>
        <v>0</v>
      </c>
      <c r="AB88" s="78">
        <f t="shared" si="30"/>
        <v>0</v>
      </c>
      <c r="AC88" s="78">
        <f t="shared" si="31"/>
        <v>0</v>
      </c>
      <c r="AD88" s="67">
        <f>Z88*(1-マージン!$N88)</f>
        <v>0</v>
      </c>
      <c r="AE88" s="78">
        <f>AA88*(1-マージン!$N88)</f>
        <v>0</v>
      </c>
      <c r="AF88" s="78">
        <f>AB88*(1-マージン!$N88)</f>
        <v>0</v>
      </c>
      <c r="AG88" s="78">
        <f t="shared" si="32"/>
        <v>0</v>
      </c>
      <c r="AH88" s="191">
        <f>(N88+X88)*係数!H88/1000000</f>
        <v>0</v>
      </c>
      <c r="AI88" s="192">
        <f>(N88+X88)*係数!I88/1000000</f>
        <v>0</v>
      </c>
    </row>
    <row r="89" spans="1:35">
      <c r="A89" s="42"/>
      <c r="B89" s="184">
        <v>593</v>
      </c>
      <c r="C89" s="193" t="s">
        <v>721</v>
      </c>
      <c r="D89" s="186">
        <f>SUMIF(入力開催!$L$27:$L$97,$B89,入力開催!$G$27:$G$97)</f>
        <v>0</v>
      </c>
      <c r="E89" s="186">
        <f>SUMIF(入力開催!$L$27:$L$97,$B89,入力開催!$J$27:$J$97)</f>
        <v>0</v>
      </c>
      <c r="F89" s="186">
        <f t="shared" si="19"/>
        <v>0</v>
      </c>
      <c r="G89" s="611">
        <v>0</v>
      </c>
      <c r="H89" s="611">
        <v>0</v>
      </c>
      <c r="I89" s="187">
        <f>係数!D89</f>
        <v>9.6744118042475735E-2</v>
      </c>
      <c r="J89" s="188"/>
      <c r="K89" s="67">
        <f t="shared" si="35"/>
        <v>0</v>
      </c>
      <c r="L89" s="187">
        <f>マージン!M89</f>
        <v>0.99534050914447669</v>
      </c>
      <c r="M89" s="78">
        <f t="shared" si="21"/>
        <v>0</v>
      </c>
      <c r="N89" s="610">
        <v>0</v>
      </c>
      <c r="O89" s="78">
        <f t="shared" si="22"/>
        <v>0</v>
      </c>
      <c r="P89" s="78">
        <f t="shared" si="23"/>
        <v>0</v>
      </c>
      <c r="Q89" s="187">
        <f>係数!E89+係数!F89</f>
        <v>0.4522708680898333</v>
      </c>
      <c r="R89" s="78">
        <f t="shared" si="24"/>
        <v>0</v>
      </c>
      <c r="S89" s="41"/>
      <c r="T89" s="42"/>
      <c r="U89" s="187">
        <f>係数!G89</f>
        <v>8.6863296311014849E-3</v>
      </c>
      <c r="V89" s="78">
        <f t="shared" si="25"/>
        <v>0</v>
      </c>
      <c r="W89" s="78">
        <f t="shared" si="26"/>
        <v>0</v>
      </c>
      <c r="X89" s="611">
        <v>0</v>
      </c>
      <c r="Y89" s="78">
        <f t="shared" si="27"/>
        <v>0</v>
      </c>
      <c r="Z89" s="67">
        <f t="shared" si="28"/>
        <v>0</v>
      </c>
      <c r="AA89" s="78">
        <f t="shared" si="29"/>
        <v>0</v>
      </c>
      <c r="AB89" s="78">
        <f t="shared" si="30"/>
        <v>0</v>
      </c>
      <c r="AC89" s="78">
        <f t="shared" si="31"/>
        <v>0</v>
      </c>
      <c r="AD89" s="67">
        <f>Z89*(1-マージン!$N89)</f>
        <v>0</v>
      </c>
      <c r="AE89" s="78">
        <f>AA89*(1-マージン!$N89)</f>
        <v>0</v>
      </c>
      <c r="AF89" s="78">
        <f>AB89*(1-マージン!$N89)</f>
        <v>0</v>
      </c>
      <c r="AG89" s="78">
        <f t="shared" si="32"/>
        <v>0</v>
      </c>
      <c r="AH89" s="191">
        <f>(N89+X89)*係数!H89/1000000</f>
        <v>0</v>
      </c>
      <c r="AI89" s="192">
        <f>(N89+X89)*係数!I89/1000000</f>
        <v>0</v>
      </c>
    </row>
    <row r="90" spans="1:35">
      <c r="A90" s="42"/>
      <c r="B90" s="184">
        <v>594</v>
      </c>
      <c r="C90" s="193" t="s">
        <v>722</v>
      </c>
      <c r="D90" s="186">
        <f>SUMIF(入力開催!$L$27:$L$97,$B90,入力開催!$G$27:$G$97)</f>
        <v>0</v>
      </c>
      <c r="E90" s="186">
        <f>SUMIF(入力開催!$L$27:$L$97,$B90,入力開催!$J$27:$J$97)</f>
        <v>0</v>
      </c>
      <c r="F90" s="186">
        <f t="shared" si="19"/>
        <v>0</v>
      </c>
      <c r="G90" s="611">
        <v>0</v>
      </c>
      <c r="H90" s="611">
        <v>0</v>
      </c>
      <c r="I90" s="187">
        <f>係数!D90</f>
        <v>0.27662735167983421</v>
      </c>
      <c r="J90" s="188"/>
      <c r="K90" s="67">
        <f t="shared" si="35"/>
        <v>0</v>
      </c>
      <c r="L90" s="187">
        <f>マージン!M90</f>
        <v>1.0034464965414736</v>
      </c>
      <c r="M90" s="78">
        <f t="shared" si="21"/>
        <v>0</v>
      </c>
      <c r="N90" s="610">
        <v>0</v>
      </c>
      <c r="O90" s="78">
        <f t="shared" si="22"/>
        <v>0</v>
      </c>
      <c r="P90" s="78">
        <f t="shared" si="23"/>
        <v>0</v>
      </c>
      <c r="Q90" s="187">
        <f>係数!E90+係数!F90</f>
        <v>0.33073277859899297</v>
      </c>
      <c r="R90" s="78">
        <f t="shared" si="24"/>
        <v>0</v>
      </c>
      <c r="S90" s="41"/>
      <c r="T90" s="42"/>
      <c r="U90" s="187">
        <f>係数!G90</f>
        <v>6.693816710271412E-3</v>
      </c>
      <c r="V90" s="78">
        <f t="shared" si="25"/>
        <v>0</v>
      </c>
      <c r="W90" s="78">
        <f t="shared" si="26"/>
        <v>0</v>
      </c>
      <c r="X90" s="611">
        <v>0</v>
      </c>
      <c r="Y90" s="78">
        <f t="shared" si="27"/>
        <v>0</v>
      </c>
      <c r="Z90" s="67">
        <f t="shared" si="28"/>
        <v>0</v>
      </c>
      <c r="AA90" s="78">
        <f t="shared" si="29"/>
        <v>0</v>
      </c>
      <c r="AB90" s="78">
        <f t="shared" si="30"/>
        <v>0</v>
      </c>
      <c r="AC90" s="78">
        <f t="shared" si="31"/>
        <v>0</v>
      </c>
      <c r="AD90" s="67">
        <f>Z90*(1-マージン!$N90)</f>
        <v>0</v>
      </c>
      <c r="AE90" s="78">
        <f>AA90*(1-マージン!$N90)</f>
        <v>0</v>
      </c>
      <c r="AF90" s="78">
        <f>AB90*(1-マージン!$N90)</f>
        <v>0</v>
      </c>
      <c r="AG90" s="78">
        <f t="shared" si="32"/>
        <v>0</v>
      </c>
      <c r="AH90" s="191">
        <f>(N90+X90)*係数!H90/1000000</f>
        <v>0</v>
      </c>
      <c r="AI90" s="192">
        <f>(N90+X90)*係数!I90/1000000</f>
        <v>0</v>
      </c>
    </row>
    <row r="91" spans="1:35">
      <c r="A91" s="42"/>
      <c r="B91" s="184">
        <v>595</v>
      </c>
      <c r="C91" s="193" t="s">
        <v>723</v>
      </c>
      <c r="D91" s="186">
        <f>SUMIF(入力開催!$L$27:$L$97,$B91,入力開催!$G$27:$G$97)</f>
        <v>0</v>
      </c>
      <c r="E91" s="186">
        <f>SUMIF(入力開催!$L$27:$L$97,$B91,入力開催!$J$27:$J$97)</f>
        <v>0</v>
      </c>
      <c r="F91" s="186">
        <f t="shared" si="19"/>
        <v>0</v>
      </c>
      <c r="G91" s="611">
        <v>0</v>
      </c>
      <c r="H91" s="611">
        <v>0</v>
      </c>
      <c r="I91" s="187">
        <f>係数!D91</f>
        <v>0.19512280549170569</v>
      </c>
      <c r="J91" s="188"/>
      <c r="K91" s="67">
        <f t="shared" si="35"/>
        <v>0</v>
      </c>
      <c r="L91" s="187">
        <f>マージン!M91</f>
        <v>1.0219393786478603</v>
      </c>
      <c r="M91" s="78">
        <f t="shared" si="21"/>
        <v>0</v>
      </c>
      <c r="N91" s="610">
        <v>0</v>
      </c>
      <c r="O91" s="78">
        <f t="shared" si="22"/>
        <v>0</v>
      </c>
      <c r="P91" s="78">
        <f t="shared" si="23"/>
        <v>0</v>
      </c>
      <c r="Q91" s="187">
        <f>係数!E91+係数!F91</f>
        <v>0.34929642511299852</v>
      </c>
      <c r="R91" s="78">
        <f t="shared" si="24"/>
        <v>0</v>
      </c>
      <c r="S91" s="41"/>
      <c r="T91" s="42"/>
      <c r="U91" s="187">
        <f>係数!G91</f>
        <v>3.4082851464020732E-3</v>
      </c>
      <c r="V91" s="78">
        <f t="shared" si="25"/>
        <v>0</v>
      </c>
      <c r="W91" s="78">
        <f t="shared" si="26"/>
        <v>0</v>
      </c>
      <c r="X91" s="611">
        <v>0</v>
      </c>
      <c r="Y91" s="78">
        <f t="shared" si="27"/>
        <v>0</v>
      </c>
      <c r="Z91" s="67">
        <f t="shared" si="28"/>
        <v>0</v>
      </c>
      <c r="AA91" s="78">
        <f t="shared" si="29"/>
        <v>0</v>
      </c>
      <c r="AB91" s="78">
        <f t="shared" si="30"/>
        <v>0</v>
      </c>
      <c r="AC91" s="78">
        <f t="shared" si="31"/>
        <v>0</v>
      </c>
      <c r="AD91" s="67">
        <f>Z91*(1-マージン!$N91)</f>
        <v>0</v>
      </c>
      <c r="AE91" s="78">
        <f>AA91*(1-マージン!$N91)</f>
        <v>0</v>
      </c>
      <c r="AF91" s="78">
        <f>AB91*(1-マージン!$N91)</f>
        <v>0</v>
      </c>
      <c r="AG91" s="78">
        <f t="shared" si="32"/>
        <v>0</v>
      </c>
      <c r="AH91" s="191">
        <f>(N91+X91)*係数!H91/1000000</f>
        <v>0</v>
      </c>
      <c r="AI91" s="192">
        <f>(N91+X91)*係数!I91/1000000</f>
        <v>0</v>
      </c>
    </row>
    <row r="92" spans="1:35">
      <c r="A92" s="42"/>
      <c r="B92" s="184">
        <v>611</v>
      </c>
      <c r="C92" s="193" t="s">
        <v>724</v>
      </c>
      <c r="D92" s="186">
        <f>SUMIF(入力開催!$L$27:$L$97,$B92,入力開催!$G$27:$G$97)</f>
        <v>0</v>
      </c>
      <c r="E92" s="186">
        <f>SUMIF(入力開催!$L$27:$L$97,$B92,入力開催!$J$27:$J$97)</f>
        <v>0</v>
      </c>
      <c r="F92" s="186">
        <f t="shared" si="19"/>
        <v>0</v>
      </c>
      <c r="G92" s="611">
        <v>0</v>
      </c>
      <c r="H92" s="611">
        <v>0</v>
      </c>
      <c r="I92" s="187">
        <f>係数!D92</f>
        <v>1</v>
      </c>
      <c r="J92" s="188"/>
      <c r="K92" s="67">
        <f t="shared" si="35"/>
        <v>0</v>
      </c>
      <c r="L92" s="187">
        <f>マージン!M92</f>
        <v>1.0219068672293024</v>
      </c>
      <c r="M92" s="78">
        <f t="shared" si="21"/>
        <v>0</v>
      </c>
      <c r="N92" s="610">
        <v>0</v>
      </c>
      <c r="O92" s="78">
        <f t="shared" si="22"/>
        <v>0</v>
      </c>
      <c r="P92" s="78">
        <f t="shared" si="23"/>
        <v>0</v>
      </c>
      <c r="Q92" s="187">
        <f>係数!E92+係数!F92</f>
        <v>0.36924482699005529</v>
      </c>
      <c r="R92" s="78">
        <f t="shared" si="24"/>
        <v>0</v>
      </c>
      <c r="S92" s="41"/>
      <c r="T92" s="42"/>
      <c r="U92" s="187">
        <f>係数!G92</f>
        <v>2.7258709934576491E-3</v>
      </c>
      <c r="V92" s="78">
        <f t="shared" si="25"/>
        <v>0</v>
      </c>
      <c r="W92" s="78">
        <f t="shared" si="26"/>
        <v>0</v>
      </c>
      <c r="X92" s="611">
        <v>0</v>
      </c>
      <c r="Y92" s="78">
        <f t="shared" si="27"/>
        <v>0</v>
      </c>
      <c r="Z92" s="67">
        <f t="shared" si="28"/>
        <v>0</v>
      </c>
      <c r="AA92" s="78">
        <f t="shared" si="29"/>
        <v>0</v>
      </c>
      <c r="AB92" s="78">
        <f t="shared" si="30"/>
        <v>0</v>
      </c>
      <c r="AC92" s="78">
        <f t="shared" si="31"/>
        <v>0</v>
      </c>
      <c r="AD92" s="67">
        <f>Z92*(1-マージン!$N92)</f>
        <v>0</v>
      </c>
      <c r="AE92" s="78">
        <f>AA92*(1-マージン!$N92)</f>
        <v>0</v>
      </c>
      <c r="AF92" s="78">
        <f>AB92*(1-マージン!$N92)</f>
        <v>0</v>
      </c>
      <c r="AG92" s="78">
        <f t="shared" si="32"/>
        <v>0</v>
      </c>
      <c r="AH92" s="191">
        <f>(N92+X92)*係数!H92/1000000</f>
        <v>0</v>
      </c>
      <c r="AI92" s="192">
        <f>(N92+X92)*係数!I92/1000000</f>
        <v>0</v>
      </c>
    </row>
    <row r="93" spans="1:35">
      <c r="A93" s="42"/>
      <c r="B93" s="184">
        <v>631</v>
      </c>
      <c r="C93" s="193" t="s">
        <v>725</v>
      </c>
      <c r="D93" s="186">
        <f>SUMIF(入力開催!$L$27:$L$97,$B93,入力開催!$G$27:$G$97)</f>
        <v>0</v>
      </c>
      <c r="E93" s="186">
        <f>SUMIF(入力開催!$L$27:$L$97,$B93,入力開催!$J$27:$J$97)</f>
        <v>0</v>
      </c>
      <c r="F93" s="186">
        <f t="shared" si="19"/>
        <v>0</v>
      </c>
      <c r="G93" s="611">
        <v>0</v>
      </c>
      <c r="H93" s="611">
        <v>0</v>
      </c>
      <c r="I93" s="187">
        <f>係数!D93</f>
        <v>0.77418871350256457</v>
      </c>
      <c r="J93" s="188"/>
      <c r="K93" s="67">
        <f t="shared" si="35"/>
        <v>0</v>
      </c>
      <c r="L93" s="187">
        <f>マージン!M93</f>
        <v>0.97392898541967743</v>
      </c>
      <c r="M93" s="78">
        <f t="shared" si="21"/>
        <v>0</v>
      </c>
      <c r="N93" s="610">
        <v>0</v>
      </c>
      <c r="O93" s="78">
        <f t="shared" si="22"/>
        <v>0</v>
      </c>
      <c r="P93" s="78">
        <f t="shared" si="23"/>
        <v>0</v>
      </c>
      <c r="Q93" s="187">
        <f>係数!E93+係数!F93</f>
        <v>0.62858233353610804</v>
      </c>
      <c r="R93" s="78">
        <f t="shared" si="24"/>
        <v>0</v>
      </c>
      <c r="S93" s="41"/>
      <c r="T93" s="42"/>
      <c r="U93" s="187">
        <f>係数!G93</f>
        <v>2.6421722946925699E-2</v>
      </c>
      <c r="V93" s="78">
        <f t="shared" si="25"/>
        <v>0</v>
      </c>
      <c r="W93" s="78">
        <f t="shared" si="26"/>
        <v>0</v>
      </c>
      <c r="X93" s="611">
        <v>0</v>
      </c>
      <c r="Y93" s="78">
        <f t="shared" si="27"/>
        <v>0</v>
      </c>
      <c r="Z93" s="67">
        <f t="shared" si="28"/>
        <v>0</v>
      </c>
      <c r="AA93" s="78">
        <f t="shared" si="29"/>
        <v>0</v>
      </c>
      <c r="AB93" s="78">
        <f t="shared" si="30"/>
        <v>0</v>
      </c>
      <c r="AC93" s="78">
        <f t="shared" si="31"/>
        <v>0</v>
      </c>
      <c r="AD93" s="67">
        <f>Z93*(1-マージン!$N93)</f>
        <v>0</v>
      </c>
      <c r="AE93" s="78">
        <f>AA93*(1-マージン!$N93)</f>
        <v>0</v>
      </c>
      <c r="AF93" s="78">
        <f>AB93*(1-マージン!$N93)</f>
        <v>0</v>
      </c>
      <c r="AG93" s="78">
        <f t="shared" si="32"/>
        <v>0</v>
      </c>
      <c r="AH93" s="191">
        <f>(N93+X93)*係数!H93/1000000</f>
        <v>0</v>
      </c>
      <c r="AI93" s="192">
        <f>(N93+X93)*係数!I93/1000000</f>
        <v>0</v>
      </c>
    </row>
    <row r="94" spans="1:35">
      <c r="A94" s="42"/>
      <c r="B94" s="184">
        <v>632</v>
      </c>
      <c r="C94" s="193" t="s">
        <v>726</v>
      </c>
      <c r="D94" s="186">
        <f>SUMIF(入力開催!$L$27:$L$97,$B94,入力開催!$G$27:$G$97)</f>
        <v>0</v>
      </c>
      <c r="E94" s="186">
        <f>SUMIF(入力開催!$L$27:$L$97,$B94,入力開催!$J$27:$J$97)</f>
        <v>0</v>
      </c>
      <c r="F94" s="186">
        <f t="shared" si="19"/>
        <v>0</v>
      </c>
      <c r="G94" s="611">
        <v>0</v>
      </c>
      <c r="H94" s="611">
        <v>0</v>
      </c>
      <c r="I94" s="187">
        <f>係数!D94</f>
        <v>0.88283296105563347</v>
      </c>
      <c r="J94" s="188"/>
      <c r="K94" s="67">
        <f t="shared" si="35"/>
        <v>0</v>
      </c>
      <c r="L94" s="187">
        <f>マージン!M94</f>
        <v>1.0111004347100798</v>
      </c>
      <c r="M94" s="78">
        <f t="shared" si="21"/>
        <v>0</v>
      </c>
      <c r="N94" s="610">
        <v>0</v>
      </c>
      <c r="O94" s="78">
        <f t="shared" si="22"/>
        <v>0</v>
      </c>
      <c r="P94" s="78">
        <f t="shared" si="23"/>
        <v>0</v>
      </c>
      <c r="Q94" s="187">
        <f>係数!E94+係数!F94</f>
        <v>0.39288729257957827</v>
      </c>
      <c r="R94" s="78">
        <f t="shared" si="24"/>
        <v>0</v>
      </c>
      <c r="S94" s="41"/>
      <c r="T94" s="42"/>
      <c r="U94" s="187">
        <f>係数!G94</f>
        <v>0</v>
      </c>
      <c r="V94" s="78">
        <f t="shared" si="25"/>
        <v>0</v>
      </c>
      <c r="W94" s="78">
        <f t="shared" si="26"/>
        <v>0</v>
      </c>
      <c r="X94" s="611">
        <v>0</v>
      </c>
      <c r="Y94" s="78">
        <f t="shared" si="27"/>
        <v>0</v>
      </c>
      <c r="Z94" s="67">
        <f t="shared" si="28"/>
        <v>0</v>
      </c>
      <c r="AA94" s="78">
        <f t="shared" si="29"/>
        <v>0</v>
      </c>
      <c r="AB94" s="78">
        <f t="shared" si="30"/>
        <v>0</v>
      </c>
      <c r="AC94" s="78">
        <f t="shared" si="31"/>
        <v>0</v>
      </c>
      <c r="AD94" s="67">
        <f>Z94*(1-マージン!$N94)</f>
        <v>0</v>
      </c>
      <c r="AE94" s="78">
        <f>AA94*(1-マージン!$N94)</f>
        <v>0</v>
      </c>
      <c r="AF94" s="78">
        <f>AB94*(1-マージン!$N94)</f>
        <v>0</v>
      </c>
      <c r="AG94" s="78">
        <f t="shared" si="32"/>
        <v>0</v>
      </c>
      <c r="AH94" s="191">
        <f>(N94+X94)*係数!H94/1000000</f>
        <v>0</v>
      </c>
      <c r="AI94" s="192">
        <f>(N94+X94)*係数!I94/1000000</f>
        <v>0</v>
      </c>
    </row>
    <row r="95" spans="1:35">
      <c r="A95" s="42"/>
      <c r="B95" s="184">
        <v>641</v>
      </c>
      <c r="C95" s="193" t="s">
        <v>727</v>
      </c>
      <c r="D95" s="186">
        <f>SUMIF(入力開催!$L$27:$L$97,$B95,入力開催!$G$27:$G$97)</f>
        <v>0</v>
      </c>
      <c r="E95" s="186">
        <f>SUMIF(入力開催!$L$27:$L$97,$B95,入力開催!$J$27:$J$97)</f>
        <v>0</v>
      </c>
      <c r="F95" s="186">
        <f t="shared" si="19"/>
        <v>0</v>
      </c>
      <c r="G95" s="611">
        <v>0</v>
      </c>
      <c r="H95" s="611">
        <v>0</v>
      </c>
      <c r="I95" s="187">
        <f>係数!D95</f>
        <v>0.90091322211213132</v>
      </c>
      <c r="J95" s="188"/>
      <c r="K95" s="67">
        <f t="shared" si="35"/>
        <v>0</v>
      </c>
      <c r="L95" s="187">
        <f>マージン!M95</f>
        <v>0.98685870996308489</v>
      </c>
      <c r="M95" s="78">
        <f t="shared" si="21"/>
        <v>0</v>
      </c>
      <c r="N95" s="610">
        <v>0</v>
      </c>
      <c r="O95" s="78">
        <f t="shared" si="22"/>
        <v>0</v>
      </c>
      <c r="P95" s="78">
        <f t="shared" si="23"/>
        <v>0</v>
      </c>
      <c r="Q95" s="187">
        <f>係数!E95+係数!F95</f>
        <v>0.43057699681144729</v>
      </c>
      <c r="R95" s="78">
        <f t="shared" si="24"/>
        <v>0</v>
      </c>
      <c r="S95" s="41"/>
      <c r="T95" s="42"/>
      <c r="U95" s="187">
        <f>係数!G95</f>
        <v>3.1850304390851146E-2</v>
      </c>
      <c r="V95" s="78">
        <f t="shared" si="25"/>
        <v>0</v>
      </c>
      <c r="W95" s="78">
        <f t="shared" si="26"/>
        <v>0</v>
      </c>
      <c r="X95" s="611">
        <v>0</v>
      </c>
      <c r="Y95" s="78">
        <f t="shared" si="27"/>
        <v>0</v>
      </c>
      <c r="Z95" s="67">
        <f t="shared" si="28"/>
        <v>0</v>
      </c>
      <c r="AA95" s="78">
        <f t="shared" si="29"/>
        <v>0</v>
      </c>
      <c r="AB95" s="78">
        <f t="shared" si="30"/>
        <v>0</v>
      </c>
      <c r="AC95" s="78">
        <f t="shared" si="31"/>
        <v>0</v>
      </c>
      <c r="AD95" s="67">
        <f>Z95*(1-マージン!$N95)</f>
        <v>0</v>
      </c>
      <c r="AE95" s="78">
        <f>AA95*(1-マージン!$N95)</f>
        <v>0</v>
      </c>
      <c r="AF95" s="78">
        <f>AB95*(1-マージン!$N95)</f>
        <v>0</v>
      </c>
      <c r="AG95" s="78">
        <f t="shared" si="32"/>
        <v>0</v>
      </c>
      <c r="AH95" s="191">
        <f>(N95+X95)*係数!H95/1000000</f>
        <v>0</v>
      </c>
      <c r="AI95" s="192">
        <f>(N95+X95)*係数!I95/1000000</f>
        <v>0</v>
      </c>
    </row>
    <row r="96" spans="1:35">
      <c r="A96" s="42"/>
      <c r="B96" s="184">
        <v>642</v>
      </c>
      <c r="C96" s="193" t="s">
        <v>728</v>
      </c>
      <c r="D96" s="186">
        <f>SUMIF(入力開催!$L$27:$L$97,$B96,入力開催!$G$27:$G$97)</f>
        <v>0</v>
      </c>
      <c r="E96" s="186">
        <f>SUMIF(入力開催!$L$27:$L$97,$B96,入力開催!$J$27:$J$97)</f>
        <v>0</v>
      </c>
      <c r="F96" s="186">
        <f t="shared" si="19"/>
        <v>0</v>
      </c>
      <c r="G96" s="611">
        <v>0</v>
      </c>
      <c r="H96" s="611">
        <v>0</v>
      </c>
      <c r="I96" s="187">
        <f>係数!D96</f>
        <v>0.78924577775500038</v>
      </c>
      <c r="J96" s="188"/>
      <c r="K96" s="67">
        <f t="shared" si="35"/>
        <v>0</v>
      </c>
      <c r="L96" s="187">
        <f>マージン!M96</f>
        <v>1</v>
      </c>
      <c r="M96" s="78">
        <f t="shared" si="21"/>
        <v>0</v>
      </c>
      <c r="N96" s="610">
        <v>0</v>
      </c>
      <c r="O96" s="78">
        <f t="shared" si="22"/>
        <v>0</v>
      </c>
      <c r="P96" s="78">
        <f t="shared" si="23"/>
        <v>0</v>
      </c>
      <c r="Q96" s="187">
        <f>係数!E96+係数!F96</f>
        <v>0.51060921228702305</v>
      </c>
      <c r="R96" s="78">
        <f t="shared" si="24"/>
        <v>0</v>
      </c>
      <c r="S96" s="41"/>
      <c r="T96" s="42"/>
      <c r="U96" s="187">
        <f>係数!G96</f>
        <v>1.6181785904617428E-4</v>
      </c>
      <c r="V96" s="78">
        <f t="shared" si="25"/>
        <v>0</v>
      </c>
      <c r="W96" s="78">
        <f t="shared" si="26"/>
        <v>0</v>
      </c>
      <c r="X96" s="611">
        <v>0</v>
      </c>
      <c r="Y96" s="78">
        <f t="shared" si="27"/>
        <v>0</v>
      </c>
      <c r="Z96" s="67">
        <f t="shared" si="28"/>
        <v>0</v>
      </c>
      <c r="AA96" s="78">
        <f t="shared" si="29"/>
        <v>0</v>
      </c>
      <c r="AB96" s="78">
        <f t="shared" si="30"/>
        <v>0</v>
      </c>
      <c r="AC96" s="78">
        <f t="shared" si="31"/>
        <v>0</v>
      </c>
      <c r="AD96" s="67">
        <f>Z96*(1-マージン!$N96)</f>
        <v>0</v>
      </c>
      <c r="AE96" s="78">
        <f>AA96*(1-マージン!$N96)</f>
        <v>0</v>
      </c>
      <c r="AF96" s="78">
        <f>AB96*(1-マージン!$N96)</f>
        <v>0</v>
      </c>
      <c r="AG96" s="78">
        <f t="shared" si="32"/>
        <v>0</v>
      </c>
      <c r="AH96" s="191">
        <f>(N96+X96)*係数!H96/1000000</f>
        <v>0</v>
      </c>
      <c r="AI96" s="192">
        <f>(N96+X96)*係数!I96/1000000</f>
        <v>0</v>
      </c>
    </row>
    <row r="97" spans="1:35">
      <c r="A97" s="42"/>
      <c r="B97" s="184">
        <v>643</v>
      </c>
      <c r="C97" s="193" t="s">
        <v>729</v>
      </c>
      <c r="D97" s="186">
        <f>SUMIF(入力開催!$L$27:$L$97,$B97,入力開催!$G$27:$G$97)</f>
        <v>0</v>
      </c>
      <c r="E97" s="186">
        <f>SUMIF(入力開催!$L$27:$L$97,$B97,入力開催!$J$27:$J$97)</f>
        <v>0</v>
      </c>
      <c r="F97" s="186">
        <f t="shared" si="19"/>
        <v>0</v>
      </c>
      <c r="G97" s="611">
        <v>0</v>
      </c>
      <c r="H97" s="611">
        <v>0</v>
      </c>
      <c r="I97" s="187">
        <f>係数!D97</f>
        <v>0.98628013562372174</v>
      </c>
      <c r="J97" s="188"/>
      <c r="K97" s="67">
        <f t="shared" si="35"/>
        <v>0</v>
      </c>
      <c r="L97" s="187">
        <f>マージン!M97</f>
        <v>0.9669850910173956</v>
      </c>
      <c r="M97" s="78">
        <f t="shared" si="21"/>
        <v>0</v>
      </c>
      <c r="N97" s="610">
        <v>0</v>
      </c>
      <c r="O97" s="78">
        <f t="shared" si="22"/>
        <v>0</v>
      </c>
      <c r="P97" s="78">
        <f t="shared" si="23"/>
        <v>0</v>
      </c>
      <c r="Q97" s="187">
        <f>係数!E97+係数!F97</f>
        <v>0.74090506968014369</v>
      </c>
      <c r="R97" s="78">
        <f t="shared" si="24"/>
        <v>0</v>
      </c>
      <c r="S97" s="41"/>
      <c r="T97" s="42"/>
      <c r="U97" s="187">
        <f>係数!G97</f>
        <v>7.4900172608798159E-3</v>
      </c>
      <c r="V97" s="78">
        <f t="shared" si="25"/>
        <v>0</v>
      </c>
      <c r="W97" s="78">
        <f t="shared" si="26"/>
        <v>0</v>
      </c>
      <c r="X97" s="611">
        <v>0</v>
      </c>
      <c r="Y97" s="78">
        <f t="shared" si="27"/>
        <v>0</v>
      </c>
      <c r="Z97" s="67">
        <f t="shared" si="28"/>
        <v>0</v>
      </c>
      <c r="AA97" s="78">
        <f t="shared" si="29"/>
        <v>0</v>
      </c>
      <c r="AB97" s="78">
        <f t="shared" si="30"/>
        <v>0</v>
      </c>
      <c r="AC97" s="78">
        <f t="shared" si="31"/>
        <v>0</v>
      </c>
      <c r="AD97" s="67">
        <f>Z97*(1-マージン!$N97)</f>
        <v>0</v>
      </c>
      <c r="AE97" s="78">
        <f>AA97*(1-マージン!$N97)</f>
        <v>0</v>
      </c>
      <c r="AF97" s="78">
        <f>AB97*(1-マージン!$N97)</f>
        <v>0</v>
      </c>
      <c r="AG97" s="78">
        <f t="shared" si="32"/>
        <v>0</v>
      </c>
      <c r="AH97" s="191">
        <f>(N97+X97)*係数!H97/1000000</f>
        <v>0</v>
      </c>
      <c r="AI97" s="192">
        <f>(N97+X97)*係数!I97/1000000</f>
        <v>0</v>
      </c>
    </row>
    <row r="98" spans="1:35">
      <c r="A98" s="42"/>
      <c r="B98" s="184">
        <v>644</v>
      </c>
      <c r="C98" s="193" t="s">
        <v>32</v>
      </c>
      <c r="D98" s="186">
        <f>SUMIF(入力開催!$L$27:$L$97,$B98,入力開催!$G$27:$G$97)</f>
        <v>0</v>
      </c>
      <c r="E98" s="186">
        <f>SUMIF(入力開催!$L$27:$L$97,$B98,入力開催!$J$27:$J$97)</f>
        <v>0</v>
      </c>
      <c r="F98" s="186">
        <f t="shared" si="19"/>
        <v>0</v>
      </c>
      <c r="G98" s="611">
        <v>0</v>
      </c>
      <c r="H98" s="611">
        <v>0</v>
      </c>
      <c r="I98" s="187">
        <f>係数!D98</f>
        <v>1</v>
      </c>
      <c r="J98" s="188"/>
      <c r="K98" s="67">
        <f t="shared" si="35"/>
        <v>0</v>
      </c>
      <c r="L98" s="187">
        <f>マージン!M98</f>
        <v>1.0165868459642982</v>
      </c>
      <c r="M98" s="78">
        <f t="shared" si="21"/>
        <v>0</v>
      </c>
      <c r="N98" s="610">
        <v>0</v>
      </c>
      <c r="O98" s="78">
        <f t="shared" si="22"/>
        <v>0</v>
      </c>
      <c r="P98" s="78">
        <f t="shared" si="23"/>
        <v>0</v>
      </c>
      <c r="Q98" s="187">
        <f>係数!E98+係数!F98</f>
        <v>0.63236122235120318</v>
      </c>
      <c r="R98" s="78">
        <f t="shared" si="24"/>
        <v>0</v>
      </c>
      <c r="S98" s="41"/>
      <c r="T98" s="42"/>
      <c r="U98" s="187">
        <f>係数!G98</f>
        <v>4.260553318271439E-3</v>
      </c>
      <c r="V98" s="78">
        <f t="shared" si="25"/>
        <v>0</v>
      </c>
      <c r="W98" s="78">
        <f t="shared" si="26"/>
        <v>0</v>
      </c>
      <c r="X98" s="611">
        <v>0</v>
      </c>
      <c r="Y98" s="78">
        <f t="shared" si="27"/>
        <v>0</v>
      </c>
      <c r="Z98" s="67">
        <f t="shared" si="28"/>
        <v>0</v>
      </c>
      <c r="AA98" s="78">
        <f t="shared" si="29"/>
        <v>0</v>
      </c>
      <c r="AB98" s="78">
        <f t="shared" si="30"/>
        <v>0</v>
      </c>
      <c r="AC98" s="78">
        <f t="shared" si="31"/>
        <v>0</v>
      </c>
      <c r="AD98" s="67">
        <f>Z98*(1-マージン!$N98)</f>
        <v>0</v>
      </c>
      <c r="AE98" s="78">
        <f>AA98*(1-マージン!$N98)</f>
        <v>0</v>
      </c>
      <c r="AF98" s="78">
        <f>AB98*(1-マージン!$N98)</f>
        <v>0</v>
      </c>
      <c r="AG98" s="78">
        <f t="shared" si="32"/>
        <v>0</v>
      </c>
      <c r="AH98" s="191">
        <f>(N98+X98)*係数!H98/1000000</f>
        <v>0</v>
      </c>
      <c r="AI98" s="192">
        <f>(N98+X98)*係数!I98/1000000</f>
        <v>0</v>
      </c>
    </row>
    <row r="99" spans="1:35">
      <c r="A99" s="42"/>
      <c r="B99" s="184">
        <v>659</v>
      </c>
      <c r="C99" s="193" t="s">
        <v>493</v>
      </c>
      <c r="D99" s="186">
        <f>SUMIF(入力開催!$L$27:$L$97,$B99,入力開催!$G$27:$G$97)</f>
        <v>0</v>
      </c>
      <c r="E99" s="186">
        <f>SUMIF(入力開催!$L$27:$L$97,$B99,入力開催!$J$27:$J$97)</f>
        <v>0</v>
      </c>
      <c r="F99" s="186">
        <f t="shared" si="19"/>
        <v>0</v>
      </c>
      <c r="G99" s="611">
        <v>0</v>
      </c>
      <c r="H99" s="611">
        <v>0</v>
      </c>
      <c r="I99" s="187">
        <f>係数!D99</f>
        <v>0.88445262290308313</v>
      </c>
      <c r="J99" s="188"/>
      <c r="K99" s="67">
        <f t="shared" si="35"/>
        <v>0</v>
      </c>
      <c r="L99" s="187">
        <f>マージン!M99</f>
        <v>1.0013015909647431</v>
      </c>
      <c r="M99" s="78">
        <f t="shared" si="21"/>
        <v>0</v>
      </c>
      <c r="N99" s="610">
        <v>0</v>
      </c>
      <c r="O99" s="78">
        <f t="shared" si="22"/>
        <v>0</v>
      </c>
      <c r="P99" s="78">
        <f t="shared" si="23"/>
        <v>0</v>
      </c>
      <c r="Q99" s="187">
        <f>係数!E99+係数!F99</f>
        <v>0.58307451207252181</v>
      </c>
      <c r="R99" s="78">
        <f t="shared" si="24"/>
        <v>0</v>
      </c>
      <c r="S99" s="41"/>
      <c r="T99" s="42"/>
      <c r="U99" s="187">
        <f>係数!G99</f>
        <v>5.2790045600261118E-3</v>
      </c>
      <c r="V99" s="78">
        <f t="shared" si="25"/>
        <v>0</v>
      </c>
      <c r="W99" s="78">
        <f t="shared" si="26"/>
        <v>0</v>
      </c>
      <c r="X99" s="611">
        <v>0</v>
      </c>
      <c r="Y99" s="78">
        <f t="shared" si="27"/>
        <v>0</v>
      </c>
      <c r="Z99" s="67">
        <f t="shared" si="28"/>
        <v>0</v>
      </c>
      <c r="AA99" s="78">
        <f t="shared" si="29"/>
        <v>0</v>
      </c>
      <c r="AB99" s="78">
        <f t="shared" si="30"/>
        <v>0</v>
      </c>
      <c r="AC99" s="78">
        <f t="shared" si="31"/>
        <v>0</v>
      </c>
      <c r="AD99" s="67">
        <f>Z99*(1-マージン!$N99)</f>
        <v>0</v>
      </c>
      <c r="AE99" s="78">
        <f>AA99*(1-マージン!$N99)</f>
        <v>0</v>
      </c>
      <c r="AF99" s="78">
        <f>AB99*(1-マージン!$N99)</f>
        <v>0</v>
      </c>
      <c r="AG99" s="78">
        <f t="shared" si="32"/>
        <v>0</v>
      </c>
      <c r="AH99" s="191">
        <f>(N99+X99)*係数!H99/1000000</f>
        <v>0</v>
      </c>
      <c r="AI99" s="192">
        <f>(N99+X99)*係数!I99/1000000</f>
        <v>0</v>
      </c>
    </row>
    <row r="100" spans="1:35">
      <c r="A100" s="42"/>
      <c r="B100" s="184">
        <v>661</v>
      </c>
      <c r="C100" s="193" t="s">
        <v>730</v>
      </c>
      <c r="D100" s="186">
        <f>SUMIF(入力開催!$L$27:$L$97,$B100,入力開催!$G$27:$G$97)</f>
        <v>0</v>
      </c>
      <c r="E100" s="186">
        <f>SUMIF(入力開催!$L$27:$L$97,$B100,入力開催!$J$27:$J$97)</f>
        <v>0</v>
      </c>
      <c r="F100" s="186">
        <f t="shared" si="19"/>
        <v>0</v>
      </c>
      <c r="G100" s="611">
        <v>0</v>
      </c>
      <c r="H100" s="611">
        <v>0</v>
      </c>
      <c r="I100" s="187">
        <f>係数!D100</f>
        <v>0.5002053766313751</v>
      </c>
      <c r="J100" s="188"/>
      <c r="K100" s="67">
        <f t="shared" si="35"/>
        <v>0</v>
      </c>
      <c r="L100" s="187">
        <f>マージン!M100</f>
        <v>1.0057588020832458</v>
      </c>
      <c r="M100" s="78">
        <f t="shared" si="21"/>
        <v>0</v>
      </c>
      <c r="N100" s="610">
        <v>0</v>
      </c>
      <c r="O100" s="78">
        <f t="shared" si="22"/>
        <v>0</v>
      </c>
      <c r="P100" s="78">
        <f t="shared" si="23"/>
        <v>0</v>
      </c>
      <c r="Q100" s="187">
        <f>係数!E100+係数!F100</f>
        <v>0.21353691328105767</v>
      </c>
      <c r="R100" s="78">
        <f t="shared" si="24"/>
        <v>0</v>
      </c>
      <c r="S100" s="41"/>
      <c r="T100" s="42"/>
      <c r="U100" s="187">
        <f>係数!G100</f>
        <v>1.901431394241541E-3</v>
      </c>
      <c r="V100" s="78">
        <f t="shared" si="25"/>
        <v>0</v>
      </c>
      <c r="W100" s="78">
        <f t="shared" si="26"/>
        <v>0</v>
      </c>
      <c r="X100" s="611">
        <v>0</v>
      </c>
      <c r="Y100" s="78">
        <f t="shared" si="27"/>
        <v>0</v>
      </c>
      <c r="Z100" s="67">
        <f t="shared" si="28"/>
        <v>0</v>
      </c>
      <c r="AA100" s="78">
        <f t="shared" si="29"/>
        <v>0</v>
      </c>
      <c r="AB100" s="78">
        <f t="shared" si="30"/>
        <v>0</v>
      </c>
      <c r="AC100" s="78">
        <f t="shared" si="31"/>
        <v>0</v>
      </c>
      <c r="AD100" s="67">
        <f>Z100*(1-マージン!$N100)</f>
        <v>0</v>
      </c>
      <c r="AE100" s="78">
        <f>AA100*(1-マージン!$N100)</f>
        <v>0</v>
      </c>
      <c r="AF100" s="78">
        <f>AB100*(1-マージン!$N100)</f>
        <v>0</v>
      </c>
      <c r="AG100" s="78">
        <f t="shared" si="32"/>
        <v>0</v>
      </c>
      <c r="AH100" s="191">
        <f>(N100+X100)*係数!H100/1000000</f>
        <v>0</v>
      </c>
      <c r="AI100" s="192">
        <f>(N100+X100)*係数!I100/1000000</f>
        <v>0</v>
      </c>
    </row>
    <row r="101" spans="1:35">
      <c r="A101" s="42"/>
      <c r="B101" s="184">
        <v>662</v>
      </c>
      <c r="C101" s="193" t="s">
        <v>731</v>
      </c>
      <c r="D101" s="186">
        <f>SUMIF(入力開催!$L$27:$L$97,$B101,入力開催!$G$27:$G$97)</f>
        <v>0</v>
      </c>
      <c r="E101" s="186">
        <f>SUMIF(入力開催!$L$27:$L$97,$B101,入力開催!$J$27:$J$97)</f>
        <v>0</v>
      </c>
      <c r="F101" s="186">
        <f t="shared" si="19"/>
        <v>0</v>
      </c>
      <c r="G101" s="611">
        <v>0</v>
      </c>
      <c r="H101" s="611">
        <v>0</v>
      </c>
      <c r="I101" s="187">
        <f>係数!D101</f>
        <v>8.7774081353679589E-2</v>
      </c>
      <c r="J101" s="188"/>
      <c r="K101" s="67">
        <f t="shared" si="35"/>
        <v>0</v>
      </c>
      <c r="L101" s="187">
        <f>マージン!M101</f>
        <v>1.1635681677536032</v>
      </c>
      <c r="M101" s="78">
        <f t="shared" si="21"/>
        <v>0</v>
      </c>
      <c r="N101" s="610">
        <v>0</v>
      </c>
      <c r="O101" s="78">
        <f t="shared" si="22"/>
        <v>0</v>
      </c>
      <c r="P101" s="78">
        <f t="shared" si="23"/>
        <v>0</v>
      </c>
      <c r="Q101" s="187">
        <f>係数!E101+係数!F101</f>
        <v>6.2535786220561815E-2</v>
      </c>
      <c r="R101" s="78">
        <f t="shared" si="24"/>
        <v>0</v>
      </c>
      <c r="S101" s="41"/>
      <c r="T101" s="42"/>
      <c r="U101" s="187">
        <f>係数!G101</f>
        <v>9.8855408478030542E-6</v>
      </c>
      <c r="V101" s="78">
        <f t="shared" si="25"/>
        <v>0</v>
      </c>
      <c r="W101" s="78">
        <f t="shared" si="26"/>
        <v>0</v>
      </c>
      <c r="X101" s="611">
        <v>0</v>
      </c>
      <c r="Y101" s="78">
        <f t="shared" si="27"/>
        <v>0</v>
      </c>
      <c r="Z101" s="67">
        <f t="shared" si="28"/>
        <v>0</v>
      </c>
      <c r="AA101" s="78">
        <f t="shared" si="29"/>
        <v>0</v>
      </c>
      <c r="AB101" s="78">
        <f t="shared" si="30"/>
        <v>0</v>
      </c>
      <c r="AC101" s="78">
        <f t="shared" si="31"/>
        <v>0</v>
      </c>
      <c r="AD101" s="67">
        <f>Z101*(1-マージン!$N101)</f>
        <v>0</v>
      </c>
      <c r="AE101" s="78">
        <f>AA101*(1-マージン!$N101)</f>
        <v>0</v>
      </c>
      <c r="AF101" s="78">
        <f>AB101*(1-マージン!$N101)</f>
        <v>0</v>
      </c>
      <c r="AG101" s="78">
        <f t="shared" si="32"/>
        <v>0</v>
      </c>
      <c r="AH101" s="191">
        <f>(N101+X101)*係数!H101/1000000</f>
        <v>0</v>
      </c>
      <c r="AI101" s="192">
        <f>(N101+X101)*係数!I101/1000000</f>
        <v>0</v>
      </c>
    </row>
    <row r="102" spans="1:35">
      <c r="A102" s="42"/>
      <c r="B102" s="184">
        <v>663</v>
      </c>
      <c r="C102" s="193" t="s">
        <v>732</v>
      </c>
      <c r="D102" s="186">
        <f>SUMIF(入力開催!$L$27:$L$97,$B102,入力開催!$G$27:$G$97)</f>
        <v>0</v>
      </c>
      <c r="E102" s="186">
        <f>SUMIF(入力開催!$L$27:$L$97,$B102,入力開催!$J$27:$J$97)</f>
        <v>0</v>
      </c>
      <c r="F102" s="186">
        <f t="shared" si="19"/>
        <v>0</v>
      </c>
      <c r="G102" s="611">
        <v>0</v>
      </c>
      <c r="H102" s="611">
        <v>0</v>
      </c>
      <c r="I102" s="187">
        <f>係数!D102</f>
        <v>0.67569092854897272</v>
      </c>
      <c r="J102" s="188"/>
      <c r="K102" s="67">
        <f t="shared" si="35"/>
        <v>0</v>
      </c>
      <c r="L102" s="187">
        <f>マージン!M102</f>
        <v>1.0047487668624711</v>
      </c>
      <c r="M102" s="78">
        <f t="shared" si="21"/>
        <v>0</v>
      </c>
      <c r="N102" s="610">
        <v>0</v>
      </c>
      <c r="O102" s="78">
        <f t="shared" si="22"/>
        <v>0</v>
      </c>
      <c r="P102" s="78">
        <f t="shared" si="23"/>
        <v>0</v>
      </c>
      <c r="Q102" s="187">
        <f>係数!E102+係数!F102</f>
        <v>0.31350859782129681</v>
      </c>
      <c r="R102" s="78">
        <f t="shared" si="24"/>
        <v>0</v>
      </c>
      <c r="S102" s="41"/>
      <c r="T102" s="42"/>
      <c r="U102" s="187">
        <f>係数!G102</f>
        <v>1.0478157404760647E-2</v>
      </c>
      <c r="V102" s="78">
        <f t="shared" si="25"/>
        <v>0</v>
      </c>
      <c r="W102" s="78">
        <f t="shared" si="26"/>
        <v>0</v>
      </c>
      <c r="X102" s="611">
        <v>0</v>
      </c>
      <c r="Y102" s="78">
        <f t="shared" si="27"/>
        <v>0</v>
      </c>
      <c r="Z102" s="67">
        <f t="shared" si="28"/>
        <v>0</v>
      </c>
      <c r="AA102" s="78">
        <f t="shared" si="29"/>
        <v>0</v>
      </c>
      <c r="AB102" s="78">
        <f t="shared" si="30"/>
        <v>0</v>
      </c>
      <c r="AC102" s="78">
        <f t="shared" si="31"/>
        <v>0</v>
      </c>
      <c r="AD102" s="67">
        <f>Z102*(1-マージン!$N102)</f>
        <v>0</v>
      </c>
      <c r="AE102" s="78">
        <f>AA102*(1-マージン!$N102)</f>
        <v>0</v>
      </c>
      <c r="AF102" s="78">
        <f>AB102*(1-マージン!$N102)</f>
        <v>0</v>
      </c>
      <c r="AG102" s="78">
        <f t="shared" si="32"/>
        <v>0</v>
      </c>
      <c r="AH102" s="191">
        <f>(N102+X102)*係数!H102/1000000</f>
        <v>0</v>
      </c>
      <c r="AI102" s="192">
        <f>(N102+X102)*係数!I102/1000000</f>
        <v>0</v>
      </c>
    </row>
    <row r="103" spans="1:35">
      <c r="A103" s="42"/>
      <c r="B103" s="184">
        <v>669</v>
      </c>
      <c r="C103" s="193" t="s">
        <v>733</v>
      </c>
      <c r="D103" s="186">
        <f>SUMIF(入力開催!$L$27:$L$97,$B103,入力開催!$G$27:$G$97)</f>
        <v>0</v>
      </c>
      <c r="E103" s="186">
        <f>SUMIF(入力開催!$L$27:$L$97,$B103,入力開催!$J$27:$J$97)</f>
        <v>0</v>
      </c>
      <c r="F103" s="186">
        <f t="shared" si="19"/>
        <v>0</v>
      </c>
      <c r="G103" s="611">
        <v>0</v>
      </c>
      <c r="H103" s="611">
        <v>0</v>
      </c>
      <c r="I103" s="187">
        <f>係数!D103</f>
        <v>0.50294382169018403</v>
      </c>
      <c r="J103" s="188"/>
      <c r="K103" s="67">
        <f t="shared" si="35"/>
        <v>0</v>
      </c>
      <c r="L103" s="187">
        <f>マージン!M103</f>
        <v>1.0306733767466791</v>
      </c>
      <c r="M103" s="78">
        <f t="shared" si="21"/>
        <v>0</v>
      </c>
      <c r="N103" s="610">
        <v>0</v>
      </c>
      <c r="O103" s="78">
        <f t="shared" si="22"/>
        <v>0</v>
      </c>
      <c r="P103" s="78">
        <f t="shared" si="23"/>
        <v>0</v>
      </c>
      <c r="Q103" s="187">
        <f>係数!E103+係数!F103</f>
        <v>0.44501018793328195</v>
      </c>
      <c r="R103" s="78">
        <f t="shared" si="24"/>
        <v>0</v>
      </c>
      <c r="S103" s="41"/>
      <c r="T103" s="42"/>
      <c r="U103" s="187">
        <f>係数!G103</f>
        <v>4.175287280183659E-3</v>
      </c>
      <c r="V103" s="78">
        <f t="shared" si="25"/>
        <v>0</v>
      </c>
      <c r="W103" s="78">
        <f t="shared" si="26"/>
        <v>0</v>
      </c>
      <c r="X103" s="611">
        <v>0</v>
      </c>
      <c r="Y103" s="78">
        <f t="shared" si="27"/>
        <v>0</v>
      </c>
      <c r="Z103" s="67">
        <f t="shared" si="28"/>
        <v>0</v>
      </c>
      <c r="AA103" s="78">
        <f t="shared" si="29"/>
        <v>0</v>
      </c>
      <c r="AB103" s="78">
        <f t="shared" si="30"/>
        <v>0</v>
      </c>
      <c r="AC103" s="78">
        <f t="shared" si="31"/>
        <v>0</v>
      </c>
      <c r="AD103" s="67">
        <f>Z103*(1-マージン!$N103)</f>
        <v>0</v>
      </c>
      <c r="AE103" s="78">
        <f>AA103*(1-マージン!$N103)</f>
        <v>0</v>
      </c>
      <c r="AF103" s="78">
        <f>AB103*(1-マージン!$N103)</f>
        <v>0</v>
      </c>
      <c r="AG103" s="78">
        <f t="shared" si="32"/>
        <v>0</v>
      </c>
      <c r="AH103" s="191">
        <f>(N103+X103)*係数!H103/1000000</f>
        <v>0</v>
      </c>
      <c r="AI103" s="192">
        <f>(N103+X103)*係数!I103/1000000</f>
        <v>0</v>
      </c>
    </row>
    <row r="104" spans="1:35">
      <c r="A104" s="42"/>
      <c r="B104" s="184">
        <v>671</v>
      </c>
      <c r="C104" s="193" t="s">
        <v>734</v>
      </c>
      <c r="D104" s="186">
        <f>SUMIF(入力開催!$L$27:$L$97,$B104,入力開催!$G$27:$G$97)</f>
        <v>0</v>
      </c>
      <c r="E104" s="186">
        <f>SUMIF(入力開催!$L$27:$L$97,$B104,入力開催!$J$27:$J$97)</f>
        <v>0</v>
      </c>
      <c r="F104" s="186">
        <f t="shared" si="19"/>
        <v>0</v>
      </c>
      <c r="G104" s="611">
        <v>0</v>
      </c>
      <c r="H104" s="611">
        <v>0</v>
      </c>
      <c r="I104" s="187">
        <f>係数!D104</f>
        <v>0.10302625374160312</v>
      </c>
      <c r="J104" s="188"/>
      <c r="K104" s="67">
        <f t="shared" si="35"/>
        <v>0</v>
      </c>
      <c r="L104" s="187">
        <f>マージン!M104</f>
        <v>1.2388031845846939</v>
      </c>
      <c r="M104" s="78">
        <f t="shared" si="21"/>
        <v>0</v>
      </c>
      <c r="N104" s="610">
        <v>0</v>
      </c>
      <c r="O104" s="78">
        <f t="shared" si="22"/>
        <v>0</v>
      </c>
      <c r="P104" s="78">
        <f t="shared" si="23"/>
        <v>0</v>
      </c>
      <c r="Q104" s="187">
        <f>係数!E104+係数!F104</f>
        <v>0.14595039020468203</v>
      </c>
      <c r="R104" s="78">
        <f t="shared" si="24"/>
        <v>0</v>
      </c>
      <c r="S104" s="41"/>
      <c r="T104" s="42"/>
      <c r="U104" s="187">
        <f>係数!G104</f>
        <v>6.9819974646785944E-3</v>
      </c>
      <c r="V104" s="78">
        <f t="shared" si="25"/>
        <v>0</v>
      </c>
      <c r="W104" s="78">
        <f t="shared" si="26"/>
        <v>0</v>
      </c>
      <c r="X104" s="611">
        <v>0</v>
      </c>
      <c r="Y104" s="78">
        <f t="shared" si="27"/>
        <v>0</v>
      </c>
      <c r="Z104" s="67">
        <f t="shared" si="28"/>
        <v>0</v>
      </c>
      <c r="AA104" s="78">
        <f t="shared" si="29"/>
        <v>0</v>
      </c>
      <c r="AB104" s="78">
        <f t="shared" si="30"/>
        <v>0</v>
      </c>
      <c r="AC104" s="78">
        <f t="shared" si="31"/>
        <v>0</v>
      </c>
      <c r="AD104" s="67">
        <f>Z104*(1-マージン!$N104)</f>
        <v>0</v>
      </c>
      <c r="AE104" s="78">
        <f>AA104*(1-マージン!$N104)</f>
        <v>0</v>
      </c>
      <c r="AF104" s="78">
        <f>AB104*(1-マージン!$N104)</f>
        <v>0</v>
      </c>
      <c r="AG104" s="78">
        <f t="shared" si="32"/>
        <v>0</v>
      </c>
      <c r="AH104" s="191">
        <f>(N104+X104)*係数!H104/1000000</f>
        <v>0</v>
      </c>
      <c r="AI104" s="192">
        <f>(N104+X104)*係数!I104/1000000</f>
        <v>0</v>
      </c>
    </row>
    <row r="105" spans="1:35">
      <c r="A105" s="42"/>
      <c r="B105" s="184">
        <v>672</v>
      </c>
      <c r="C105" s="193" t="s">
        <v>735</v>
      </c>
      <c r="D105" s="186">
        <f>SUMIF(入力開催!$L$27:$L$97,$B105,入力開催!$G$27:$G$97)</f>
        <v>0</v>
      </c>
      <c r="E105" s="186">
        <f>SUMIF(入力開催!$L$27:$L$97,$B105,入力開催!$J$27:$J$97)</f>
        <v>0</v>
      </c>
      <c r="F105" s="186">
        <f t="shared" si="19"/>
        <v>0</v>
      </c>
      <c r="G105" s="611">
        <v>0</v>
      </c>
      <c r="H105" s="611">
        <v>0</v>
      </c>
      <c r="I105" s="187">
        <f>係数!D105</f>
        <v>0.67936669965790486</v>
      </c>
      <c r="J105" s="188"/>
      <c r="K105" s="67">
        <f t="shared" si="35"/>
        <v>0</v>
      </c>
      <c r="L105" s="187">
        <f>マージン!M105</f>
        <v>1.003720355693317</v>
      </c>
      <c r="M105" s="78">
        <f t="shared" si="21"/>
        <v>0</v>
      </c>
      <c r="N105" s="610">
        <v>0</v>
      </c>
      <c r="O105" s="78">
        <f t="shared" si="22"/>
        <v>0</v>
      </c>
      <c r="P105" s="78">
        <f t="shared" si="23"/>
        <v>0</v>
      </c>
      <c r="Q105" s="187">
        <f>係数!E105+係数!F105</f>
        <v>0.28007426830551202</v>
      </c>
      <c r="R105" s="78">
        <f t="shared" si="24"/>
        <v>0</v>
      </c>
      <c r="S105" s="41"/>
      <c r="T105" s="42"/>
      <c r="U105" s="187">
        <f>係数!G105</f>
        <v>5.0145811356273634E-2</v>
      </c>
      <c r="V105" s="78">
        <f t="shared" si="25"/>
        <v>0</v>
      </c>
      <c r="W105" s="78">
        <f t="shared" si="26"/>
        <v>0</v>
      </c>
      <c r="X105" s="611">
        <v>0</v>
      </c>
      <c r="Y105" s="78">
        <f t="shared" si="27"/>
        <v>0</v>
      </c>
      <c r="Z105" s="67">
        <f t="shared" si="28"/>
        <v>0</v>
      </c>
      <c r="AA105" s="78">
        <f t="shared" si="29"/>
        <v>0</v>
      </c>
      <c r="AB105" s="78">
        <f t="shared" si="30"/>
        <v>0</v>
      </c>
      <c r="AC105" s="78">
        <f t="shared" si="31"/>
        <v>0</v>
      </c>
      <c r="AD105" s="67">
        <f>Z105*(1-マージン!$N105)</f>
        <v>0</v>
      </c>
      <c r="AE105" s="78">
        <f>AA105*(1-マージン!$N105)</f>
        <v>0</v>
      </c>
      <c r="AF105" s="78">
        <f>AB105*(1-マージン!$N105)</f>
        <v>0</v>
      </c>
      <c r="AG105" s="78">
        <f t="shared" si="32"/>
        <v>0</v>
      </c>
      <c r="AH105" s="191">
        <f>(N105+X105)*係数!H105/1000000</f>
        <v>0</v>
      </c>
      <c r="AI105" s="192">
        <f>(N105+X105)*係数!I105/1000000</f>
        <v>0</v>
      </c>
    </row>
    <row r="106" spans="1:35">
      <c r="A106" s="42"/>
      <c r="B106" s="184">
        <v>673</v>
      </c>
      <c r="C106" s="193" t="s">
        <v>40</v>
      </c>
      <c r="D106" s="186">
        <f>SUMIF(入力開催!$L$27:$L$97,$B106,入力開催!$G$27:$G$97)</f>
        <v>0</v>
      </c>
      <c r="E106" s="186">
        <f>SUMIF(入力開催!$L$27:$L$97,$B106,入力開催!$J$27:$J$97)</f>
        <v>0</v>
      </c>
      <c r="F106" s="186">
        <f t="shared" si="19"/>
        <v>0</v>
      </c>
      <c r="G106" s="611">
        <v>0</v>
      </c>
      <c r="H106" s="611">
        <v>0</v>
      </c>
      <c r="I106" s="187">
        <f>係数!D106</f>
        <v>0.6275529799530335</v>
      </c>
      <c r="J106" s="188"/>
      <c r="K106" s="67">
        <f t="shared" si="35"/>
        <v>0</v>
      </c>
      <c r="L106" s="187">
        <f>マージン!M106</f>
        <v>1.0032729326848555</v>
      </c>
      <c r="M106" s="78">
        <f t="shared" si="21"/>
        <v>0</v>
      </c>
      <c r="N106" s="610">
        <v>0</v>
      </c>
      <c r="O106" s="78">
        <f t="shared" si="22"/>
        <v>0</v>
      </c>
      <c r="P106" s="78">
        <f t="shared" si="23"/>
        <v>0</v>
      </c>
      <c r="Q106" s="187">
        <f>係数!E106+係数!F106</f>
        <v>0.37694598449825284</v>
      </c>
      <c r="R106" s="78">
        <f t="shared" si="24"/>
        <v>0</v>
      </c>
      <c r="S106" s="41"/>
      <c r="T106" s="42"/>
      <c r="U106" s="187">
        <f>係数!G106</f>
        <v>1.2761606206860676E-2</v>
      </c>
      <c r="V106" s="78">
        <f t="shared" si="25"/>
        <v>0</v>
      </c>
      <c r="W106" s="78">
        <f t="shared" si="26"/>
        <v>0</v>
      </c>
      <c r="X106" s="611">
        <v>0</v>
      </c>
      <c r="Y106" s="78">
        <f t="shared" si="27"/>
        <v>0</v>
      </c>
      <c r="Z106" s="67">
        <f t="shared" si="28"/>
        <v>0</v>
      </c>
      <c r="AA106" s="78">
        <f t="shared" si="29"/>
        <v>0</v>
      </c>
      <c r="AB106" s="78">
        <f t="shared" si="30"/>
        <v>0</v>
      </c>
      <c r="AC106" s="78">
        <f t="shared" si="31"/>
        <v>0</v>
      </c>
      <c r="AD106" s="67">
        <f>Z106*(1-マージン!$N106)</f>
        <v>0</v>
      </c>
      <c r="AE106" s="78">
        <f>AA106*(1-マージン!$N106)</f>
        <v>0</v>
      </c>
      <c r="AF106" s="78">
        <f>AB106*(1-マージン!$N106)</f>
        <v>0</v>
      </c>
      <c r="AG106" s="78">
        <f t="shared" si="32"/>
        <v>0</v>
      </c>
      <c r="AH106" s="191">
        <f>(N106+X106)*係数!H106/1000000</f>
        <v>0</v>
      </c>
      <c r="AI106" s="192">
        <f>(N106+X106)*係数!I106/1000000</f>
        <v>0</v>
      </c>
    </row>
    <row r="107" spans="1:35">
      <c r="A107" s="42"/>
      <c r="B107" s="184">
        <v>674</v>
      </c>
      <c r="C107" s="193" t="s">
        <v>667</v>
      </c>
      <c r="D107" s="186">
        <f>SUMIF(入力開催!$L$27:$L$97,$B107,入力開催!$G$27:$G$97)</f>
        <v>0</v>
      </c>
      <c r="E107" s="186">
        <f>SUMIF(入力開催!$L$27:$L$97,$B107,入力開催!$J$27:$J$97)</f>
        <v>0</v>
      </c>
      <c r="F107" s="186">
        <f t="shared" si="19"/>
        <v>0</v>
      </c>
      <c r="G107" s="611">
        <v>0</v>
      </c>
      <c r="H107" s="611">
        <v>0</v>
      </c>
      <c r="I107" s="187">
        <f>係数!D107</f>
        <v>0.67201797451177436</v>
      </c>
      <c r="J107" s="188"/>
      <c r="K107" s="67">
        <f t="shared" si="35"/>
        <v>0</v>
      </c>
      <c r="L107" s="187">
        <f>マージン!M107</f>
        <v>1.025953158767126</v>
      </c>
      <c r="M107" s="78">
        <f t="shared" si="21"/>
        <v>0</v>
      </c>
      <c r="N107" s="610">
        <v>0</v>
      </c>
      <c r="O107" s="78">
        <f t="shared" si="22"/>
        <v>0</v>
      </c>
      <c r="P107" s="78">
        <f t="shared" si="23"/>
        <v>0</v>
      </c>
      <c r="Q107" s="187">
        <f>係数!E107+係数!F107</f>
        <v>0.35652998679723091</v>
      </c>
      <c r="R107" s="78">
        <f t="shared" si="24"/>
        <v>0</v>
      </c>
      <c r="S107" s="41"/>
      <c r="T107" s="42"/>
      <c r="U107" s="187">
        <f>係数!G107</f>
        <v>2.0225103103049431E-2</v>
      </c>
      <c r="V107" s="78">
        <f t="shared" si="25"/>
        <v>0</v>
      </c>
      <c r="W107" s="78">
        <f t="shared" si="26"/>
        <v>0</v>
      </c>
      <c r="X107" s="611">
        <v>0</v>
      </c>
      <c r="Y107" s="78">
        <f t="shared" si="27"/>
        <v>0</v>
      </c>
      <c r="Z107" s="67">
        <f t="shared" si="28"/>
        <v>0</v>
      </c>
      <c r="AA107" s="78">
        <f t="shared" si="29"/>
        <v>0</v>
      </c>
      <c r="AB107" s="78">
        <f t="shared" si="30"/>
        <v>0</v>
      </c>
      <c r="AC107" s="78">
        <f t="shared" si="31"/>
        <v>0</v>
      </c>
      <c r="AD107" s="67">
        <f>Z107*(1-マージン!$N107)</f>
        <v>0</v>
      </c>
      <c r="AE107" s="78">
        <f>AA107*(1-マージン!$N107)</f>
        <v>0</v>
      </c>
      <c r="AF107" s="78">
        <f>AB107*(1-マージン!$N107)</f>
        <v>0</v>
      </c>
      <c r="AG107" s="78">
        <f t="shared" si="32"/>
        <v>0</v>
      </c>
      <c r="AH107" s="191">
        <f>(N107+X107)*係数!H107/1000000</f>
        <v>0</v>
      </c>
      <c r="AI107" s="192">
        <f>(N107+X107)*係数!I107/1000000</f>
        <v>0</v>
      </c>
    </row>
    <row r="108" spans="1:35">
      <c r="A108" s="42"/>
      <c r="B108" s="184">
        <v>675</v>
      </c>
      <c r="C108" s="193" t="s">
        <v>736</v>
      </c>
      <c r="D108" s="186">
        <f>SUMIF(入力開催!$L$27:$L$97,$B108,入力開催!$G$27:$G$97)</f>
        <v>0</v>
      </c>
      <c r="E108" s="186">
        <f>SUMIF(入力開催!$L$27:$L$97,$B108,入力開催!$J$27:$J$97)</f>
        <v>0</v>
      </c>
      <c r="F108" s="186">
        <f t="shared" si="19"/>
        <v>0</v>
      </c>
      <c r="G108" s="611">
        <v>0</v>
      </c>
      <c r="H108" s="611">
        <v>0</v>
      </c>
      <c r="I108" s="187">
        <f>係数!D108</f>
        <v>0.89524053161118478</v>
      </c>
      <c r="J108" s="188"/>
      <c r="K108" s="67">
        <f t="shared" si="35"/>
        <v>0</v>
      </c>
      <c r="L108" s="187">
        <f>マージン!M108</f>
        <v>1.0118486099552586</v>
      </c>
      <c r="M108" s="78">
        <f t="shared" si="21"/>
        <v>0</v>
      </c>
      <c r="N108" s="610">
        <v>0</v>
      </c>
      <c r="O108" s="78">
        <f t="shared" si="22"/>
        <v>0</v>
      </c>
      <c r="P108" s="78">
        <f t="shared" si="23"/>
        <v>0</v>
      </c>
      <c r="Q108" s="187">
        <f>係数!E108+係数!F108</f>
        <v>0.52576013322384285</v>
      </c>
      <c r="R108" s="78">
        <f t="shared" si="24"/>
        <v>0</v>
      </c>
      <c r="S108" s="41"/>
      <c r="T108" s="42"/>
      <c r="U108" s="187">
        <f>係数!G108</f>
        <v>1.8393176495550929E-3</v>
      </c>
      <c r="V108" s="78">
        <f t="shared" si="25"/>
        <v>0</v>
      </c>
      <c r="W108" s="78">
        <f t="shared" si="26"/>
        <v>0</v>
      </c>
      <c r="X108" s="611">
        <v>0</v>
      </c>
      <c r="Y108" s="78">
        <f t="shared" si="27"/>
        <v>0</v>
      </c>
      <c r="Z108" s="67">
        <f t="shared" si="28"/>
        <v>0</v>
      </c>
      <c r="AA108" s="78">
        <f t="shared" si="29"/>
        <v>0</v>
      </c>
      <c r="AB108" s="78">
        <f t="shared" si="30"/>
        <v>0</v>
      </c>
      <c r="AC108" s="78">
        <f t="shared" si="31"/>
        <v>0</v>
      </c>
      <c r="AD108" s="67">
        <f>Z108*(1-マージン!$N108)</f>
        <v>0</v>
      </c>
      <c r="AE108" s="78">
        <f>AA108*(1-マージン!$N108)</f>
        <v>0</v>
      </c>
      <c r="AF108" s="78">
        <f>AB108*(1-マージン!$N108)</f>
        <v>0</v>
      </c>
      <c r="AG108" s="78">
        <f t="shared" si="32"/>
        <v>0</v>
      </c>
      <c r="AH108" s="191">
        <f>(N108+X108)*係数!H108/1000000</f>
        <v>0</v>
      </c>
      <c r="AI108" s="192">
        <f>(N108+X108)*係数!I108/1000000</f>
        <v>0</v>
      </c>
    </row>
    <row r="109" spans="1:35">
      <c r="A109" s="42"/>
      <c r="B109" s="184">
        <v>679</v>
      </c>
      <c r="C109" s="193" t="s">
        <v>25</v>
      </c>
      <c r="D109" s="186">
        <f>SUMIF(入力開催!$L$27:$L$97,$B109,入力開催!$G$27:$G$97)</f>
        <v>0</v>
      </c>
      <c r="E109" s="186">
        <f>SUMIF(入力開催!$L$27:$L$97,$B109,入力開催!$J$27:$J$97)</f>
        <v>0</v>
      </c>
      <c r="F109" s="186">
        <f t="shared" si="19"/>
        <v>0</v>
      </c>
      <c r="G109" s="611">
        <v>0</v>
      </c>
      <c r="H109" s="611">
        <v>0</v>
      </c>
      <c r="I109" s="187">
        <f>係数!D109</f>
        <v>0.75832230033594317</v>
      </c>
      <c r="J109" s="188"/>
      <c r="K109" s="67">
        <f t="shared" si="35"/>
        <v>0</v>
      </c>
      <c r="L109" s="187">
        <f>マージン!M109</f>
        <v>1.0144616257250549</v>
      </c>
      <c r="M109" s="78">
        <f t="shared" si="21"/>
        <v>0</v>
      </c>
      <c r="N109" s="610">
        <v>0</v>
      </c>
      <c r="O109" s="78">
        <f t="shared" si="22"/>
        <v>0</v>
      </c>
      <c r="P109" s="78">
        <f t="shared" si="23"/>
        <v>0</v>
      </c>
      <c r="Q109" s="187">
        <f>係数!E109+係数!F109</f>
        <v>0.34030043056366016</v>
      </c>
      <c r="R109" s="78">
        <f t="shared" si="24"/>
        <v>0</v>
      </c>
      <c r="S109" s="41"/>
      <c r="T109" s="42"/>
      <c r="U109" s="187">
        <f>係数!G109</f>
        <v>1.8465650014573752E-2</v>
      </c>
      <c r="V109" s="78">
        <f t="shared" si="25"/>
        <v>0</v>
      </c>
      <c r="W109" s="78">
        <f t="shared" si="26"/>
        <v>0</v>
      </c>
      <c r="X109" s="611">
        <v>0</v>
      </c>
      <c r="Y109" s="78">
        <f t="shared" si="27"/>
        <v>0</v>
      </c>
      <c r="Z109" s="67">
        <f t="shared" si="28"/>
        <v>0</v>
      </c>
      <c r="AA109" s="78">
        <f t="shared" si="29"/>
        <v>0</v>
      </c>
      <c r="AB109" s="78">
        <f t="shared" si="30"/>
        <v>0</v>
      </c>
      <c r="AC109" s="78">
        <f t="shared" si="31"/>
        <v>0</v>
      </c>
      <c r="AD109" s="67">
        <f>Z109*(1-マージン!$N109)</f>
        <v>0</v>
      </c>
      <c r="AE109" s="78">
        <f>AA109*(1-マージン!$N109)</f>
        <v>0</v>
      </c>
      <c r="AF109" s="78">
        <f>AB109*(1-マージン!$N109)</f>
        <v>0</v>
      </c>
      <c r="AG109" s="78">
        <f t="shared" si="32"/>
        <v>0</v>
      </c>
      <c r="AH109" s="191">
        <f>(N109+X109)*係数!H109/1000000</f>
        <v>0</v>
      </c>
      <c r="AI109" s="192">
        <f>(N109+X109)*係数!I109/1000000</f>
        <v>0</v>
      </c>
    </row>
    <row r="110" spans="1:35">
      <c r="A110" s="42"/>
      <c r="B110" s="184">
        <v>681</v>
      </c>
      <c r="C110" s="193" t="s">
        <v>26</v>
      </c>
      <c r="D110" s="186">
        <f>SUMIF(入力開催!$L$27:$L$97,$B110,入力開催!$G$27:$G$97)</f>
        <v>0</v>
      </c>
      <c r="E110" s="186">
        <f>SUMIF(入力開催!$L$27:$L$97,$B110,入力開催!$J$27:$J$97)</f>
        <v>0</v>
      </c>
      <c r="F110" s="186">
        <f t="shared" si="19"/>
        <v>0</v>
      </c>
      <c r="G110" s="611">
        <v>0</v>
      </c>
      <c r="H110" s="611">
        <v>0</v>
      </c>
      <c r="I110" s="187">
        <f>係数!D110</f>
        <v>1</v>
      </c>
      <c r="J110" s="188"/>
      <c r="K110" s="67">
        <f t="shared" si="35"/>
        <v>0</v>
      </c>
      <c r="L110" s="187">
        <f>マージン!M110</f>
        <v>1.0287413518373496</v>
      </c>
      <c r="M110" s="78">
        <f t="shared" si="21"/>
        <v>0</v>
      </c>
      <c r="N110" s="610">
        <v>0</v>
      </c>
      <c r="O110" s="78">
        <f t="shared" si="22"/>
        <v>0</v>
      </c>
      <c r="P110" s="78">
        <f t="shared" si="23"/>
        <v>0</v>
      </c>
      <c r="Q110" s="187">
        <f>係数!E110+係数!F110</f>
        <v>0</v>
      </c>
      <c r="R110" s="78">
        <f t="shared" si="24"/>
        <v>0</v>
      </c>
      <c r="S110" s="41"/>
      <c r="T110" s="42"/>
      <c r="U110" s="187">
        <f>係数!G110</f>
        <v>0</v>
      </c>
      <c r="V110" s="78">
        <f t="shared" si="25"/>
        <v>0</v>
      </c>
      <c r="W110" s="78">
        <f t="shared" si="26"/>
        <v>0</v>
      </c>
      <c r="X110" s="611">
        <v>0</v>
      </c>
      <c r="Y110" s="78">
        <f t="shared" si="27"/>
        <v>0</v>
      </c>
      <c r="Z110" s="67">
        <f t="shared" si="28"/>
        <v>0</v>
      </c>
      <c r="AA110" s="78">
        <f t="shared" si="29"/>
        <v>0</v>
      </c>
      <c r="AB110" s="78">
        <f t="shared" si="30"/>
        <v>0</v>
      </c>
      <c r="AC110" s="78">
        <f t="shared" si="31"/>
        <v>0</v>
      </c>
      <c r="AD110" s="67">
        <f>Z110*(1-マージン!$N110)</f>
        <v>0</v>
      </c>
      <c r="AE110" s="78">
        <f>AA110*(1-マージン!$N110)</f>
        <v>0</v>
      </c>
      <c r="AF110" s="78">
        <f>AB110*(1-マージン!$N110)</f>
        <v>0</v>
      </c>
      <c r="AG110" s="78">
        <f t="shared" si="32"/>
        <v>0</v>
      </c>
      <c r="AH110" s="191">
        <f>(N110+X110)*係数!H110/1000000</f>
        <v>0</v>
      </c>
      <c r="AI110" s="192">
        <f>(N110+X110)*係数!I110/1000000</f>
        <v>0</v>
      </c>
    </row>
    <row r="111" spans="1:35">
      <c r="A111" s="42"/>
      <c r="B111" s="184">
        <v>691</v>
      </c>
      <c r="C111" s="193" t="s">
        <v>27</v>
      </c>
      <c r="D111" s="186">
        <f>SUMIF(入力開催!$L$27:$L$97,$B111,入力開催!$G$27:$G$97)</f>
        <v>0</v>
      </c>
      <c r="E111" s="186">
        <f>SUMIF(入力開催!$L$27:$L$97,$B111,入力開催!$J$27:$J$97)</f>
        <v>0</v>
      </c>
      <c r="F111" s="186">
        <f t="shared" si="19"/>
        <v>0</v>
      </c>
      <c r="G111" s="611">
        <v>0</v>
      </c>
      <c r="H111" s="611">
        <v>0</v>
      </c>
      <c r="I111" s="187">
        <f>係数!D111</f>
        <v>0.86001495909806924</v>
      </c>
      <c r="J111" s="188"/>
      <c r="K111" s="67">
        <f t="shared" si="35"/>
        <v>0</v>
      </c>
      <c r="L111" s="187">
        <f>マージン!M111</f>
        <v>1.0462282109380405</v>
      </c>
      <c r="M111" s="78">
        <f t="shared" si="21"/>
        <v>0</v>
      </c>
      <c r="N111" s="610">
        <v>0</v>
      </c>
      <c r="O111" s="78">
        <f t="shared" si="22"/>
        <v>0</v>
      </c>
      <c r="P111" s="78">
        <f t="shared" si="23"/>
        <v>0</v>
      </c>
      <c r="Q111" s="187">
        <f>係数!E111+係数!F111</f>
        <v>0.56668329190038969</v>
      </c>
      <c r="R111" s="78">
        <f t="shared" si="24"/>
        <v>0</v>
      </c>
      <c r="S111" s="41"/>
      <c r="T111" s="42"/>
      <c r="U111" s="187">
        <f>係数!G111</f>
        <v>8.4525283964417726E-6</v>
      </c>
      <c r="V111" s="78">
        <f t="shared" si="25"/>
        <v>0</v>
      </c>
      <c r="W111" s="78">
        <f t="shared" si="26"/>
        <v>0</v>
      </c>
      <c r="X111" s="611">
        <v>0</v>
      </c>
      <c r="Y111" s="78">
        <f t="shared" si="27"/>
        <v>0</v>
      </c>
      <c r="Z111" s="67">
        <f t="shared" si="28"/>
        <v>0</v>
      </c>
      <c r="AA111" s="78">
        <f t="shared" si="29"/>
        <v>0</v>
      </c>
      <c r="AB111" s="78">
        <f t="shared" si="30"/>
        <v>0</v>
      </c>
      <c r="AC111" s="78">
        <f t="shared" si="31"/>
        <v>0</v>
      </c>
      <c r="AD111" s="67">
        <f>Z111*(1-マージン!$N111)</f>
        <v>0</v>
      </c>
      <c r="AE111" s="78">
        <f>AA111*(1-マージン!$N111)</f>
        <v>0</v>
      </c>
      <c r="AF111" s="78">
        <f>AB111*(1-マージン!$N111)</f>
        <v>0</v>
      </c>
      <c r="AG111" s="78">
        <f t="shared" si="32"/>
        <v>0</v>
      </c>
      <c r="AH111" s="191">
        <f>(N111+X111)*係数!H111/1000000</f>
        <v>0</v>
      </c>
      <c r="AI111" s="192">
        <f>(N111+X111)*係数!I111/1000000</f>
        <v>0</v>
      </c>
    </row>
    <row r="112" spans="1:35">
      <c r="A112" s="42"/>
      <c r="B112" s="195">
        <v>700</v>
      </c>
      <c r="C112" s="196" t="s">
        <v>28</v>
      </c>
      <c r="D112" s="198">
        <f>SUM(D6:D111)</f>
        <v>0</v>
      </c>
      <c r="E112" s="198">
        <f>SUM(E6:E111)</f>
        <v>0</v>
      </c>
      <c r="F112" s="198">
        <f>SUM(F6:F111)</f>
        <v>0</v>
      </c>
      <c r="G112" s="198">
        <f t="shared" ref="G112:H112" si="36">SUM(G6:G111)</f>
        <v>0</v>
      </c>
      <c r="H112" s="198">
        <f t="shared" si="36"/>
        <v>0</v>
      </c>
      <c r="I112" s="86"/>
      <c r="J112" s="198">
        <f>SUM(J6:J111)</f>
        <v>0</v>
      </c>
      <c r="K112" s="198">
        <f>SUM(K6:K111)</f>
        <v>0</v>
      </c>
      <c r="L112" s="86"/>
      <c r="M112" s="198">
        <f>SUM(M6:M111)</f>
        <v>0</v>
      </c>
      <c r="N112" s="198">
        <f>SUM(N6:N111)</f>
        <v>0</v>
      </c>
      <c r="O112" s="198">
        <f>SUM(O6:O111)</f>
        <v>0</v>
      </c>
      <c r="P112" s="198">
        <f>SUM(P6:P111)</f>
        <v>0</v>
      </c>
      <c r="Q112" s="86"/>
      <c r="R112" s="198">
        <f>SUM(R6:R111)</f>
        <v>0</v>
      </c>
      <c r="S112" s="41"/>
      <c r="T112" s="42"/>
      <c r="U112" s="199">
        <f>係数!G112</f>
        <v>1</v>
      </c>
      <c r="V112" s="198">
        <f>SUM(V6:V111)</f>
        <v>0</v>
      </c>
      <c r="W112" s="198">
        <f t="shared" ref="W112:AG112" si="37">SUM(W6:W111)</f>
        <v>0</v>
      </c>
      <c r="X112" s="198">
        <f t="shared" si="37"/>
        <v>0</v>
      </c>
      <c r="Y112" s="198">
        <f t="shared" si="37"/>
        <v>0</v>
      </c>
      <c r="Z112" s="198">
        <f t="shared" si="37"/>
        <v>0</v>
      </c>
      <c r="AA112" s="198">
        <f t="shared" si="37"/>
        <v>0</v>
      </c>
      <c r="AB112" s="198">
        <f t="shared" si="37"/>
        <v>0</v>
      </c>
      <c r="AC112" s="198">
        <f t="shared" si="37"/>
        <v>0</v>
      </c>
      <c r="AD112" s="198">
        <f t="shared" si="37"/>
        <v>0</v>
      </c>
      <c r="AE112" s="198">
        <f t="shared" si="37"/>
        <v>0</v>
      </c>
      <c r="AF112" s="198">
        <f t="shared" si="37"/>
        <v>0</v>
      </c>
      <c r="AG112" s="198">
        <f t="shared" si="37"/>
        <v>0</v>
      </c>
      <c r="AH112" s="215">
        <f>SUM(AH6:AH111)</f>
        <v>0</v>
      </c>
      <c r="AI112" s="215">
        <f>SUM(AI6:AI111)</f>
        <v>0</v>
      </c>
    </row>
    <row r="113" spans="1:35">
      <c r="A113" s="42"/>
      <c r="B113" s="28"/>
      <c r="C113" s="28"/>
      <c r="D113" s="216"/>
      <c r="G113" s="217"/>
      <c r="H113" s="217"/>
      <c r="J113" s="217"/>
      <c r="K113" s="217"/>
      <c r="L113" s="83"/>
      <c r="M113" s="28"/>
      <c r="O113" s="83"/>
      <c r="P113" s="86"/>
      <c r="Q113" s="86"/>
      <c r="S113" s="31" t="s">
        <v>111</v>
      </c>
      <c r="T113" s="31" t="s">
        <v>112</v>
      </c>
      <c r="U113" s="86"/>
      <c r="V113" s="86"/>
      <c r="W113" s="86"/>
      <c r="X113" s="86"/>
      <c r="Y113" s="86"/>
      <c r="Z113" s="218" t="s">
        <v>566</v>
      </c>
      <c r="AA113" s="86"/>
      <c r="AB113" s="86"/>
      <c r="AC113" s="218" t="s">
        <v>566</v>
      </c>
      <c r="AD113" s="218" t="s">
        <v>566</v>
      </c>
      <c r="AE113" s="86"/>
      <c r="AF113" s="86"/>
      <c r="AG113" s="83"/>
      <c r="AH113" s="86"/>
      <c r="AI113" s="86"/>
    </row>
    <row r="114" spans="1:35">
      <c r="A114" s="42"/>
      <c r="B114" s="219">
        <v>911</v>
      </c>
      <c r="C114" s="176" t="s">
        <v>29</v>
      </c>
      <c r="D114" s="220">
        <f>SUMIF(入力開催!$L$27:$L$97,$B114,入力開催!$G$27:$G$97)</f>
        <v>0</v>
      </c>
      <c r="E114" s="220">
        <f>SUMIF(入力開催!$L$27:$L$97,$B114,入力開催!$J$27:$J$97)</f>
        <v>0</v>
      </c>
      <c r="F114" s="220">
        <f>D114-E114</f>
        <v>0</v>
      </c>
      <c r="G114" s="128">
        <f>E114</f>
        <v>0</v>
      </c>
      <c r="H114" s="128">
        <f>F114</f>
        <v>0</v>
      </c>
      <c r="J114" s="221"/>
      <c r="K114" s="198">
        <f t="shared" ref="K114" si="38">G114+J114</f>
        <v>0</v>
      </c>
      <c r="L114" s="222">
        <f>マージン!M112</f>
        <v>0.98603825064722228</v>
      </c>
      <c r="M114" s="85">
        <f>G114/L114</f>
        <v>0</v>
      </c>
      <c r="N114" s="41"/>
      <c r="P114" s="41"/>
      <c r="S114" s="201">
        <f>マージン!H6</f>
        <v>0.9410230177254062</v>
      </c>
      <c r="T114" s="201">
        <f>マージン!I6</f>
        <v>0.78403790917303728</v>
      </c>
      <c r="U114" s="41"/>
      <c r="Y114" s="42"/>
      <c r="Z114" s="129">
        <f>K114</f>
        <v>0</v>
      </c>
      <c r="AA114" s="41"/>
      <c r="AB114" s="42"/>
      <c r="AC114" s="129">
        <f>K114</f>
        <v>0</v>
      </c>
      <c r="AD114" s="129">
        <f>K114</f>
        <v>0</v>
      </c>
      <c r="AE114" s="41"/>
      <c r="AF114" s="42"/>
      <c r="AG114" s="129">
        <f>K114</f>
        <v>0</v>
      </c>
      <c r="AI114" s="41"/>
    </row>
    <row r="115" spans="1:35">
      <c r="A115" s="42"/>
      <c r="B115" s="83"/>
      <c r="C115" s="83"/>
      <c r="D115" s="216"/>
      <c r="E115" s="28"/>
      <c r="F115" s="28"/>
      <c r="G115" s="217"/>
      <c r="H115" s="217"/>
      <c r="J115" s="217"/>
      <c r="K115" s="217"/>
      <c r="L115" s="86"/>
      <c r="M115" s="223"/>
      <c r="N115" s="204"/>
      <c r="O115" s="205"/>
      <c r="S115" s="206" t="s">
        <v>113</v>
      </c>
      <c r="T115" s="206" t="s">
        <v>113</v>
      </c>
      <c r="Z115" s="206" t="s">
        <v>567</v>
      </c>
      <c r="AC115" s="206" t="s">
        <v>567</v>
      </c>
      <c r="AD115" s="206" t="s">
        <v>567</v>
      </c>
      <c r="AG115" s="83"/>
    </row>
    <row r="116" spans="1:35">
      <c r="A116" s="42"/>
      <c r="B116" s="183"/>
      <c r="C116" s="183" t="s">
        <v>119</v>
      </c>
      <c r="D116" s="224">
        <f>D112+D114</f>
        <v>0</v>
      </c>
      <c r="E116" s="224">
        <f t="shared" ref="E116:G116" si="39">E112+E114</f>
        <v>0</v>
      </c>
      <c r="F116" s="224">
        <f t="shared" ref="F116" si="40">F112+F114</f>
        <v>0</v>
      </c>
      <c r="G116" s="224">
        <f t="shared" si="39"/>
        <v>0</v>
      </c>
      <c r="H116" s="224">
        <f t="shared" ref="H116:K116" si="41">H112+H114</f>
        <v>0</v>
      </c>
      <c r="J116" s="115"/>
      <c r="K116" s="224">
        <f t="shared" si="41"/>
        <v>0</v>
      </c>
      <c r="L116" s="41"/>
      <c r="M116" s="41"/>
      <c r="N116" s="41"/>
      <c r="S116" s="198">
        <f>R112*S114</f>
        <v>0</v>
      </c>
      <c r="T116" s="198">
        <f>S116*T114</f>
        <v>0</v>
      </c>
      <c r="U116" s="41"/>
      <c r="Y116" s="42"/>
      <c r="Z116" s="129">
        <f>Z112+Z114</f>
        <v>0</v>
      </c>
      <c r="AA116" s="41"/>
      <c r="AB116" s="42"/>
      <c r="AC116" s="129">
        <f t="shared" ref="AC116:AD116" si="42">AC112+AC114</f>
        <v>0</v>
      </c>
      <c r="AD116" s="129">
        <f t="shared" si="42"/>
        <v>0</v>
      </c>
      <c r="AE116" s="41"/>
      <c r="AF116" s="42"/>
      <c r="AG116" s="129">
        <f>AG112+AG114</f>
        <v>0</v>
      </c>
      <c r="AI116" s="41"/>
    </row>
    <row r="117" spans="1:35">
      <c r="A117" s="42"/>
      <c r="B117" s="86"/>
      <c r="C117" s="86"/>
      <c r="D117" s="200"/>
      <c r="E117" s="86"/>
      <c r="F117" s="189"/>
      <c r="G117" s="189"/>
      <c r="H117" s="189"/>
      <c r="J117" s="189"/>
      <c r="K117" s="189"/>
      <c r="M117" s="86"/>
      <c r="T117" s="218" t="s">
        <v>289</v>
      </c>
      <c r="Z117" s="86"/>
      <c r="AC117" s="86"/>
      <c r="AD117" s="86"/>
      <c r="AG117" s="86"/>
    </row>
    <row r="118" spans="1:35">
      <c r="A118" s="42"/>
      <c r="D118" s="202"/>
      <c r="F118" s="41"/>
      <c r="G118" s="41"/>
      <c r="H118" s="41"/>
      <c r="J118" s="41"/>
      <c r="K118" s="41"/>
      <c r="R118" s="42"/>
      <c r="T118" s="129">
        <f>M114</f>
        <v>0</v>
      </c>
    </row>
    <row r="119" spans="1:35">
      <c r="A119" s="42"/>
      <c r="D119" s="202"/>
      <c r="F119" s="41"/>
      <c r="G119" s="41"/>
      <c r="H119" s="41"/>
      <c r="J119" s="41"/>
      <c r="K119" s="41"/>
      <c r="T119" s="206" t="s">
        <v>113</v>
      </c>
      <c r="Z119" s="208"/>
    </row>
    <row r="120" spans="1:35">
      <c r="A120" s="42"/>
      <c r="D120" s="202"/>
      <c r="F120" s="41"/>
      <c r="G120" s="41"/>
      <c r="H120" s="41"/>
      <c r="J120" s="41"/>
      <c r="K120" s="41"/>
      <c r="R120" s="42"/>
      <c r="T120" s="129">
        <f>T116+T118</f>
        <v>0</v>
      </c>
    </row>
    <row r="121" spans="1:35">
      <c r="A121" s="42"/>
      <c r="D121" s="202"/>
      <c r="F121" s="41"/>
      <c r="G121" s="41"/>
      <c r="S121" s="86"/>
    </row>
    <row r="122" spans="1:35">
      <c r="B122" s="209"/>
      <c r="C122" s="209"/>
      <c r="D122" s="178"/>
      <c r="E122" s="86"/>
      <c r="F122" s="86"/>
    </row>
    <row r="123" spans="1:35">
      <c r="B123" s="178"/>
      <c r="C123" s="178"/>
      <c r="D123" s="178"/>
    </row>
    <row r="124" spans="1:35">
      <c r="B124" s="178"/>
    </row>
    <row r="129" s="25" customFormat="1"/>
    <row r="130" s="25" customFormat="1"/>
    <row r="131" s="25" customFormat="1"/>
    <row r="132" s="25" customFormat="1"/>
    <row r="133" s="25" customFormat="1"/>
    <row r="134" s="25" customFormat="1"/>
    <row r="135" s="25" customFormat="1"/>
    <row r="136" s="25" customFormat="1"/>
    <row r="137" s="25" customFormat="1"/>
    <row r="138" s="25" customFormat="1"/>
    <row r="139" s="25" customFormat="1"/>
    <row r="140" s="25" customFormat="1"/>
    <row r="141" s="25" customFormat="1"/>
    <row r="142" s="25" customFormat="1"/>
    <row r="143" s="25" customFormat="1"/>
    <row r="144" s="25" customFormat="1"/>
    <row r="145" s="25" customFormat="1"/>
    <row r="146" s="25" customFormat="1"/>
    <row r="147" s="25" customFormat="1"/>
    <row r="148" s="25" customFormat="1"/>
    <row r="149" s="25" customFormat="1"/>
    <row r="150" s="25" customFormat="1"/>
    <row r="151" s="25" customFormat="1"/>
    <row r="152" s="25" customFormat="1"/>
    <row r="153" s="25" customFormat="1"/>
    <row r="154" s="25" customFormat="1"/>
    <row r="155" s="25" customFormat="1"/>
    <row r="156" s="25" customFormat="1"/>
    <row r="157" s="25" customFormat="1"/>
    <row r="158" s="25" customFormat="1"/>
    <row r="159" s="25" customFormat="1"/>
    <row r="160" s="25" customFormat="1"/>
    <row r="161" s="25" customFormat="1"/>
    <row r="162" s="25" customFormat="1"/>
    <row r="163" s="25" customFormat="1"/>
    <row r="164" s="25" customFormat="1"/>
    <row r="165" s="25" customFormat="1"/>
    <row r="166" s="25" customFormat="1"/>
    <row r="167" s="25" customFormat="1"/>
    <row r="168" s="25" customFormat="1"/>
    <row r="169" s="25" customFormat="1"/>
    <row r="170" s="25" customFormat="1"/>
    <row r="171" s="25" customFormat="1"/>
    <row r="172" s="25" customFormat="1"/>
    <row r="173" s="25" customFormat="1"/>
    <row r="174" s="25" customFormat="1"/>
    <row r="175" s="25" customFormat="1"/>
    <row r="176" s="25" customFormat="1"/>
    <row r="177" s="25" customFormat="1"/>
    <row r="178" s="25" customFormat="1"/>
    <row r="179" s="25" customFormat="1"/>
    <row r="180" s="25" customFormat="1"/>
    <row r="181" s="25" customFormat="1"/>
    <row r="182" s="25" customFormat="1"/>
    <row r="183" s="25" customFormat="1"/>
    <row r="184" s="25" customFormat="1"/>
    <row r="185" s="25" customFormat="1"/>
    <row r="186" s="25" customFormat="1"/>
    <row r="187" s="25" customFormat="1"/>
    <row r="188" s="25" customFormat="1"/>
    <row r="189" s="25" customFormat="1"/>
    <row r="190" s="25" customFormat="1"/>
    <row r="191" s="25" customFormat="1"/>
    <row r="192" s="25" customFormat="1"/>
    <row r="193" s="25" customFormat="1"/>
    <row r="194" s="25" customFormat="1"/>
    <row r="195" s="25" customFormat="1"/>
    <row r="196" s="25" customFormat="1"/>
    <row r="197" s="25" customFormat="1"/>
    <row r="198" s="25" customFormat="1"/>
    <row r="199" s="25" customFormat="1"/>
    <row r="200" s="25" customFormat="1"/>
    <row r="201" s="25" customFormat="1"/>
    <row r="202" s="25" customFormat="1"/>
    <row r="203" s="25" customFormat="1"/>
    <row r="204" s="25" customFormat="1"/>
    <row r="205" s="25" customFormat="1"/>
    <row r="206" s="25" customFormat="1"/>
    <row r="207" s="25" customFormat="1"/>
    <row r="208" s="25" customFormat="1"/>
    <row r="209" s="25" customFormat="1"/>
    <row r="210" s="25" customFormat="1"/>
    <row r="211" s="25" customFormat="1"/>
    <row r="212" s="25" customFormat="1"/>
    <row r="213" s="25" customFormat="1"/>
    <row r="214" s="25" customFormat="1"/>
    <row r="215" s="25" customFormat="1"/>
    <row r="216" s="25" customFormat="1"/>
    <row r="217" s="25" customFormat="1"/>
    <row r="218" s="25" customFormat="1"/>
    <row r="219" s="25" customFormat="1"/>
    <row r="220" s="25" customFormat="1"/>
    <row r="221" s="25" customFormat="1"/>
    <row r="222" s="25" customFormat="1"/>
    <row r="223" s="25" customFormat="1"/>
    <row r="224" s="25" customFormat="1"/>
    <row r="225" s="25" customFormat="1"/>
    <row r="226" s="25" customFormat="1"/>
    <row r="227" s="25" customFormat="1"/>
    <row r="228" s="25" customFormat="1"/>
    <row r="229" s="25" customFormat="1"/>
    <row r="230" s="25" customFormat="1"/>
    <row r="231" s="25" customFormat="1"/>
    <row r="232" s="25" customFormat="1"/>
    <row r="233" s="25" customFormat="1"/>
    <row r="234" s="25" customFormat="1"/>
    <row r="235" s="25" customFormat="1"/>
    <row r="236" s="25" customFormat="1"/>
    <row r="237" s="25" customFormat="1"/>
    <row r="238" s="25" customFormat="1"/>
    <row r="239" s="25" customFormat="1"/>
    <row r="240" s="25" customFormat="1"/>
    <row r="241" s="25" customFormat="1"/>
    <row r="242" s="25" customFormat="1"/>
    <row r="243" s="25" customFormat="1"/>
    <row r="244" s="25" customFormat="1"/>
    <row r="245" s="25" customFormat="1"/>
    <row r="246" s="25" customFormat="1"/>
    <row r="247" s="25" customFormat="1"/>
    <row r="248" s="25" customFormat="1"/>
    <row r="249" s="25" customFormat="1"/>
    <row r="250" s="25" customFormat="1"/>
    <row r="251" s="25" customFormat="1"/>
    <row r="252" s="25" customFormat="1"/>
    <row r="253" s="25" customFormat="1"/>
    <row r="254" s="25" customFormat="1"/>
    <row r="255" s="25" customFormat="1"/>
    <row r="256" s="25" customFormat="1"/>
    <row r="257" s="25" customFormat="1"/>
    <row r="258" s="25" customFormat="1"/>
    <row r="259" s="25" customFormat="1"/>
    <row r="260" s="25" customFormat="1"/>
    <row r="261" s="25" customFormat="1"/>
    <row r="262" s="25" customFormat="1"/>
    <row r="263" s="25" customFormat="1"/>
    <row r="264" s="25" customFormat="1"/>
    <row r="265" s="25" customFormat="1"/>
    <row r="266" s="25" customFormat="1"/>
    <row r="267" s="25" customFormat="1"/>
    <row r="268" s="25" customFormat="1"/>
    <row r="269" s="25" customFormat="1"/>
    <row r="270" s="25" customFormat="1"/>
    <row r="271" s="25" customFormat="1"/>
    <row r="272" s="25" customFormat="1"/>
    <row r="273" s="25" customFormat="1"/>
    <row r="274" s="25" customFormat="1"/>
    <row r="275" s="25" customFormat="1"/>
    <row r="276" s="25" customFormat="1"/>
    <row r="277" s="25" customFormat="1"/>
    <row r="278" s="25" customFormat="1"/>
    <row r="279" s="25" customFormat="1"/>
    <row r="280" s="25" customFormat="1"/>
    <row r="281" s="25" customFormat="1"/>
    <row r="282" s="25" customFormat="1"/>
    <row r="283" s="25" customFormat="1"/>
    <row r="284" s="25" customFormat="1"/>
    <row r="285" s="25" customFormat="1"/>
    <row r="286" s="25" customFormat="1"/>
    <row r="287" s="25" customFormat="1"/>
    <row r="288" s="25" customFormat="1"/>
    <row r="289" s="25" customFormat="1"/>
    <row r="290" s="25" customFormat="1"/>
    <row r="291" s="25" customFormat="1"/>
    <row r="292" s="25" customFormat="1"/>
    <row r="293" s="25" customFormat="1"/>
    <row r="294" s="25" customFormat="1"/>
    <row r="295" s="25" customFormat="1"/>
    <row r="296" s="25" customFormat="1"/>
    <row r="297" s="25" customFormat="1"/>
    <row r="298" s="25" customFormat="1"/>
    <row r="299" s="25" customFormat="1"/>
    <row r="300" s="25" customFormat="1"/>
    <row r="301" s="25" customFormat="1"/>
    <row r="302" s="25" customFormat="1"/>
    <row r="303" s="25" customFormat="1"/>
    <row r="304" s="25" customFormat="1"/>
    <row r="305" s="25" customFormat="1"/>
    <row r="306" s="25" customFormat="1"/>
    <row r="307" s="25" customFormat="1"/>
    <row r="308" s="25" customFormat="1"/>
    <row r="309" s="25" customFormat="1"/>
    <row r="310" s="25" customFormat="1"/>
    <row r="311" s="25" customFormat="1"/>
    <row r="312" s="25" customFormat="1"/>
    <row r="313" s="25" customFormat="1"/>
    <row r="314" s="25" customFormat="1"/>
    <row r="315" s="25" customFormat="1"/>
    <row r="316" s="25" customFormat="1"/>
    <row r="317" s="25" customFormat="1"/>
    <row r="318" s="25" customFormat="1"/>
    <row r="319" s="25" customFormat="1"/>
    <row r="320" s="25" customFormat="1"/>
    <row r="321" s="25" customFormat="1"/>
    <row r="322" s="25" customFormat="1"/>
    <row r="323" s="25" customFormat="1"/>
    <row r="324" s="25" customFormat="1"/>
    <row r="325" s="25" customFormat="1"/>
    <row r="326" s="25" customFormat="1"/>
    <row r="327" s="25" customFormat="1"/>
    <row r="328" s="25" customFormat="1"/>
    <row r="329" s="25" customFormat="1"/>
    <row r="330" s="25" customFormat="1"/>
    <row r="331" s="25" customFormat="1"/>
    <row r="332" s="25" customFormat="1"/>
    <row r="333" s="25" customFormat="1"/>
    <row r="334" s="25" customFormat="1"/>
    <row r="335" s="25" customFormat="1"/>
    <row r="336" s="25" customFormat="1"/>
    <row r="337" s="25" customFormat="1"/>
    <row r="338" s="25" customFormat="1"/>
    <row r="339" s="25" customFormat="1"/>
    <row r="340" s="25" customFormat="1"/>
    <row r="341" s="25" customFormat="1"/>
    <row r="342" s="25" customFormat="1"/>
    <row r="343" s="25" customFormat="1"/>
    <row r="344" s="25" customFormat="1"/>
    <row r="345" s="25" customFormat="1"/>
    <row r="346" s="25" customFormat="1"/>
    <row r="347" s="25" customFormat="1"/>
    <row r="348" s="25" customFormat="1"/>
    <row r="349" s="25" customFormat="1"/>
    <row r="350" s="25" customFormat="1"/>
    <row r="351" s="25" customFormat="1"/>
    <row r="352" s="25" customFormat="1"/>
    <row r="353" s="25" customFormat="1"/>
    <row r="354" s="25" customFormat="1"/>
    <row r="355" s="25" customFormat="1"/>
    <row r="356" s="25" customFormat="1"/>
    <row r="357" s="25" customFormat="1"/>
    <row r="358" s="25" customFormat="1"/>
    <row r="359" s="25" customFormat="1"/>
    <row r="360" s="25" customFormat="1"/>
    <row r="361" s="25" customFormat="1"/>
    <row r="362" s="25" customFormat="1"/>
    <row r="363" s="25" customFormat="1"/>
    <row r="364" s="25" customFormat="1"/>
    <row r="365" s="25" customFormat="1"/>
    <row r="366" s="25" customFormat="1"/>
    <row r="367" s="25" customFormat="1"/>
    <row r="368" s="25" customFormat="1"/>
    <row r="369" s="25" customFormat="1"/>
    <row r="370" s="25" customFormat="1"/>
    <row r="371" s="25" customFormat="1"/>
    <row r="372" s="25" customFormat="1"/>
    <row r="373" s="25" customFormat="1"/>
    <row r="374" s="25" customFormat="1"/>
    <row r="375" s="25" customFormat="1"/>
    <row r="376" s="25" customFormat="1"/>
    <row r="377" s="25" customFormat="1"/>
    <row r="378" s="25" customFormat="1"/>
    <row r="379" s="25" customFormat="1"/>
    <row r="380" s="25" customFormat="1"/>
    <row r="381" s="25" customFormat="1"/>
    <row r="382" s="25" customFormat="1"/>
    <row r="383" s="25" customFormat="1"/>
    <row r="384" s="25" customFormat="1"/>
    <row r="385" s="25" customFormat="1"/>
    <row r="386" s="25" customFormat="1"/>
    <row r="387" s="25" customFormat="1"/>
    <row r="388" s="25" customFormat="1"/>
    <row r="389" s="25" customFormat="1"/>
    <row r="390" s="25" customFormat="1"/>
    <row r="391" s="25" customFormat="1"/>
    <row r="392" s="25" customFormat="1"/>
    <row r="393" s="25" customFormat="1"/>
    <row r="394" s="25" customFormat="1"/>
    <row r="395" s="25" customFormat="1"/>
    <row r="396" s="25" customFormat="1"/>
    <row r="397" s="25" customFormat="1"/>
    <row r="398" s="25" customFormat="1"/>
    <row r="399" s="25" customFormat="1"/>
    <row r="400" s="25" customFormat="1"/>
    <row r="401" s="25" customFormat="1"/>
    <row r="402" s="25" customFormat="1"/>
    <row r="403" s="25" customFormat="1"/>
    <row r="404" s="25" customFormat="1"/>
    <row r="405" s="25" customFormat="1"/>
    <row r="406" s="25" customFormat="1"/>
    <row r="407" s="25" customFormat="1"/>
    <row r="408" s="25" customFormat="1"/>
    <row r="409" s="25" customFormat="1"/>
    <row r="410" s="25" customFormat="1"/>
    <row r="411" s="25" customFormat="1"/>
    <row r="412" s="25" customFormat="1"/>
    <row r="413" s="25" customFormat="1"/>
    <row r="414" s="25" customFormat="1"/>
    <row r="415" s="25" customFormat="1"/>
    <row r="416" s="25" customFormat="1"/>
    <row r="417" s="25" customFormat="1"/>
    <row r="418" s="25" customFormat="1"/>
    <row r="419" s="25" customFormat="1"/>
    <row r="420" s="25" customFormat="1"/>
    <row r="421" s="25" customFormat="1"/>
    <row r="422" s="25" customFormat="1"/>
    <row r="423" s="25" customFormat="1"/>
    <row r="424" s="25" customFormat="1"/>
    <row r="425" s="25" customFormat="1"/>
    <row r="426" s="25" customFormat="1"/>
    <row r="427" s="25" customFormat="1"/>
    <row r="428" s="25" customFormat="1"/>
    <row r="429" s="25" customFormat="1"/>
  </sheetData>
  <sheetProtection sheet="1" objects="1" scenarios="1"/>
  <mergeCells count="35">
    <mergeCell ref="Y2:Y3"/>
    <mergeCell ref="Z2:AC2"/>
    <mergeCell ref="AD2:AG2"/>
    <mergeCell ref="AI2:AI4"/>
    <mergeCell ref="AH2:AH4"/>
    <mergeCell ref="Z3:Z4"/>
    <mergeCell ref="AA3:AA4"/>
    <mergeCell ref="AB3:AB4"/>
    <mergeCell ref="AC3:AC4"/>
    <mergeCell ref="AD3:AD4"/>
    <mergeCell ref="AE3:AE4"/>
    <mergeCell ref="AF3:AF4"/>
    <mergeCell ref="AG3:AG4"/>
    <mergeCell ref="X2:X4"/>
    <mergeCell ref="N2:N4"/>
    <mergeCell ref="O2:O4"/>
    <mergeCell ref="P2:P3"/>
    <mergeCell ref="Q2:Q4"/>
    <mergeCell ref="R2:R4"/>
    <mergeCell ref="S2:S4"/>
    <mergeCell ref="T2:T4"/>
    <mergeCell ref="U2:U4"/>
    <mergeCell ref="V2:V4"/>
    <mergeCell ref="I2:I4"/>
    <mergeCell ref="W2:W4"/>
    <mergeCell ref="M2:M3"/>
    <mergeCell ref="B2:C5"/>
    <mergeCell ref="D2:D4"/>
    <mergeCell ref="E2:E4"/>
    <mergeCell ref="G2:G4"/>
    <mergeCell ref="L2:L4"/>
    <mergeCell ref="F2:F4"/>
    <mergeCell ref="H2:H4"/>
    <mergeCell ref="J2:J4"/>
    <mergeCell ref="K2:K4"/>
  </mergeCells>
  <phoneticPr fontId="2"/>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499984740745262"/>
  </sheetPr>
  <dimension ref="A1:BL196"/>
  <sheetViews>
    <sheetView showRowColHeaders="0" zoomScale="80" zoomScaleNormal="80" workbookViewId="0">
      <pane xSplit="1" ySplit="5" topLeftCell="B6" activePane="bottomRight" state="frozen"/>
      <selection pane="topRight" activeCell="B1" sqref="B1"/>
      <selection pane="bottomLeft" activeCell="A6" sqref="A6"/>
      <selection pane="bottomRight" activeCell="B6" sqref="B6"/>
    </sheetView>
  </sheetViews>
  <sheetFormatPr defaultColWidth="9" defaultRowHeight="16.5"/>
  <cols>
    <col min="1" max="1" width="1.6328125" style="25" customWidth="1"/>
    <col min="2" max="2" width="9" style="155"/>
    <col min="3" max="3" width="27.453125" style="155" customWidth="1"/>
    <col min="4" max="4" width="11.26953125" style="25" customWidth="1"/>
    <col min="5" max="5" width="1.81640625" style="25" customWidth="1"/>
    <col min="6" max="6" width="6.7265625" style="25" customWidth="1"/>
    <col min="7" max="7" width="5.6328125" style="25" customWidth="1"/>
    <col min="8" max="8" width="23.453125" style="25" bestFit="1" customWidth="1"/>
    <col min="9" max="12" width="12.6328125" style="25" customWidth="1"/>
    <col min="13" max="13" width="0.54296875" style="25" customWidth="1"/>
    <col min="14" max="14" width="1.6328125" style="25" customWidth="1"/>
    <col min="15" max="16" width="5.6328125" style="25" customWidth="1"/>
    <col min="17" max="17" width="27.6328125" style="25" bestFit="1" customWidth="1"/>
    <col min="18" max="21" width="12.6328125" style="25" customWidth="1"/>
    <col min="22" max="22" width="4.6328125" style="25" customWidth="1"/>
    <col min="23" max="23" width="9.453125" style="110" customWidth="1"/>
    <col min="24" max="24" width="5.6328125" style="111" customWidth="1"/>
    <col min="25" max="25" width="32.6328125" style="25" customWidth="1"/>
    <col min="26" max="29" width="12.6328125" style="25" customWidth="1"/>
    <col min="30" max="30" width="15.08984375" style="42" customWidth="1"/>
    <col min="31" max="31" width="1.6328125" style="25" customWidth="1"/>
    <col min="32" max="33" width="5.6328125" style="110" customWidth="1"/>
    <col min="34" max="34" width="27" style="25" customWidth="1"/>
    <col min="35" max="38" width="12.6328125" style="25" customWidth="1"/>
    <col min="39" max="39" width="1.6328125" style="25" customWidth="1"/>
    <col min="40" max="40" width="5.6328125" style="25" customWidth="1"/>
    <col min="41" max="41" width="20.6328125" style="25" customWidth="1"/>
    <col min="42" max="47" width="12.6328125" style="25" customWidth="1"/>
    <col min="48" max="48" width="9" style="25"/>
    <col min="49" max="49" width="9" style="114"/>
    <col min="50" max="50" width="5.6328125" style="110" customWidth="1"/>
    <col min="51" max="51" width="9" style="25"/>
    <col min="52" max="52" width="32.6328125" style="25" customWidth="1"/>
    <col min="53" max="56" width="12.6328125" style="25" customWidth="1"/>
    <col min="57" max="57" width="1.6328125" style="25" customWidth="1"/>
    <col min="58" max="59" width="5.6328125" style="110" customWidth="1"/>
    <col min="60" max="60" width="27" style="25" customWidth="1"/>
    <col min="61" max="64" width="12.6328125" style="25" customWidth="1"/>
    <col min="65" max="16384" width="9" style="25"/>
  </cols>
  <sheetData>
    <row r="1" spans="1:64" ht="37.5" customHeight="1">
      <c r="B1" s="108"/>
      <c r="C1" s="109"/>
      <c r="D1" s="28"/>
      <c r="F1" s="28"/>
      <c r="G1" s="28"/>
      <c r="H1" s="28"/>
      <c r="I1" s="28"/>
      <c r="J1" s="28"/>
      <c r="K1" s="28"/>
      <c r="L1" s="28"/>
      <c r="N1" s="41"/>
      <c r="AL1" s="112" t="s">
        <v>574</v>
      </c>
      <c r="AN1" s="113">
        <f>IF(報告書!L4="39部門",1,2)</f>
        <v>1</v>
      </c>
    </row>
    <row r="2" spans="1:64">
      <c r="A2" s="42"/>
      <c r="B2" s="903" t="s">
        <v>750</v>
      </c>
      <c r="C2" s="904"/>
      <c r="D2" s="909" t="s">
        <v>124</v>
      </c>
      <c r="E2" s="238"/>
      <c r="F2" s="912" t="s">
        <v>59</v>
      </c>
      <c r="G2" s="915" t="s">
        <v>751</v>
      </c>
      <c r="H2" s="916"/>
      <c r="I2" s="921" t="s">
        <v>41</v>
      </c>
      <c r="J2" s="921" t="s">
        <v>60</v>
      </c>
      <c r="K2" s="921" t="s">
        <v>61</v>
      </c>
      <c r="L2" s="921" t="s">
        <v>44</v>
      </c>
      <c r="N2" s="27"/>
      <c r="O2" s="912" t="s">
        <v>59</v>
      </c>
      <c r="P2" s="915" t="s">
        <v>751</v>
      </c>
      <c r="Q2" s="916"/>
      <c r="R2" s="921" t="s">
        <v>41</v>
      </c>
      <c r="S2" s="921" t="s">
        <v>60</v>
      </c>
      <c r="T2" s="921" t="s">
        <v>61</v>
      </c>
      <c r="U2" s="921" t="s">
        <v>44</v>
      </c>
      <c r="V2" s="28"/>
      <c r="W2" s="922" t="s">
        <v>59</v>
      </c>
      <c r="X2" s="903" t="s">
        <v>750</v>
      </c>
      <c r="Y2" s="904"/>
      <c r="Z2" s="900" t="s">
        <v>41</v>
      </c>
      <c r="AA2" s="900" t="s">
        <v>60</v>
      </c>
      <c r="AB2" s="900" t="s">
        <v>61</v>
      </c>
      <c r="AC2" s="900" t="s">
        <v>44</v>
      </c>
      <c r="AD2" s="115"/>
      <c r="AE2" s="42"/>
      <c r="AF2" s="922" t="s">
        <v>59</v>
      </c>
      <c r="AG2" s="903" t="s">
        <v>750</v>
      </c>
      <c r="AH2" s="904"/>
      <c r="AI2" s="900" t="s">
        <v>41</v>
      </c>
      <c r="AJ2" s="900" t="s">
        <v>60</v>
      </c>
      <c r="AK2" s="900" t="s">
        <v>61</v>
      </c>
      <c r="AL2" s="900" t="s">
        <v>44</v>
      </c>
      <c r="AM2" s="28"/>
      <c r="AN2" s="901" t="str">
        <f>IF(AN1=1,"39部門分類","107部門分類")</f>
        <v>39部門分類</v>
      </c>
      <c r="AO2" s="901"/>
      <c r="AP2" s="900" t="s">
        <v>41</v>
      </c>
      <c r="AQ2" s="900" t="s">
        <v>60</v>
      </c>
      <c r="AR2" s="900" t="s">
        <v>61</v>
      </c>
      <c r="AS2" s="900" t="s">
        <v>44</v>
      </c>
      <c r="AT2" s="28"/>
      <c r="AU2" s="28"/>
      <c r="AW2" s="116"/>
      <c r="AX2" s="31"/>
      <c r="AY2" s="28"/>
      <c r="AZ2" s="28"/>
      <c r="BA2" s="28"/>
      <c r="BB2" s="28"/>
      <c r="BC2" s="28"/>
      <c r="BD2" s="28"/>
      <c r="BF2" s="31"/>
      <c r="BG2" s="31"/>
      <c r="BH2" s="28"/>
      <c r="BI2" s="28"/>
      <c r="BJ2" s="28"/>
      <c r="BK2" s="28"/>
      <c r="BL2" s="28"/>
    </row>
    <row r="3" spans="1:64" ht="13.5" customHeight="1">
      <c r="A3" s="42"/>
      <c r="B3" s="905"/>
      <c r="C3" s="906"/>
      <c r="D3" s="910"/>
      <c r="E3" s="239"/>
      <c r="F3" s="913"/>
      <c r="G3" s="917"/>
      <c r="H3" s="918"/>
      <c r="I3" s="921"/>
      <c r="J3" s="921"/>
      <c r="K3" s="921"/>
      <c r="L3" s="921"/>
      <c r="N3" s="115"/>
      <c r="O3" s="913"/>
      <c r="P3" s="917"/>
      <c r="Q3" s="918"/>
      <c r="R3" s="921"/>
      <c r="S3" s="921"/>
      <c r="T3" s="921"/>
      <c r="U3" s="921"/>
      <c r="V3" s="41"/>
      <c r="W3" s="923"/>
      <c r="X3" s="905"/>
      <c r="Y3" s="906"/>
      <c r="Z3" s="900"/>
      <c r="AA3" s="900"/>
      <c r="AB3" s="900"/>
      <c r="AC3" s="900"/>
      <c r="AD3" s="115"/>
      <c r="AE3" s="42"/>
      <c r="AF3" s="923"/>
      <c r="AG3" s="905"/>
      <c r="AH3" s="906"/>
      <c r="AI3" s="900"/>
      <c r="AJ3" s="900"/>
      <c r="AK3" s="900"/>
      <c r="AL3" s="900"/>
      <c r="AN3" s="901"/>
      <c r="AO3" s="901"/>
      <c r="AP3" s="900"/>
      <c r="AQ3" s="900"/>
      <c r="AR3" s="900"/>
      <c r="AS3" s="900"/>
      <c r="AW3" s="25"/>
      <c r="AX3" s="25"/>
      <c r="BF3" s="25"/>
      <c r="BG3" s="25"/>
    </row>
    <row r="4" spans="1:64">
      <c r="A4" s="42"/>
      <c r="B4" s="905"/>
      <c r="C4" s="906"/>
      <c r="D4" s="910"/>
      <c r="E4" s="239"/>
      <c r="F4" s="913"/>
      <c r="G4" s="917"/>
      <c r="H4" s="918"/>
      <c r="I4" s="921"/>
      <c r="J4" s="921"/>
      <c r="K4" s="921"/>
      <c r="L4" s="921"/>
      <c r="N4" s="115"/>
      <c r="O4" s="913"/>
      <c r="P4" s="917"/>
      <c r="Q4" s="918"/>
      <c r="R4" s="921"/>
      <c r="S4" s="921"/>
      <c r="T4" s="921"/>
      <c r="U4" s="921"/>
      <c r="V4" s="41"/>
      <c r="W4" s="923"/>
      <c r="X4" s="905"/>
      <c r="Y4" s="906"/>
      <c r="Z4" s="900"/>
      <c r="AA4" s="900"/>
      <c r="AB4" s="900"/>
      <c r="AC4" s="900"/>
      <c r="AD4" s="115"/>
      <c r="AE4" s="42"/>
      <c r="AF4" s="923"/>
      <c r="AG4" s="905"/>
      <c r="AH4" s="906"/>
      <c r="AI4" s="900"/>
      <c r="AJ4" s="900"/>
      <c r="AK4" s="900"/>
      <c r="AL4" s="900"/>
      <c r="AN4" s="901"/>
      <c r="AO4" s="901"/>
      <c r="AP4" s="900"/>
      <c r="AQ4" s="900"/>
      <c r="AR4" s="900"/>
      <c r="AS4" s="900"/>
      <c r="AW4" s="25"/>
      <c r="AX4" s="25"/>
      <c r="BF4" s="25"/>
      <c r="BG4" s="25"/>
    </row>
    <row r="5" spans="1:64">
      <c r="A5" s="42"/>
      <c r="B5" s="907"/>
      <c r="C5" s="908"/>
      <c r="D5" s="911"/>
      <c r="E5" s="239"/>
      <c r="F5" s="914"/>
      <c r="G5" s="919"/>
      <c r="H5" s="920"/>
      <c r="I5" s="117">
        <f>マージン!$F$6</f>
        <v>2025</v>
      </c>
      <c r="J5" s="117">
        <f>マージン!$F$6</f>
        <v>2025</v>
      </c>
      <c r="K5" s="117">
        <f>マージン!$F$6</f>
        <v>2025</v>
      </c>
      <c r="L5" s="117">
        <f>マージン!$F$6</f>
        <v>2025</v>
      </c>
      <c r="N5" s="115"/>
      <c r="O5" s="914"/>
      <c r="P5" s="919"/>
      <c r="Q5" s="920"/>
      <c r="R5" s="117">
        <f>マージン!$F$6</f>
        <v>2025</v>
      </c>
      <c r="S5" s="117">
        <f>マージン!$F$6</f>
        <v>2025</v>
      </c>
      <c r="T5" s="117">
        <f>マージン!$F$6</f>
        <v>2025</v>
      </c>
      <c r="U5" s="117">
        <f>マージン!$F$6</f>
        <v>2025</v>
      </c>
      <c r="V5" s="41"/>
      <c r="W5" s="924"/>
      <c r="X5" s="907"/>
      <c r="Y5" s="908"/>
      <c r="Z5" s="118">
        <f>マージン!$F$6</f>
        <v>2025</v>
      </c>
      <c r="AA5" s="118">
        <f>マージン!$F$6</f>
        <v>2025</v>
      </c>
      <c r="AB5" s="118">
        <f>マージン!$F$6</f>
        <v>2025</v>
      </c>
      <c r="AC5" s="118">
        <f>マージン!$F$6</f>
        <v>2025</v>
      </c>
      <c r="AD5" s="115"/>
      <c r="AE5" s="42"/>
      <c r="AF5" s="924"/>
      <c r="AG5" s="907"/>
      <c r="AH5" s="908"/>
      <c r="AI5" s="118">
        <f>マージン!$F$6</f>
        <v>2025</v>
      </c>
      <c r="AJ5" s="118">
        <f>マージン!$F$6</f>
        <v>2025</v>
      </c>
      <c r="AK5" s="118">
        <f>マージン!$F$6</f>
        <v>2025</v>
      </c>
      <c r="AL5" s="118">
        <f>マージン!$F$6</f>
        <v>2025</v>
      </c>
      <c r="AN5" s="902"/>
      <c r="AO5" s="902"/>
      <c r="AP5" s="118">
        <f>マージン!$F$6</f>
        <v>2025</v>
      </c>
      <c r="AQ5" s="118">
        <f>マージン!$F$6</f>
        <v>2025</v>
      </c>
      <c r="AR5" s="118">
        <f>マージン!$F$6</f>
        <v>2025</v>
      </c>
      <c r="AS5" s="118">
        <f>マージン!$F$6</f>
        <v>2025</v>
      </c>
      <c r="AW5" s="25"/>
      <c r="AX5" s="25"/>
      <c r="BF5" s="25"/>
      <c r="BG5" s="25"/>
    </row>
    <row r="6" spans="1:64">
      <c r="A6" s="42"/>
      <c r="B6" s="168">
        <v>11</v>
      </c>
      <c r="C6" s="158" t="s">
        <v>672</v>
      </c>
      <c r="D6" s="120">
        <v>1</v>
      </c>
      <c r="E6" s="237"/>
      <c r="F6" s="121">
        <f t="shared" ref="F6:F41" si="0">RANK(M6,$M$6:$M$41)</f>
        <v>1</v>
      </c>
      <c r="G6" s="156">
        <v>1</v>
      </c>
      <c r="H6" s="157" t="s">
        <v>975</v>
      </c>
      <c r="I6" s="618">
        <f>SUMIF($D$6:$D$111,G6,消費波及!$Z$6:$Z$111)+SUMIF($D$6:$D$111,G6,開催波及!$Z$6:$Z$111)</f>
        <v>0</v>
      </c>
      <c r="J6" s="618">
        <f>SUMIF($D$6:$D$111,G6,消費波及!$AA$6:$AA$111)+SUMIF($D$6:$D$111,G6,開催波及!$AA$6:$AA$111)</f>
        <v>0</v>
      </c>
      <c r="K6" s="618">
        <f>SUMIF($D$6:$D$111,G6,消費波及!$AB$6:$AB$111)+SUMIF($D$6:$D$111,G6,開催波及!$AB$6:$AB$111)</f>
        <v>0</v>
      </c>
      <c r="L6" s="619">
        <f t="shared" ref="L6:L45" si="1">SUM(I6:K6)</f>
        <v>0</v>
      </c>
      <c r="M6" s="122">
        <f>L6+(1000-G6)*0.0000001</f>
        <v>9.9899999999999989E-5</v>
      </c>
      <c r="N6" s="115"/>
      <c r="O6" s="66">
        <v>1</v>
      </c>
      <c r="P6" s="120">
        <f>VLOOKUP(O6,$F$6:$G$41,2,0)</f>
        <v>1</v>
      </c>
      <c r="Q6" s="123" t="str">
        <f t="shared" ref="Q6:Q41" si="2">VLOOKUP(P6,$G$6:$H$41,2)</f>
        <v>農林漁業</v>
      </c>
      <c r="R6" s="618">
        <f>VLOOKUP($P6,$G$6:I$41,3)</f>
        <v>0</v>
      </c>
      <c r="S6" s="618">
        <f>VLOOKUP($P6,$G$6:J$41,4)</f>
        <v>0</v>
      </c>
      <c r="T6" s="618">
        <f>VLOOKUP($P6,$G$6:K$41,5)</f>
        <v>0</v>
      </c>
      <c r="U6" s="618">
        <f>VLOOKUP($P6,$G$6:L$41,6)</f>
        <v>0</v>
      </c>
      <c r="V6" s="115"/>
      <c r="W6" s="66">
        <f>RANK(AD6,$AD$6:$AD$108,0)</f>
        <v>1</v>
      </c>
      <c r="X6" s="168">
        <v>11</v>
      </c>
      <c r="Y6" s="158" t="s">
        <v>672</v>
      </c>
      <c r="Z6" s="621">
        <f>消費波及!Z6+開催波及!Z6</f>
        <v>0</v>
      </c>
      <c r="AA6" s="621">
        <f>消費波及!AA6+開催波及!AA6</f>
        <v>0</v>
      </c>
      <c r="AB6" s="621">
        <f>消費波及!AB6+開催波及!AB6</f>
        <v>0</v>
      </c>
      <c r="AC6" s="621">
        <f>消費波及!AC6+開催波及!AC6</f>
        <v>0</v>
      </c>
      <c r="AD6" s="122">
        <f>AC6+(1000-X6)*0.0000001</f>
        <v>9.8899999999999992E-5</v>
      </c>
      <c r="AE6" s="42"/>
      <c r="AF6" s="66">
        <v>1</v>
      </c>
      <c r="AG6" s="124">
        <f t="shared" ref="AG6:AG37" si="3">VLOOKUP($AF6,$W$6:$AC$109,2,0)</f>
        <v>11</v>
      </c>
      <c r="AH6" s="125" t="str">
        <f>VLOOKUP($AF6,$W$6:$AC$109,3,0)</f>
        <v>耕種農業</v>
      </c>
      <c r="AI6" s="622">
        <f t="shared" ref="AI6:AI70" si="4">VLOOKUP($AF6,$W$6:$AC$109,4,0)</f>
        <v>0</v>
      </c>
      <c r="AJ6" s="622">
        <f t="shared" ref="AJ6:AJ70" si="5">VLOOKUP($AF6,$W$6:$AC$109,5,0)</f>
        <v>0</v>
      </c>
      <c r="AK6" s="622">
        <f t="shared" ref="AK6:AK70" si="6">VLOOKUP($AF6,$W$6:$AC$109,6,0)</f>
        <v>0</v>
      </c>
      <c r="AL6" s="622">
        <f t="shared" ref="AL6:AL70" si="7">VLOOKUP($AF6,$W$6:$AC$109,7,0)</f>
        <v>0</v>
      </c>
      <c r="AN6" s="623">
        <f>IF($AN$1=1,P6,AG6)</f>
        <v>1</v>
      </c>
      <c r="AO6" s="624" t="str">
        <f t="shared" ref="AO6" si="8">IF($AN$1=1,Q6,AH6)</f>
        <v>農林漁業</v>
      </c>
      <c r="AP6" s="622">
        <f t="shared" ref="AP6" si="9">IF($AN$1=1,R6,AI6)</f>
        <v>0</v>
      </c>
      <c r="AQ6" s="622">
        <f t="shared" ref="AQ6" si="10">IF($AN$1=1,S6,AJ6)</f>
        <v>0</v>
      </c>
      <c r="AR6" s="622">
        <f t="shared" ref="AR6" si="11">IF($AN$1=1,T6,AK6)</f>
        <v>0</v>
      </c>
      <c r="AS6" s="618">
        <f t="shared" ref="AS6" si="12">IF($AN$1=1,U6,AL6)</f>
        <v>0</v>
      </c>
      <c r="AW6" s="25"/>
      <c r="AX6" s="25"/>
      <c r="BF6" s="25"/>
      <c r="BG6" s="25"/>
    </row>
    <row r="7" spans="1:64">
      <c r="A7" s="42"/>
      <c r="B7" s="168">
        <v>12</v>
      </c>
      <c r="C7" s="158" t="s">
        <v>30</v>
      </c>
      <c r="D7" s="120">
        <v>1</v>
      </c>
      <c r="E7" s="237"/>
      <c r="F7" s="66">
        <f t="shared" si="0"/>
        <v>2</v>
      </c>
      <c r="G7" s="156">
        <v>6</v>
      </c>
      <c r="H7" s="158" t="s">
        <v>976</v>
      </c>
      <c r="I7" s="618">
        <f>SUMIF($D$6:$D$111,G7,消費波及!$Z$6:$Z$111)+SUMIF($D$6:$D$111,G7,開催波及!$Z$6:$Z$111)</f>
        <v>0</v>
      </c>
      <c r="J7" s="618">
        <f>SUMIF($D$6:$D$111,G7,消費波及!$AA$6:$AA$111)+SUMIF($D$6:$D$111,G7,開催波及!$AA$6:$AA$111)</f>
        <v>0</v>
      </c>
      <c r="K7" s="618">
        <f>SUMIF($D$6:$D$111,G7,消費波及!$AB$6:$AB$111)+SUMIF($D$6:$D$111,G7,開催波及!$AB$6:$AB$111)</f>
        <v>0</v>
      </c>
      <c r="L7" s="619">
        <f t="shared" si="1"/>
        <v>0</v>
      </c>
      <c r="M7" s="76">
        <f t="shared" ref="M7:M41" si="13">L7+(1000-G7)*0.0000001</f>
        <v>9.939999999999999E-5</v>
      </c>
      <c r="N7" s="115"/>
      <c r="O7" s="66">
        <v>2</v>
      </c>
      <c r="P7" s="120">
        <f t="shared" ref="P7:P41" si="14">VLOOKUP(O7,$F$6:$G$41,2,0)</f>
        <v>6</v>
      </c>
      <c r="Q7" s="123" t="str">
        <f t="shared" si="2"/>
        <v>鉱業</v>
      </c>
      <c r="R7" s="618">
        <f>VLOOKUP($P7,$G$6:I$41,3)</f>
        <v>0</v>
      </c>
      <c r="S7" s="618">
        <f>VLOOKUP($P7,$G$6:J$41,4)</f>
        <v>0</v>
      </c>
      <c r="T7" s="618">
        <f>VLOOKUP($P7,$G$6:K$41,5)</f>
        <v>0</v>
      </c>
      <c r="U7" s="618">
        <f>VLOOKUP($P7,$G$6:L$41,6)</f>
        <v>0</v>
      </c>
      <c r="V7" s="115"/>
      <c r="W7" s="66">
        <f t="shared" ref="W7:W70" si="15">RANK(AD7,$AD$6:$AD$108,0)</f>
        <v>2</v>
      </c>
      <c r="X7" s="168">
        <v>12</v>
      </c>
      <c r="Y7" s="158" t="s">
        <v>30</v>
      </c>
      <c r="Z7" s="621">
        <f>消費波及!Z7+開催波及!Z7</f>
        <v>0</v>
      </c>
      <c r="AA7" s="621">
        <f>消費波及!AA7+開催波及!AA7</f>
        <v>0</v>
      </c>
      <c r="AB7" s="621">
        <f>消費波及!AB7+開催波及!AB7</f>
        <v>0</v>
      </c>
      <c r="AC7" s="621">
        <f>消費波及!AC7+開催波及!AC7</f>
        <v>0</v>
      </c>
      <c r="AD7" s="122">
        <f t="shared" ref="AD7:AD70" si="16">AC7+(1000-X7)*0.0000001</f>
        <v>9.8799999999999989E-5</v>
      </c>
      <c r="AE7" s="42"/>
      <c r="AF7" s="66">
        <v>2</v>
      </c>
      <c r="AG7" s="124">
        <f t="shared" si="3"/>
        <v>12</v>
      </c>
      <c r="AH7" s="125" t="str">
        <f t="shared" ref="AH7:AH70" si="17">VLOOKUP($AF7,$W$6:$AC$109,3,0)</f>
        <v>畜産</v>
      </c>
      <c r="AI7" s="622">
        <f t="shared" si="4"/>
        <v>0</v>
      </c>
      <c r="AJ7" s="622">
        <f t="shared" si="5"/>
        <v>0</v>
      </c>
      <c r="AK7" s="622">
        <f t="shared" si="6"/>
        <v>0</v>
      </c>
      <c r="AL7" s="622">
        <f t="shared" si="7"/>
        <v>0</v>
      </c>
      <c r="AN7" s="623">
        <f t="shared" ref="AN7:AN25" si="18">IF($AN$1=1,P7,AG7)</f>
        <v>6</v>
      </c>
      <c r="AO7" s="624" t="str">
        <f t="shared" ref="AO7:AO25" si="19">IF($AN$1=1,Q7,AH7)</f>
        <v>鉱業</v>
      </c>
      <c r="AP7" s="622">
        <f t="shared" ref="AP7:AP25" si="20">IF($AN$1=1,R7,AI7)</f>
        <v>0</v>
      </c>
      <c r="AQ7" s="622">
        <f t="shared" ref="AQ7:AQ25" si="21">IF($AN$1=1,S7,AJ7)</f>
        <v>0</v>
      </c>
      <c r="AR7" s="622">
        <f t="shared" ref="AR7:AR25" si="22">IF($AN$1=1,T7,AK7)</f>
        <v>0</v>
      </c>
      <c r="AS7" s="618">
        <f t="shared" ref="AS7:AS25" si="23">IF($AN$1=1,U7,AL7)</f>
        <v>0</v>
      </c>
      <c r="AW7" s="25"/>
      <c r="AX7" s="25"/>
      <c r="BF7" s="25"/>
      <c r="BG7" s="25"/>
    </row>
    <row r="8" spans="1:64">
      <c r="A8" s="42"/>
      <c r="B8" s="168">
        <v>13</v>
      </c>
      <c r="C8" s="158" t="s">
        <v>0</v>
      </c>
      <c r="D8" s="120">
        <v>1</v>
      </c>
      <c r="E8" s="237"/>
      <c r="F8" s="66">
        <f t="shared" si="0"/>
        <v>3</v>
      </c>
      <c r="G8" s="156">
        <v>11</v>
      </c>
      <c r="H8" s="158" t="s">
        <v>977</v>
      </c>
      <c r="I8" s="618">
        <f>SUMIF($D$6:$D$111,G8,消費波及!$Z$6:$Z$111)+SUMIF($D$6:$D$111,G8,開催波及!$Z$6:$Z$111)</f>
        <v>0</v>
      </c>
      <c r="J8" s="618">
        <f>SUMIF($D$6:$D$111,G8,消費波及!$AA$6:$AA$111)+SUMIF($D$6:$D$111,G8,開催波及!$AA$6:$AA$111)</f>
        <v>0</v>
      </c>
      <c r="K8" s="618">
        <f>SUMIF($D$6:$D$111,G8,消費波及!$AB$6:$AB$111)+SUMIF($D$6:$D$111,G8,開催波及!$AB$6:$AB$111)</f>
        <v>0</v>
      </c>
      <c r="L8" s="619">
        <f t="shared" si="1"/>
        <v>0</v>
      </c>
      <c r="M8" s="76">
        <f t="shared" si="13"/>
        <v>9.8899999999999992E-5</v>
      </c>
      <c r="N8" s="115"/>
      <c r="O8" s="66">
        <v>3</v>
      </c>
      <c r="P8" s="120">
        <f t="shared" si="14"/>
        <v>11</v>
      </c>
      <c r="Q8" s="123" t="str">
        <f t="shared" si="2"/>
        <v>飲食料品</v>
      </c>
      <c r="R8" s="618">
        <f>VLOOKUP($P8,$G$6:I$41,3)</f>
        <v>0</v>
      </c>
      <c r="S8" s="618">
        <f>VLOOKUP($P8,$G$6:J$41,4)</f>
        <v>0</v>
      </c>
      <c r="T8" s="618">
        <f>VLOOKUP($P8,$G$6:K$41,5)</f>
        <v>0</v>
      </c>
      <c r="U8" s="618">
        <f>VLOOKUP($P8,$G$6:L$41,6)</f>
        <v>0</v>
      </c>
      <c r="V8" s="41"/>
      <c r="W8" s="66">
        <f t="shared" si="15"/>
        <v>3</v>
      </c>
      <c r="X8" s="168">
        <v>13</v>
      </c>
      <c r="Y8" s="158" t="s">
        <v>0</v>
      </c>
      <c r="Z8" s="621">
        <f>消費波及!Z8+開催波及!Z8</f>
        <v>0</v>
      </c>
      <c r="AA8" s="621">
        <f>消費波及!AA8+開催波及!AA8</f>
        <v>0</v>
      </c>
      <c r="AB8" s="621">
        <f>消費波及!AB8+開催波及!AB8</f>
        <v>0</v>
      </c>
      <c r="AC8" s="621">
        <f>消費波及!AC8+開催波及!AC8</f>
        <v>0</v>
      </c>
      <c r="AD8" s="122">
        <f t="shared" si="16"/>
        <v>9.87E-5</v>
      </c>
      <c r="AE8" s="42"/>
      <c r="AF8" s="66">
        <v>3</v>
      </c>
      <c r="AG8" s="124">
        <f t="shared" si="3"/>
        <v>13</v>
      </c>
      <c r="AH8" s="125" t="str">
        <f t="shared" si="17"/>
        <v>農業サービス</v>
      </c>
      <c r="AI8" s="622">
        <f t="shared" si="4"/>
        <v>0</v>
      </c>
      <c r="AJ8" s="622">
        <f t="shared" si="5"/>
        <v>0</v>
      </c>
      <c r="AK8" s="622">
        <f t="shared" si="6"/>
        <v>0</v>
      </c>
      <c r="AL8" s="622">
        <f t="shared" si="7"/>
        <v>0</v>
      </c>
      <c r="AN8" s="623">
        <f t="shared" si="18"/>
        <v>11</v>
      </c>
      <c r="AO8" s="624" t="str">
        <f t="shared" si="19"/>
        <v>飲食料品</v>
      </c>
      <c r="AP8" s="622">
        <f t="shared" si="20"/>
        <v>0</v>
      </c>
      <c r="AQ8" s="622">
        <f t="shared" si="21"/>
        <v>0</v>
      </c>
      <c r="AR8" s="622">
        <f t="shared" si="22"/>
        <v>0</v>
      </c>
      <c r="AS8" s="618">
        <f t="shared" si="23"/>
        <v>0</v>
      </c>
      <c r="AW8" s="25"/>
      <c r="AX8" s="25"/>
      <c r="BF8" s="25"/>
      <c r="BG8" s="25"/>
    </row>
    <row r="9" spans="1:64">
      <c r="A9" s="42"/>
      <c r="B9" s="168">
        <v>15</v>
      </c>
      <c r="C9" s="158" t="s">
        <v>1</v>
      </c>
      <c r="D9" s="120">
        <v>1</v>
      </c>
      <c r="E9" s="237"/>
      <c r="F9" s="66">
        <f t="shared" si="0"/>
        <v>4</v>
      </c>
      <c r="G9" s="156">
        <v>15</v>
      </c>
      <c r="H9" s="158" t="s">
        <v>978</v>
      </c>
      <c r="I9" s="618">
        <f>SUMIF($D$6:$D$111,G9,消費波及!$Z$6:$Z$111)+SUMIF($D$6:$D$111,G9,開催波及!$Z$6:$Z$111)</f>
        <v>0</v>
      </c>
      <c r="J9" s="618">
        <f>SUMIF($D$6:$D$111,G9,消費波及!$AA$6:$AA$111)+SUMIF($D$6:$D$111,G9,開催波及!$AA$6:$AA$111)</f>
        <v>0</v>
      </c>
      <c r="K9" s="618">
        <f>SUMIF($D$6:$D$111,G9,消費波及!$AB$6:$AB$111)+SUMIF($D$6:$D$111,G9,開催波及!$AB$6:$AB$111)</f>
        <v>0</v>
      </c>
      <c r="L9" s="619">
        <f t="shared" si="1"/>
        <v>0</v>
      </c>
      <c r="M9" s="76">
        <f t="shared" si="13"/>
        <v>9.8499999999999995E-5</v>
      </c>
      <c r="N9" s="115"/>
      <c r="O9" s="66">
        <v>4</v>
      </c>
      <c r="P9" s="120">
        <f t="shared" si="14"/>
        <v>15</v>
      </c>
      <c r="Q9" s="123" t="str">
        <f t="shared" si="2"/>
        <v>繊維製品</v>
      </c>
      <c r="R9" s="618">
        <f>VLOOKUP($P9,$G$6:I$41,3)</f>
        <v>0</v>
      </c>
      <c r="S9" s="618">
        <f>VLOOKUP($P9,$G$6:J$41,4)</f>
        <v>0</v>
      </c>
      <c r="T9" s="618">
        <f>VLOOKUP($P9,$G$6:K$41,5)</f>
        <v>0</v>
      </c>
      <c r="U9" s="618">
        <f>VLOOKUP($P9,$G$6:L$41,6)</f>
        <v>0</v>
      </c>
      <c r="V9" s="41"/>
      <c r="W9" s="66">
        <f t="shared" si="15"/>
        <v>4</v>
      </c>
      <c r="X9" s="168">
        <v>15</v>
      </c>
      <c r="Y9" s="158" t="s">
        <v>1</v>
      </c>
      <c r="Z9" s="621">
        <f>消費波及!Z9+開催波及!Z9</f>
        <v>0</v>
      </c>
      <c r="AA9" s="621">
        <f>消費波及!AA9+開催波及!AA9</f>
        <v>0</v>
      </c>
      <c r="AB9" s="621">
        <f>消費波及!AB9+開催波及!AB9</f>
        <v>0</v>
      </c>
      <c r="AC9" s="621">
        <f>消費波及!AC9+開催波及!AC9</f>
        <v>0</v>
      </c>
      <c r="AD9" s="122">
        <f t="shared" si="16"/>
        <v>9.8499999999999995E-5</v>
      </c>
      <c r="AE9" s="42"/>
      <c r="AF9" s="66">
        <v>4</v>
      </c>
      <c r="AG9" s="124">
        <f t="shared" si="3"/>
        <v>15</v>
      </c>
      <c r="AH9" s="125" t="str">
        <f t="shared" si="17"/>
        <v>林業</v>
      </c>
      <c r="AI9" s="622">
        <f t="shared" si="4"/>
        <v>0</v>
      </c>
      <c r="AJ9" s="622">
        <f t="shared" si="5"/>
        <v>0</v>
      </c>
      <c r="AK9" s="622">
        <f t="shared" si="6"/>
        <v>0</v>
      </c>
      <c r="AL9" s="622">
        <f t="shared" si="7"/>
        <v>0</v>
      </c>
      <c r="AN9" s="623">
        <f t="shared" si="18"/>
        <v>15</v>
      </c>
      <c r="AO9" s="624" t="str">
        <f t="shared" si="19"/>
        <v>繊維製品</v>
      </c>
      <c r="AP9" s="622">
        <f t="shared" si="20"/>
        <v>0</v>
      </c>
      <c r="AQ9" s="622">
        <f t="shared" si="21"/>
        <v>0</v>
      </c>
      <c r="AR9" s="622">
        <f t="shared" si="22"/>
        <v>0</v>
      </c>
      <c r="AS9" s="618">
        <f t="shared" si="23"/>
        <v>0</v>
      </c>
      <c r="AW9" s="25"/>
      <c r="AX9" s="25"/>
      <c r="BF9" s="25"/>
      <c r="BG9" s="25"/>
    </row>
    <row r="10" spans="1:64">
      <c r="A10" s="42"/>
      <c r="B10" s="168">
        <v>17</v>
      </c>
      <c r="C10" s="158" t="s">
        <v>2</v>
      </c>
      <c r="D10" s="120">
        <v>1</v>
      </c>
      <c r="E10" s="237"/>
      <c r="F10" s="66">
        <f t="shared" si="0"/>
        <v>5</v>
      </c>
      <c r="G10" s="156">
        <v>16</v>
      </c>
      <c r="H10" s="158" t="s">
        <v>979</v>
      </c>
      <c r="I10" s="618">
        <f>SUMIF($D$6:$D$111,G10,消費波及!$Z$6:$Z$111)+SUMIF($D$6:$D$111,G10,開催波及!$Z$6:$Z$111)</f>
        <v>0</v>
      </c>
      <c r="J10" s="618">
        <f>SUMIF($D$6:$D$111,G10,消費波及!$AA$6:$AA$111)+SUMIF($D$6:$D$111,G10,開催波及!$AA$6:$AA$111)</f>
        <v>0</v>
      </c>
      <c r="K10" s="618">
        <f>SUMIF($D$6:$D$111,G10,消費波及!$AB$6:$AB$111)+SUMIF($D$6:$D$111,G10,開催波及!$AB$6:$AB$111)</f>
        <v>0</v>
      </c>
      <c r="L10" s="619">
        <f t="shared" si="1"/>
        <v>0</v>
      </c>
      <c r="M10" s="76">
        <f t="shared" si="13"/>
        <v>9.8399999999999993E-5</v>
      </c>
      <c r="N10" s="115"/>
      <c r="O10" s="66">
        <v>5</v>
      </c>
      <c r="P10" s="120">
        <f t="shared" si="14"/>
        <v>16</v>
      </c>
      <c r="Q10" s="123" t="str">
        <f t="shared" si="2"/>
        <v>パルプ・紙・木製品</v>
      </c>
      <c r="R10" s="618">
        <f>VLOOKUP($P10,$G$6:I$41,3)</f>
        <v>0</v>
      </c>
      <c r="S10" s="618">
        <f>VLOOKUP($P10,$G$6:J$41,4)</f>
        <v>0</v>
      </c>
      <c r="T10" s="618">
        <f>VLOOKUP($P10,$G$6:K$41,5)</f>
        <v>0</v>
      </c>
      <c r="U10" s="618">
        <f>VLOOKUP($P10,$G$6:L$41,6)</f>
        <v>0</v>
      </c>
      <c r="V10" s="41"/>
      <c r="W10" s="66">
        <f t="shared" si="15"/>
        <v>5</v>
      </c>
      <c r="X10" s="168">
        <v>17</v>
      </c>
      <c r="Y10" s="158" t="s">
        <v>2</v>
      </c>
      <c r="Z10" s="621">
        <f>消費波及!Z10+開催波及!Z10</f>
        <v>0</v>
      </c>
      <c r="AA10" s="621">
        <f>消費波及!AA10+開催波及!AA10</f>
        <v>0</v>
      </c>
      <c r="AB10" s="621">
        <f>消費波及!AB10+開催波及!AB10</f>
        <v>0</v>
      </c>
      <c r="AC10" s="621">
        <f>消費波及!AC10+開催波及!AC10</f>
        <v>0</v>
      </c>
      <c r="AD10" s="122">
        <f t="shared" si="16"/>
        <v>9.8299999999999991E-5</v>
      </c>
      <c r="AE10" s="42"/>
      <c r="AF10" s="66">
        <v>5</v>
      </c>
      <c r="AG10" s="124">
        <f t="shared" si="3"/>
        <v>17</v>
      </c>
      <c r="AH10" s="125" t="str">
        <f t="shared" si="17"/>
        <v>漁業</v>
      </c>
      <c r="AI10" s="622">
        <f t="shared" si="4"/>
        <v>0</v>
      </c>
      <c r="AJ10" s="622">
        <f t="shared" si="5"/>
        <v>0</v>
      </c>
      <c r="AK10" s="622">
        <f t="shared" si="6"/>
        <v>0</v>
      </c>
      <c r="AL10" s="622">
        <f t="shared" si="7"/>
        <v>0</v>
      </c>
      <c r="AN10" s="623">
        <f t="shared" si="18"/>
        <v>16</v>
      </c>
      <c r="AO10" s="624" t="str">
        <f t="shared" si="19"/>
        <v>パルプ・紙・木製品</v>
      </c>
      <c r="AP10" s="622">
        <f t="shared" si="20"/>
        <v>0</v>
      </c>
      <c r="AQ10" s="622">
        <f t="shared" si="21"/>
        <v>0</v>
      </c>
      <c r="AR10" s="622">
        <f t="shared" si="22"/>
        <v>0</v>
      </c>
      <c r="AS10" s="618">
        <f t="shared" si="23"/>
        <v>0</v>
      </c>
      <c r="AW10" s="25"/>
      <c r="AX10" s="25"/>
      <c r="BF10" s="25"/>
      <c r="BG10" s="25"/>
    </row>
    <row r="11" spans="1:64">
      <c r="A11" s="42"/>
      <c r="B11" s="168">
        <v>61</v>
      </c>
      <c r="C11" s="158" t="s">
        <v>33</v>
      </c>
      <c r="D11" s="120">
        <v>6</v>
      </c>
      <c r="E11" s="237"/>
      <c r="F11" s="66">
        <f t="shared" si="0"/>
        <v>6</v>
      </c>
      <c r="G11" s="156">
        <v>20</v>
      </c>
      <c r="H11" s="158" t="s">
        <v>980</v>
      </c>
      <c r="I11" s="618">
        <f>SUMIF($D$6:$D$111,G11,消費波及!$Z$6:$Z$111)+SUMIF($D$6:$D$111,G11,開催波及!$Z$6:$Z$111)</f>
        <v>0</v>
      </c>
      <c r="J11" s="618">
        <f>SUMIF($D$6:$D$111,G11,消費波及!$AA$6:$AA$111)+SUMIF($D$6:$D$111,G11,開催波及!$AA$6:$AA$111)</f>
        <v>0</v>
      </c>
      <c r="K11" s="618">
        <f>SUMIF($D$6:$D$111,G11,消費波及!$AB$6:$AB$111)+SUMIF($D$6:$D$111,G11,開催波及!$AB$6:$AB$111)</f>
        <v>0</v>
      </c>
      <c r="L11" s="619">
        <f t="shared" si="1"/>
        <v>0</v>
      </c>
      <c r="M11" s="76">
        <f t="shared" si="13"/>
        <v>9.7999999999999997E-5</v>
      </c>
      <c r="N11" s="115"/>
      <c r="O11" s="66">
        <v>6</v>
      </c>
      <c r="P11" s="120">
        <f t="shared" si="14"/>
        <v>20</v>
      </c>
      <c r="Q11" s="123" t="str">
        <f t="shared" si="2"/>
        <v>化学製品</v>
      </c>
      <c r="R11" s="618">
        <f>VLOOKUP($P11,$G$6:I$41,3)</f>
        <v>0</v>
      </c>
      <c r="S11" s="618">
        <f>VLOOKUP($P11,$G$6:J$41,4)</f>
        <v>0</v>
      </c>
      <c r="T11" s="618">
        <f>VLOOKUP($P11,$G$6:K$41,5)</f>
        <v>0</v>
      </c>
      <c r="U11" s="618">
        <f>VLOOKUP($P11,$G$6:L$41,6)</f>
        <v>0</v>
      </c>
      <c r="V11" s="41"/>
      <c r="W11" s="66">
        <f t="shared" si="15"/>
        <v>6</v>
      </c>
      <c r="X11" s="168">
        <v>61</v>
      </c>
      <c r="Y11" s="158" t="s">
        <v>33</v>
      </c>
      <c r="Z11" s="621">
        <f>消費波及!Z11+開催波及!Z11</f>
        <v>0</v>
      </c>
      <c r="AA11" s="621">
        <f>消費波及!AA11+開催波及!AA11</f>
        <v>0</v>
      </c>
      <c r="AB11" s="621">
        <f>消費波及!AB11+開催波及!AB11</f>
        <v>0</v>
      </c>
      <c r="AC11" s="621">
        <f>消費波及!AC11+開催波及!AC11</f>
        <v>0</v>
      </c>
      <c r="AD11" s="122">
        <f t="shared" si="16"/>
        <v>9.3899999999999992E-5</v>
      </c>
      <c r="AE11" s="42"/>
      <c r="AF11" s="66">
        <v>6</v>
      </c>
      <c r="AG11" s="124">
        <f t="shared" si="3"/>
        <v>61</v>
      </c>
      <c r="AH11" s="125" t="str">
        <f t="shared" si="17"/>
        <v>石炭・原油・天然ガス</v>
      </c>
      <c r="AI11" s="622">
        <f t="shared" si="4"/>
        <v>0</v>
      </c>
      <c r="AJ11" s="622">
        <f t="shared" si="5"/>
        <v>0</v>
      </c>
      <c r="AK11" s="622">
        <f t="shared" si="6"/>
        <v>0</v>
      </c>
      <c r="AL11" s="622">
        <f t="shared" si="7"/>
        <v>0</v>
      </c>
      <c r="AN11" s="623">
        <f t="shared" si="18"/>
        <v>20</v>
      </c>
      <c r="AO11" s="624" t="str">
        <f t="shared" si="19"/>
        <v>化学製品</v>
      </c>
      <c r="AP11" s="622">
        <f t="shared" si="20"/>
        <v>0</v>
      </c>
      <c r="AQ11" s="622">
        <f t="shared" si="21"/>
        <v>0</v>
      </c>
      <c r="AR11" s="622">
        <f t="shared" si="22"/>
        <v>0</v>
      </c>
      <c r="AS11" s="618">
        <f t="shared" si="23"/>
        <v>0</v>
      </c>
      <c r="AW11" s="25"/>
      <c r="AX11" s="25"/>
      <c r="BF11" s="25"/>
      <c r="BG11" s="25"/>
    </row>
    <row r="12" spans="1:64">
      <c r="A12" s="42"/>
      <c r="B12" s="168">
        <v>62</v>
      </c>
      <c r="C12" s="158" t="s">
        <v>673</v>
      </c>
      <c r="D12" s="120">
        <v>6</v>
      </c>
      <c r="E12" s="237"/>
      <c r="F12" s="66">
        <f t="shared" si="0"/>
        <v>7</v>
      </c>
      <c r="G12" s="156">
        <v>21</v>
      </c>
      <c r="H12" s="158" t="s">
        <v>981</v>
      </c>
      <c r="I12" s="618">
        <f>SUMIF($D$6:$D$111,G12,消費波及!$Z$6:$Z$111)+SUMIF($D$6:$D$111,G12,開催波及!$Z$6:$Z$111)</f>
        <v>0</v>
      </c>
      <c r="J12" s="618">
        <f>SUMIF($D$6:$D$111,G12,消費波及!$AA$6:$AA$111)+SUMIF($D$6:$D$111,G12,開催波及!$AA$6:$AA$111)</f>
        <v>0</v>
      </c>
      <c r="K12" s="618">
        <f>SUMIF($D$6:$D$111,G12,消費波及!$AB$6:$AB$111)+SUMIF($D$6:$D$111,G12,開催波及!$AB$6:$AB$111)</f>
        <v>0</v>
      </c>
      <c r="L12" s="619">
        <f t="shared" si="1"/>
        <v>0</v>
      </c>
      <c r="M12" s="76">
        <f t="shared" si="13"/>
        <v>9.7899999999999994E-5</v>
      </c>
      <c r="N12" s="115"/>
      <c r="O12" s="66">
        <v>7</v>
      </c>
      <c r="P12" s="120">
        <f t="shared" si="14"/>
        <v>21</v>
      </c>
      <c r="Q12" s="123" t="str">
        <f t="shared" si="2"/>
        <v>石油・石炭製品</v>
      </c>
      <c r="R12" s="618">
        <f>VLOOKUP($P12,$G$6:I$41,3)</f>
        <v>0</v>
      </c>
      <c r="S12" s="618">
        <f>VLOOKUP($P12,$G$6:J$41,4)</f>
        <v>0</v>
      </c>
      <c r="T12" s="618">
        <f>VLOOKUP($P12,$G$6:K$41,5)</f>
        <v>0</v>
      </c>
      <c r="U12" s="618">
        <f>VLOOKUP($P12,$G$6:L$41,6)</f>
        <v>0</v>
      </c>
      <c r="V12" s="41"/>
      <c r="W12" s="66">
        <f t="shared" si="15"/>
        <v>7</v>
      </c>
      <c r="X12" s="168">
        <v>62</v>
      </c>
      <c r="Y12" s="158" t="s">
        <v>673</v>
      </c>
      <c r="Z12" s="621">
        <f>消費波及!Z12+開催波及!Z12</f>
        <v>0</v>
      </c>
      <c r="AA12" s="621">
        <f>消費波及!AA12+開催波及!AA12</f>
        <v>0</v>
      </c>
      <c r="AB12" s="621">
        <f>消費波及!AB12+開催波及!AB12</f>
        <v>0</v>
      </c>
      <c r="AC12" s="621">
        <f>消費波及!AC12+開催波及!AC12</f>
        <v>0</v>
      </c>
      <c r="AD12" s="122">
        <f t="shared" si="16"/>
        <v>9.379999999999999E-5</v>
      </c>
      <c r="AE12" s="42"/>
      <c r="AF12" s="66">
        <v>7</v>
      </c>
      <c r="AG12" s="124">
        <f t="shared" si="3"/>
        <v>62</v>
      </c>
      <c r="AH12" s="125" t="str">
        <f t="shared" si="17"/>
        <v>その他の鉱業</v>
      </c>
      <c r="AI12" s="622">
        <f t="shared" si="4"/>
        <v>0</v>
      </c>
      <c r="AJ12" s="622">
        <f t="shared" si="5"/>
        <v>0</v>
      </c>
      <c r="AK12" s="622">
        <f t="shared" si="6"/>
        <v>0</v>
      </c>
      <c r="AL12" s="622">
        <f t="shared" si="7"/>
        <v>0</v>
      </c>
      <c r="AN12" s="623">
        <f t="shared" si="18"/>
        <v>21</v>
      </c>
      <c r="AO12" s="624" t="str">
        <f t="shared" si="19"/>
        <v>石油・石炭製品</v>
      </c>
      <c r="AP12" s="622">
        <f t="shared" si="20"/>
        <v>0</v>
      </c>
      <c r="AQ12" s="622">
        <f t="shared" si="21"/>
        <v>0</v>
      </c>
      <c r="AR12" s="622">
        <f t="shared" si="22"/>
        <v>0</v>
      </c>
      <c r="AS12" s="618">
        <f t="shared" si="23"/>
        <v>0</v>
      </c>
      <c r="AW12" s="25"/>
      <c r="AX12" s="25"/>
      <c r="BF12" s="25"/>
      <c r="BG12" s="25"/>
    </row>
    <row r="13" spans="1:64">
      <c r="A13" s="42"/>
      <c r="B13" s="168">
        <v>111</v>
      </c>
      <c r="C13" s="158" t="s">
        <v>674</v>
      </c>
      <c r="D13" s="120">
        <v>11</v>
      </c>
      <c r="E13" s="237"/>
      <c r="F13" s="66">
        <f t="shared" si="0"/>
        <v>8</v>
      </c>
      <c r="G13" s="156">
        <v>22</v>
      </c>
      <c r="H13" s="158" t="s">
        <v>982</v>
      </c>
      <c r="I13" s="618">
        <f>SUMIF($D$6:$D$111,G13,消費波及!$Z$6:$Z$111)+SUMIF($D$6:$D$111,G13,開催波及!$Z$6:$Z$111)</f>
        <v>0</v>
      </c>
      <c r="J13" s="618">
        <f>SUMIF($D$6:$D$111,G13,消費波及!$AA$6:$AA$111)+SUMIF($D$6:$D$111,G13,開催波及!$AA$6:$AA$111)</f>
        <v>0</v>
      </c>
      <c r="K13" s="618">
        <f>SUMIF($D$6:$D$111,G13,消費波及!$AB$6:$AB$111)+SUMIF($D$6:$D$111,G13,開催波及!$AB$6:$AB$111)</f>
        <v>0</v>
      </c>
      <c r="L13" s="619">
        <f t="shared" si="1"/>
        <v>0</v>
      </c>
      <c r="M13" s="76">
        <f t="shared" si="13"/>
        <v>9.7799999999999992E-5</v>
      </c>
      <c r="N13" s="115"/>
      <c r="O13" s="66">
        <v>8</v>
      </c>
      <c r="P13" s="120">
        <f t="shared" si="14"/>
        <v>22</v>
      </c>
      <c r="Q13" s="123" t="str">
        <f t="shared" si="2"/>
        <v>プラスチック・ゴム製品</v>
      </c>
      <c r="R13" s="618">
        <f>VLOOKUP($P13,$G$6:I$41,3)</f>
        <v>0</v>
      </c>
      <c r="S13" s="618">
        <f>VLOOKUP($P13,$G$6:J$41,4)</f>
        <v>0</v>
      </c>
      <c r="T13" s="618">
        <f>VLOOKUP($P13,$G$6:K$41,5)</f>
        <v>0</v>
      </c>
      <c r="U13" s="618">
        <f>VLOOKUP($P13,$G$6:L$41,6)</f>
        <v>0</v>
      </c>
      <c r="V13" s="41"/>
      <c r="W13" s="66">
        <f t="shared" si="15"/>
        <v>8</v>
      </c>
      <c r="X13" s="168">
        <v>111</v>
      </c>
      <c r="Y13" s="158" t="s">
        <v>674</v>
      </c>
      <c r="Z13" s="621">
        <f>消費波及!Z13+開催波及!Z13</f>
        <v>0</v>
      </c>
      <c r="AA13" s="621">
        <f>消費波及!AA13+開催波及!AA13</f>
        <v>0</v>
      </c>
      <c r="AB13" s="621">
        <f>消費波及!AB13+開催波及!AB13</f>
        <v>0</v>
      </c>
      <c r="AC13" s="621">
        <f>消費波及!AC13+開催波及!AC13</f>
        <v>0</v>
      </c>
      <c r="AD13" s="122">
        <f t="shared" si="16"/>
        <v>8.8899999999999992E-5</v>
      </c>
      <c r="AE13" s="42"/>
      <c r="AF13" s="66">
        <v>8</v>
      </c>
      <c r="AG13" s="124">
        <f t="shared" si="3"/>
        <v>111</v>
      </c>
      <c r="AH13" s="125" t="str">
        <f t="shared" si="17"/>
        <v>食料品</v>
      </c>
      <c r="AI13" s="622">
        <f t="shared" si="4"/>
        <v>0</v>
      </c>
      <c r="AJ13" s="622">
        <f t="shared" si="5"/>
        <v>0</v>
      </c>
      <c r="AK13" s="622">
        <f t="shared" si="6"/>
        <v>0</v>
      </c>
      <c r="AL13" s="622">
        <f t="shared" si="7"/>
        <v>0</v>
      </c>
      <c r="AN13" s="623">
        <f t="shared" si="18"/>
        <v>22</v>
      </c>
      <c r="AO13" s="624" t="str">
        <f t="shared" si="19"/>
        <v>プラスチック・ゴム製品</v>
      </c>
      <c r="AP13" s="622">
        <f t="shared" si="20"/>
        <v>0</v>
      </c>
      <c r="AQ13" s="622">
        <f t="shared" si="21"/>
        <v>0</v>
      </c>
      <c r="AR13" s="622">
        <f t="shared" si="22"/>
        <v>0</v>
      </c>
      <c r="AS13" s="618">
        <f t="shared" si="23"/>
        <v>0</v>
      </c>
      <c r="AW13" s="25"/>
      <c r="AX13" s="25"/>
      <c r="BF13" s="25"/>
      <c r="BG13" s="25"/>
    </row>
    <row r="14" spans="1:64">
      <c r="A14" s="42"/>
      <c r="B14" s="168">
        <v>112</v>
      </c>
      <c r="C14" s="158" t="s">
        <v>3</v>
      </c>
      <c r="D14" s="120">
        <v>11</v>
      </c>
      <c r="E14" s="237"/>
      <c r="F14" s="66">
        <f t="shared" si="0"/>
        <v>9</v>
      </c>
      <c r="G14" s="156">
        <v>25</v>
      </c>
      <c r="H14" s="158" t="s">
        <v>983</v>
      </c>
      <c r="I14" s="618">
        <f>SUMIF($D$6:$D$111,G14,消費波及!$Z$6:$Z$111)+SUMIF($D$6:$D$111,G14,開催波及!$Z$6:$Z$111)</f>
        <v>0</v>
      </c>
      <c r="J14" s="618">
        <f>SUMIF($D$6:$D$111,G14,消費波及!$AA$6:$AA$111)+SUMIF($D$6:$D$111,G14,開催波及!$AA$6:$AA$111)</f>
        <v>0</v>
      </c>
      <c r="K14" s="618">
        <f>SUMIF($D$6:$D$111,G14,消費波及!$AB$6:$AB$111)+SUMIF($D$6:$D$111,G14,開催波及!$AB$6:$AB$111)</f>
        <v>0</v>
      </c>
      <c r="L14" s="619">
        <f t="shared" si="1"/>
        <v>0</v>
      </c>
      <c r="M14" s="76">
        <f t="shared" si="13"/>
        <v>9.7499999999999998E-5</v>
      </c>
      <c r="N14" s="115"/>
      <c r="O14" s="66">
        <v>9</v>
      </c>
      <c r="P14" s="120">
        <f t="shared" si="14"/>
        <v>25</v>
      </c>
      <c r="Q14" s="123" t="str">
        <f t="shared" si="2"/>
        <v>窯業・土石製品</v>
      </c>
      <c r="R14" s="618">
        <f>VLOOKUP($P14,$G$6:I$41,3)</f>
        <v>0</v>
      </c>
      <c r="S14" s="618">
        <f>VLOOKUP($P14,$G$6:J$41,4)</f>
        <v>0</v>
      </c>
      <c r="T14" s="618">
        <f>VLOOKUP($P14,$G$6:K$41,5)</f>
        <v>0</v>
      </c>
      <c r="U14" s="618">
        <f>VLOOKUP($P14,$G$6:L$41,6)</f>
        <v>0</v>
      </c>
      <c r="V14" s="41"/>
      <c r="W14" s="66">
        <f t="shared" si="15"/>
        <v>9</v>
      </c>
      <c r="X14" s="168">
        <v>112</v>
      </c>
      <c r="Y14" s="158" t="s">
        <v>3</v>
      </c>
      <c r="Z14" s="621">
        <f>消費波及!Z14+開催波及!Z14</f>
        <v>0</v>
      </c>
      <c r="AA14" s="621">
        <f>消費波及!AA14+開催波及!AA14</f>
        <v>0</v>
      </c>
      <c r="AB14" s="621">
        <f>消費波及!AB14+開催波及!AB14</f>
        <v>0</v>
      </c>
      <c r="AC14" s="621">
        <f>消費波及!AC14+開催波及!AC14</f>
        <v>0</v>
      </c>
      <c r="AD14" s="122">
        <f t="shared" si="16"/>
        <v>8.879999999999999E-5</v>
      </c>
      <c r="AE14" s="42"/>
      <c r="AF14" s="66">
        <v>9</v>
      </c>
      <c r="AG14" s="124">
        <f t="shared" si="3"/>
        <v>112</v>
      </c>
      <c r="AH14" s="125" t="str">
        <f t="shared" si="17"/>
        <v>飲料</v>
      </c>
      <c r="AI14" s="622">
        <f t="shared" si="4"/>
        <v>0</v>
      </c>
      <c r="AJ14" s="622">
        <f t="shared" si="5"/>
        <v>0</v>
      </c>
      <c r="AK14" s="622">
        <f t="shared" si="6"/>
        <v>0</v>
      </c>
      <c r="AL14" s="622">
        <f t="shared" si="7"/>
        <v>0</v>
      </c>
      <c r="AN14" s="623">
        <f t="shared" si="18"/>
        <v>25</v>
      </c>
      <c r="AO14" s="624" t="str">
        <f t="shared" si="19"/>
        <v>窯業・土石製品</v>
      </c>
      <c r="AP14" s="622">
        <f t="shared" si="20"/>
        <v>0</v>
      </c>
      <c r="AQ14" s="622">
        <f t="shared" si="21"/>
        <v>0</v>
      </c>
      <c r="AR14" s="622">
        <f t="shared" si="22"/>
        <v>0</v>
      </c>
      <c r="AS14" s="618">
        <f t="shared" si="23"/>
        <v>0</v>
      </c>
      <c r="AW14" s="25"/>
      <c r="AX14" s="25"/>
      <c r="BF14" s="25"/>
      <c r="BG14" s="25"/>
    </row>
    <row r="15" spans="1:64">
      <c r="A15" s="42"/>
      <c r="B15" s="168">
        <v>113</v>
      </c>
      <c r="C15" s="158" t="s">
        <v>675</v>
      </c>
      <c r="D15" s="120">
        <v>11</v>
      </c>
      <c r="E15" s="237"/>
      <c r="F15" s="66">
        <f t="shared" si="0"/>
        <v>10</v>
      </c>
      <c r="G15" s="156">
        <v>26</v>
      </c>
      <c r="H15" s="158" t="s">
        <v>984</v>
      </c>
      <c r="I15" s="618">
        <f>SUMIF($D$6:$D$111,G15,消費波及!$Z$6:$Z$111)+SUMIF($D$6:$D$111,G15,開催波及!$Z$6:$Z$111)</f>
        <v>0</v>
      </c>
      <c r="J15" s="618">
        <f>SUMIF($D$6:$D$111,G15,消費波及!$AA$6:$AA$111)+SUMIF($D$6:$D$111,G15,開催波及!$AA$6:$AA$111)</f>
        <v>0</v>
      </c>
      <c r="K15" s="618">
        <f>SUMIF($D$6:$D$111,G15,消費波及!$AB$6:$AB$111)+SUMIF($D$6:$D$111,G15,開催波及!$AB$6:$AB$111)</f>
        <v>0</v>
      </c>
      <c r="L15" s="619">
        <f t="shared" si="1"/>
        <v>0</v>
      </c>
      <c r="M15" s="76">
        <f t="shared" si="13"/>
        <v>9.7399999999999996E-5</v>
      </c>
      <c r="N15" s="115"/>
      <c r="O15" s="66">
        <v>10</v>
      </c>
      <c r="P15" s="120">
        <f t="shared" si="14"/>
        <v>26</v>
      </c>
      <c r="Q15" s="123" t="str">
        <f t="shared" si="2"/>
        <v>鉄鋼</v>
      </c>
      <c r="R15" s="618">
        <f>VLOOKUP($P15,$G$6:I$41,3)</f>
        <v>0</v>
      </c>
      <c r="S15" s="618">
        <f>VLOOKUP($P15,$G$6:J$41,4)</f>
        <v>0</v>
      </c>
      <c r="T15" s="618">
        <f>VLOOKUP($P15,$G$6:K$41,5)</f>
        <v>0</v>
      </c>
      <c r="U15" s="618">
        <f>VLOOKUP($P15,$G$6:L$41,6)</f>
        <v>0</v>
      </c>
      <c r="V15" s="41"/>
      <c r="W15" s="66">
        <f t="shared" si="15"/>
        <v>10</v>
      </c>
      <c r="X15" s="168">
        <v>113</v>
      </c>
      <c r="Y15" s="158" t="s">
        <v>675</v>
      </c>
      <c r="Z15" s="621">
        <f>消費波及!Z15+開催波及!Z15</f>
        <v>0</v>
      </c>
      <c r="AA15" s="621">
        <f>消費波及!AA15+開催波及!AA15</f>
        <v>0</v>
      </c>
      <c r="AB15" s="621">
        <f>消費波及!AB15+開催波及!AB15</f>
        <v>0</v>
      </c>
      <c r="AC15" s="621">
        <f>消費波及!AC15+開催波及!AC15</f>
        <v>0</v>
      </c>
      <c r="AD15" s="122">
        <f t="shared" si="16"/>
        <v>8.8700000000000001E-5</v>
      </c>
      <c r="AE15" s="42"/>
      <c r="AF15" s="66">
        <v>10</v>
      </c>
      <c r="AG15" s="124">
        <f t="shared" si="3"/>
        <v>113</v>
      </c>
      <c r="AH15" s="125" t="str">
        <f t="shared" si="17"/>
        <v>飼料・有機質肥料（別掲を除く。）</v>
      </c>
      <c r="AI15" s="622">
        <f t="shared" si="4"/>
        <v>0</v>
      </c>
      <c r="AJ15" s="622">
        <f t="shared" si="5"/>
        <v>0</v>
      </c>
      <c r="AK15" s="622">
        <f t="shared" si="6"/>
        <v>0</v>
      </c>
      <c r="AL15" s="622">
        <f t="shared" si="7"/>
        <v>0</v>
      </c>
      <c r="AN15" s="623">
        <f t="shared" si="18"/>
        <v>26</v>
      </c>
      <c r="AO15" s="624" t="str">
        <f t="shared" si="19"/>
        <v>鉄鋼</v>
      </c>
      <c r="AP15" s="622">
        <f t="shared" si="20"/>
        <v>0</v>
      </c>
      <c r="AQ15" s="622">
        <f t="shared" si="21"/>
        <v>0</v>
      </c>
      <c r="AR15" s="622">
        <f t="shared" si="22"/>
        <v>0</v>
      </c>
      <c r="AS15" s="618">
        <f t="shared" si="23"/>
        <v>0</v>
      </c>
      <c r="AW15" s="25"/>
      <c r="AX15" s="25"/>
      <c r="BF15" s="25"/>
      <c r="BG15" s="25"/>
    </row>
    <row r="16" spans="1:64">
      <c r="A16" s="42"/>
      <c r="B16" s="168">
        <v>114</v>
      </c>
      <c r="C16" s="161" t="s">
        <v>4</v>
      </c>
      <c r="D16" s="120">
        <v>11</v>
      </c>
      <c r="E16" s="237"/>
      <c r="F16" s="66">
        <f t="shared" si="0"/>
        <v>11</v>
      </c>
      <c r="G16" s="156">
        <v>27</v>
      </c>
      <c r="H16" s="158" t="s">
        <v>985</v>
      </c>
      <c r="I16" s="618">
        <f>SUMIF($D$6:$D$111,G16,消費波及!$Z$6:$Z$111)+SUMIF($D$6:$D$111,G16,開催波及!$Z$6:$Z$111)</f>
        <v>0</v>
      </c>
      <c r="J16" s="618">
        <f>SUMIF($D$6:$D$111,G16,消費波及!$AA$6:$AA$111)+SUMIF($D$6:$D$111,G16,開催波及!$AA$6:$AA$111)</f>
        <v>0</v>
      </c>
      <c r="K16" s="618">
        <f>SUMIF($D$6:$D$111,G16,消費波及!$AB$6:$AB$111)+SUMIF($D$6:$D$111,G16,開催波及!$AB$6:$AB$111)</f>
        <v>0</v>
      </c>
      <c r="L16" s="619">
        <f t="shared" si="1"/>
        <v>0</v>
      </c>
      <c r="M16" s="76">
        <f t="shared" si="13"/>
        <v>9.7299999999999993E-5</v>
      </c>
      <c r="N16" s="115"/>
      <c r="O16" s="66">
        <v>11</v>
      </c>
      <c r="P16" s="120">
        <f t="shared" si="14"/>
        <v>27</v>
      </c>
      <c r="Q16" s="123" t="str">
        <f t="shared" si="2"/>
        <v>非鉄金属</v>
      </c>
      <c r="R16" s="618">
        <f>VLOOKUP($P16,$G$6:I$41,3)</f>
        <v>0</v>
      </c>
      <c r="S16" s="618">
        <f>VLOOKUP($P16,$G$6:J$41,4)</f>
        <v>0</v>
      </c>
      <c r="T16" s="618">
        <f>VLOOKUP($P16,$G$6:K$41,5)</f>
        <v>0</v>
      </c>
      <c r="U16" s="618">
        <f>VLOOKUP($P16,$G$6:L$41,6)</f>
        <v>0</v>
      </c>
      <c r="V16" s="41"/>
      <c r="W16" s="66">
        <f t="shared" si="15"/>
        <v>11</v>
      </c>
      <c r="X16" s="168">
        <v>114</v>
      </c>
      <c r="Y16" s="161" t="s">
        <v>4</v>
      </c>
      <c r="Z16" s="621">
        <f>消費波及!Z16+開催波及!Z16</f>
        <v>0</v>
      </c>
      <c r="AA16" s="621">
        <f>消費波及!AA16+開催波及!AA16</f>
        <v>0</v>
      </c>
      <c r="AB16" s="621">
        <f>消費波及!AB16+開催波及!AB16</f>
        <v>0</v>
      </c>
      <c r="AC16" s="621">
        <f>消費波及!AC16+開催波及!AC16</f>
        <v>0</v>
      </c>
      <c r="AD16" s="122">
        <f t="shared" si="16"/>
        <v>8.8599999999999999E-5</v>
      </c>
      <c r="AE16" s="42"/>
      <c r="AF16" s="66">
        <v>11</v>
      </c>
      <c r="AG16" s="124">
        <f t="shared" si="3"/>
        <v>114</v>
      </c>
      <c r="AH16" s="125" t="str">
        <f t="shared" si="17"/>
        <v>たばこ</v>
      </c>
      <c r="AI16" s="622">
        <f t="shared" si="4"/>
        <v>0</v>
      </c>
      <c r="AJ16" s="622">
        <f t="shared" si="5"/>
        <v>0</v>
      </c>
      <c r="AK16" s="622">
        <f t="shared" si="6"/>
        <v>0</v>
      </c>
      <c r="AL16" s="622">
        <f t="shared" si="7"/>
        <v>0</v>
      </c>
      <c r="AN16" s="623">
        <f t="shared" si="18"/>
        <v>27</v>
      </c>
      <c r="AO16" s="624" t="str">
        <f t="shared" si="19"/>
        <v>非鉄金属</v>
      </c>
      <c r="AP16" s="622">
        <f t="shared" si="20"/>
        <v>0</v>
      </c>
      <c r="AQ16" s="622">
        <f t="shared" si="21"/>
        <v>0</v>
      </c>
      <c r="AR16" s="622">
        <f t="shared" si="22"/>
        <v>0</v>
      </c>
      <c r="AS16" s="618">
        <f t="shared" si="23"/>
        <v>0</v>
      </c>
      <c r="AW16" s="25"/>
      <c r="AX16" s="25"/>
      <c r="BF16" s="25"/>
      <c r="BG16" s="25"/>
    </row>
    <row r="17" spans="1:59">
      <c r="A17" s="42"/>
      <c r="B17" s="168">
        <v>151</v>
      </c>
      <c r="C17" s="158" t="s">
        <v>5</v>
      </c>
      <c r="D17" s="120">
        <v>15</v>
      </c>
      <c r="E17" s="237"/>
      <c r="F17" s="66">
        <f t="shared" si="0"/>
        <v>12</v>
      </c>
      <c r="G17" s="156">
        <v>28</v>
      </c>
      <c r="H17" s="158" t="s">
        <v>986</v>
      </c>
      <c r="I17" s="618">
        <f>SUMIF($D$6:$D$111,G17,消費波及!$Z$6:$Z$111)+SUMIF($D$6:$D$111,G17,開催波及!$Z$6:$Z$111)</f>
        <v>0</v>
      </c>
      <c r="J17" s="618">
        <f>SUMIF($D$6:$D$111,G17,消費波及!$AA$6:$AA$111)+SUMIF($D$6:$D$111,G17,開催波及!$AA$6:$AA$111)</f>
        <v>0</v>
      </c>
      <c r="K17" s="618">
        <f>SUMIF($D$6:$D$111,G17,消費波及!$AB$6:$AB$111)+SUMIF($D$6:$D$111,G17,開催波及!$AB$6:$AB$111)</f>
        <v>0</v>
      </c>
      <c r="L17" s="619">
        <f t="shared" si="1"/>
        <v>0</v>
      </c>
      <c r="M17" s="76">
        <f t="shared" si="13"/>
        <v>9.7199999999999991E-5</v>
      </c>
      <c r="N17" s="115"/>
      <c r="O17" s="66">
        <v>12</v>
      </c>
      <c r="P17" s="120">
        <f t="shared" si="14"/>
        <v>28</v>
      </c>
      <c r="Q17" s="123" t="str">
        <f t="shared" si="2"/>
        <v>金属製品</v>
      </c>
      <c r="R17" s="618">
        <f>VLOOKUP($P17,$G$6:I$41,3)</f>
        <v>0</v>
      </c>
      <c r="S17" s="618">
        <f>VLOOKUP($P17,$G$6:J$41,4)</f>
        <v>0</v>
      </c>
      <c r="T17" s="618">
        <f>VLOOKUP($P17,$G$6:K$41,5)</f>
        <v>0</v>
      </c>
      <c r="U17" s="618">
        <f>VLOOKUP($P17,$G$6:L$41,6)</f>
        <v>0</v>
      </c>
      <c r="V17" s="41"/>
      <c r="W17" s="66">
        <f t="shared" si="15"/>
        <v>12</v>
      </c>
      <c r="X17" s="168">
        <v>151</v>
      </c>
      <c r="Y17" s="158" t="s">
        <v>5</v>
      </c>
      <c r="Z17" s="621">
        <f>消費波及!Z17+開催波及!Z17</f>
        <v>0</v>
      </c>
      <c r="AA17" s="621">
        <f>消費波及!AA17+開催波及!AA17</f>
        <v>0</v>
      </c>
      <c r="AB17" s="621">
        <f>消費波及!AB17+開催波及!AB17</f>
        <v>0</v>
      </c>
      <c r="AC17" s="621">
        <f>消費波及!AC17+開催波及!AC17</f>
        <v>0</v>
      </c>
      <c r="AD17" s="122">
        <f t="shared" si="16"/>
        <v>8.489999999999999E-5</v>
      </c>
      <c r="AE17" s="42"/>
      <c r="AF17" s="66">
        <v>12</v>
      </c>
      <c r="AG17" s="124">
        <f t="shared" si="3"/>
        <v>151</v>
      </c>
      <c r="AH17" s="125" t="str">
        <f t="shared" si="17"/>
        <v>繊維工業製品</v>
      </c>
      <c r="AI17" s="622">
        <f t="shared" si="4"/>
        <v>0</v>
      </c>
      <c r="AJ17" s="622">
        <f t="shared" si="5"/>
        <v>0</v>
      </c>
      <c r="AK17" s="622">
        <f t="shared" si="6"/>
        <v>0</v>
      </c>
      <c r="AL17" s="622">
        <f t="shared" si="7"/>
        <v>0</v>
      </c>
      <c r="AN17" s="623">
        <f t="shared" si="18"/>
        <v>28</v>
      </c>
      <c r="AO17" s="624" t="str">
        <f t="shared" si="19"/>
        <v>金属製品</v>
      </c>
      <c r="AP17" s="622">
        <f t="shared" si="20"/>
        <v>0</v>
      </c>
      <c r="AQ17" s="622">
        <f t="shared" si="21"/>
        <v>0</v>
      </c>
      <c r="AR17" s="622">
        <f t="shared" si="22"/>
        <v>0</v>
      </c>
      <c r="AS17" s="618">
        <f t="shared" si="23"/>
        <v>0</v>
      </c>
      <c r="AW17" s="25"/>
      <c r="AX17" s="25"/>
      <c r="BF17" s="25"/>
      <c r="BG17" s="25"/>
    </row>
    <row r="18" spans="1:59">
      <c r="A18" s="42"/>
      <c r="B18" s="168">
        <v>152</v>
      </c>
      <c r="C18" s="158" t="s">
        <v>676</v>
      </c>
      <c r="D18" s="120">
        <v>15</v>
      </c>
      <c r="E18" s="237"/>
      <c r="F18" s="66">
        <f t="shared" si="0"/>
        <v>13</v>
      </c>
      <c r="G18" s="159">
        <v>29</v>
      </c>
      <c r="H18" s="160" t="s">
        <v>684</v>
      </c>
      <c r="I18" s="618">
        <f>SUMIF($D$6:$D$111,G18,消費波及!$Z$6:$Z$111)+SUMIF($D$6:$D$111,G18,開催波及!$Z$6:$Z$111)</f>
        <v>0</v>
      </c>
      <c r="J18" s="618">
        <f>SUMIF($D$6:$D$111,G18,消費波及!$AA$6:$AA$111)+SUMIF($D$6:$D$111,G18,開催波及!$AA$6:$AA$111)</f>
        <v>0</v>
      </c>
      <c r="K18" s="618">
        <f>SUMIF($D$6:$D$111,G18,消費波及!$AB$6:$AB$111)+SUMIF($D$6:$D$111,G18,開催波及!$AB$6:$AB$111)</f>
        <v>0</v>
      </c>
      <c r="L18" s="619">
        <f t="shared" si="1"/>
        <v>0</v>
      </c>
      <c r="M18" s="76">
        <f t="shared" si="13"/>
        <v>9.7100000000000002E-5</v>
      </c>
      <c r="N18" s="115"/>
      <c r="O18" s="66">
        <v>13</v>
      </c>
      <c r="P18" s="120">
        <f t="shared" si="14"/>
        <v>29</v>
      </c>
      <c r="Q18" s="123" t="str">
        <f t="shared" si="2"/>
        <v>はん用機械</v>
      </c>
      <c r="R18" s="618">
        <f>VLOOKUP($P18,$G$6:I$41,3)</f>
        <v>0</v>
      </c>
      <c r="S18" s="618">
        <f>VLOOKUP($P18,$G$6:J$41,4)</f>
        <v>0</v>
      </c>
      <c r="T18" s="618">
        <f>VLOOKUP($P18,$G$6:K$41,5)</f>
        <v>0</v>
      </c>
      <c r="U18" s="618">
        <f>VLOOKUP($P18,$G$6:L$41,6)</f>
        <v>0</v>
      </c>
      <c r="V18" s="41"/>
      <c r="W18" s="66">
        <f t="shared" si="15"/>
        <v>13</v>
      </c>
      <c r="X18" s="168">
        <v>152</v>
      </c>
      <c r="Y18" s="158" t="s">
        <v>676</v>
      </c>
      <c r="Z18" s="621">
        <f>消費波及!Z18+開催波及!Z18</f>
        <v>0</v>
      </c>
      <c r="AA18" s="621">
        <f>消費波及!AA18+開催波及!AA18</f>
        <v>0</v>
      </c>
      <c r="AB18" s="621">
        <f>消費波及!AB18+開催波及!AB18</f>
        <v>0</v>
      </c>
      <c r="AC18" s="621">
        <f>消費波及!AC18+開催波及!AC18</f>
        <v>0</v>
      </c>
      <c r="AD18" s="122">
        <f t="shared" si="16"/>
        <v>8.4800000000000001E-5</v>
      </c>
      <c r="AE18" s="42"/>
      <c r="AF18" s="66">
        <v>13</v>
      </c>
      <c r="AG18" s="124">
        <f t="shared" si="3"/>
        <v>152</v>
      </c>
      <c r="AH18" s="125" t="str">
        <f t="shared" si="17"/>
        <v>衣服・その他の繊維既製品</v>
      </c>
      <c r="AI18" s="622">
        <f t="shared" si="4"/>
        <v>0</v>
      </c>
      <c r="AJ18" s="622">
        <f t="shared" si="5"/>
        <v>0</v>
      </c>
      <c r="AK18" s="622">
        <f t="shared" si="6"/>
        <v>0</v>
      </c>
      <c r="AL18" s="622">
        <f t="shared" si="7"/>
        <v>0</v>
      </c>
      <c r="AN18" s="623">
        <f t="shared" si="18"/>
        <v>29</v>
      </c>
      <c r="AO18" s="624" t="str">
        <f t="shared" si="19"/>
        <v>はん用機械</v>
      </c>
      <c r="AP18" s="622">
        <f t="shared" si="20"/>
        <v>0</v>
      </c>
      <c r="AQ18" s="622">
        <f t="shared" si="21"/>
        <v>0</v>
      </c>
      <c r="AR18" s="622">
        <f t="shared" si="22"/>
        <v>0</v>
      </c>
      <c r="AS18" s="618">
        <f t="shared" si="23"/>
        <v>0</v>
      </c>
      <c r="AW18" s="25"/>
      <c r="AX18" s="25"/>
      <c r="BF18" s="25"/>
      <c r="BG18" s="25"/>
    </row>
    <row r="19" spans="1:59">
      <c r="A19" s="42"/>
      <c r="B19" s="168">
        <v>161</v>
      </c>
      <c r="C19" s="161" t="s">
        <v>677</v>
      </c>
      <c r="D19" s="120">
        <v>16</v>
      </c>
      <c r="E19" s="237"/>
      <c r="F19" s="66">
        <f t="shared" si="0"/>
        <v>14</v>
      </c>
      <c r="G19" s="159">
        <v>30</v>
      </c>
      <c r="H19" s="160" t="s">
        <v>685</v>
      </c>
      <c r="I19" s="618">
        <f>SUMIF($D$6:$D$111,G19,消費波及!$Z$6:$Z$111)+SUMIF($D$6:$D$111,G19,開催波及!$Z$6:$Z$111)</f>
        <v>0</v>
      </c>
      <c r="J19" s="618">
        <f>SUMIF($D$6:$D$111,G19,消費波及!$AA$6:$AA$111)+SUMIF($D$6:$D$111,G19,開催波及!$AA$6:$AA$111)</f>
        <v>0</v>
      </c>
      <c r="K19" s="618">
        <f>SUMIF($D$6:$D$111,G19,消費波及!$AB$6:$AB$111)+SUMIF($D$6:$D$111,G19,開催波及!$AB$6:$AB$111)</f>
        <v>0</v>
      </c>
      <c r="L19" s="619">
        <f t="shared" si="1"/>
        <v>0</v>
      </c>
      <c r="M19" s="76">
        <f t="shared" si="13"/>
        <v>9.7E-5</v>
      </c>
      <c r="N19" s="115"/>
      <c r="O19" s="66">
        <v>14</v>
      </c>
      <c r="P19" s="120">
        <f t="shared" si="14"/>
        <v>30</v>
      </c>
      <c r="Q19" s="123" t="str">
        <f t="shared" si="2"/>
        <v>生産用機械</v>
      </c>
      <c r="R19" s="618">
        <f>VLOOKUP($P19,$G$6:I$41,3)</f>
        <v>0</v>
      </c>
      <c r="S19" s="618">
        <f>VLOOKUP($P19,$G$6:J$41,4)</f>
        <v>0</v>
      </c>
      <c r="T19" s="618">
        <f>VLOOKUP($P19,$G$6:K$41,5)</f>
        <v>0</v>
      </c>
      <c r="U19" s="618">
        <f>VLOOKUP($P19,$G$6:L$41,6)</f>
        <v>0</v>
      </c>
      <c r="V19" s="41"/>
      <c r="W19" s="66">
        <f t="shared" si="15"/>
        <v>14</v>
      </c>
      <c r="X19" s="168">
        <v>161</v>
      </c>
      <c r="Y19" s="161" t="s">
        <v>677</v>
      </c>
      <c r="Z19" s="621">
        <f>消費波及!Z19+開催波及!Z19</f>
        <v>0</v>
      </c>
      <c r="AA19" s="621">
        <f>消費波及!AA19+開催波及!AA19</f>
        <v>0</v>
      </c>
      <c r="AB19" s="621">
        <f>消費波及!AB19+開催波及!AB19</f>
        <v>0</v>
      </c>
      <c r="AC19" s="621">
        <f>消費波及!AC19+開催波及!AC19</f>
        <v>0</v>
      </c>
      <c r="AD19" s="122">
        <f t="shared" si="16"/>
        <v>8.3899999999999993E-5</v>
      </c>
      <c r="AE19" s="42"/>
      <c r="AF19" s="66">
        <v>14</v>
      </c>
      <c r="AG19" s="124">
        <f t="shared" si="3"/>
        <v>161</v>
      </c>
      <c r="AH19" s="125" t="str">
        <f t="shared" si="17"/>
        <v>木材・木製品</v>
      </c>
      <c r="AI19" s="622">
        <f t="shared" si="4"/>
        <v>0</v>
      </c>
      <c r="AJ19" s="622">
        <f t="shared" si="5"/>
        <v>0</v>
      </c>
      <c r="AK19" s="622">
        <f t="shared" si="6"/>
        <v>0</v>
      </c>
      <c r="AL19" s="622">
        <f t="shared" si="7"/>
        <v>0</v>
      </c>
      <c r="AN19" s="623">
        <f t="shared" si="18"/>
        <v>30</v>
      </c>
      <c r="AO19" s="624" t="str">
        <f t="shared" si="19"/>
        <v>生産用機械</v>
      </c>
      <c r="AP19" s="622">
        <f t="shared" si="20"/>
        <v>0</v>
      </c>
      <c r="AQ19" s="622">
        <f t="shared" si="21"/>
        <v>0</v>
      </c>
      <c r="AR19" s="622">
        <f t="shared" si="22"/>
        <v>0</v>
      </c>
      <c r="AS19" s="618">
        <f t="shared" si="23"/>
        <v>0</v>
      </c>
      <c r="AW19" s="25"/>
      <c r="AX19" s="25"/>
      <c r="BF19" s="25"/>
      <c r="BG19" s="25"/>
    </row>
    <row r="20" spans="1:59">
      <c r="A20" s="42"/>
      <c r="B20" s="168">
        <v>162</v>
      </c>
      <c r="C20" s="158" t="s">
        <v>6</v>
      </c>
      <c r="D20" s="120">
        <v>16</v>
      </c>
      <c r="E20" s="237"/>
      <c r="F20" s="66">
        <f t="shared" si="0"/>
        <v>15</v>
      </c>
      <c r="G20" s="159">
        <v>31</v>
      </c>
      <c r="H20" s="160" t="s">
        <v>686</v>
      </c>
      <c r="I20" s="618">
        <f>SUMIF($D$6:$D$111,G20,消費波及!$Z$6:$Z$111)+SUMIF($D$6:$D$111,G20,開催波及!$Z$6:$Z$111)</f>
        <v>0</v>
      </c>
      <c r="J20" s="618">
        <f>SUMIF($D$6:$D$111,G20,消費波及!$AA$6:$AA$111)+SUMIF($D$6:$D$111,G20,開催波及!$AA$6:$AA$111)</f>
        <v>0</v>
      </c>
      <c r="K20" s="618">
        <f>SUMIF($D$6:$D$111,G20,消費波及!$AB$6:$AB$111)+SUMIF($D$6:$D$111,G20,開催波及!$AB$6:$AB$111)</f>
        <v>0</v>
      </c>
      <c r="L20" s="619">
        <f t="shared" si="1"/>
        <v>0</v>
      </c>
      <c r="M20" s="76">
        <f t="shared" si="13"/>
        <v>9.6899999999999997E-5</v>
      </c>
      <c r="N20" s="115"/>
      <c r="O20" s="66">
        <v>15</v>
      </c>
      <c r="P20" s="120">
        <f t="shared" si="14"/>
        <v>31</v>
      </c>
      <c r="Q20" s="123" t="str">
        <f t="shared" si="2"/>
        <v>業務用機械</v>
      </c>
      <c r="R20" s="618">
        <f>VLOOKUP($P20,$G$6:I$41,3)</f>
        <v>0</v>
      </c>
      <c r="S20" s="618">
        <f>VLOOKUP($P20,$G$6:J$41,4)</f>
        <v>0</v>
      </c>
      <c r="T20" s="618">
        <f>VLOOKUP($P20,$G$6:K$41,5)</f>
        <v>0</v>
      </c>
      <c r="U20" s="618">
        <f>VLOOKUP($P20,$G$6:L$41,6)</f>
        <v>0</v>
      </c>
      <c r="V20" s="41"/>
      <c r="W20" s="66">
        <f t="shared" si="15"/>
        <v>15</v>
      </c>
      <c r="X20" s="168">
        <v>162</v>
      </c>
      <c r="Y20" s="158" t="s">
        <v>6</v>
      </c>
      <c r="Z20" s="621">
        <f>消費波及!Z20+開催波及!Z20</f>
        <v>0</v>
      </c>
      <c r="AA20" s="621">
        <f>消費波及!AA20+開催波及!AA20</f>
        <v>0</v>
      </c>
      <c r="AB20" s="621">
        <f>消費波及!AB20+開催波及!AB20</f>
        <v>0</v>
      </c>
      <c r="AC20" s="621">
        <f>消費波及!AC20+開催波及!AC20</f>
        <v>0</v>
      </c>
      <c r="AD20" s="122">
        <f t="shared" si="16"/>
        <v>8.379999999999999E-5</v>
      </c>
      <c r="AE20" s="42"/>
      <c r="AF20" s="66">
        <v>15</v>
      </c>
      <c r="AG20" s="124">
        <f t="shared" si="3"/>
        <v>162</v>
      </c>
      <c r="AH20" s="125" t="str">
        <f t="shared" si="17"/>
        <v>家具・装備品</v>
      </c>
      <c r="AI20" s="622">
        <f t="shared" si="4"/>
        <v>0</v>
      </c>
      <c r="AJ20" s="622">
        <f t="shared" si="5"/>
        <v>0</v>
      </c>
      <c r="AK20" s="622">
        <f t="shared" si="6"/>
        <v>0</v>
      </c>
      <c r="AL20" s="622">
        <f t="shared" si="7"/>
        <v>0</v>
      </c>
      <c r="AN20" s="623">
        <f t="shared" si="18"/>
        <v>31</v>
      </c>
      <c r="AO20" s="624" t="str">
        <f t="shared" si="19"/>
        <v>業務用機械</v>
      </c>
      <c r="AP20" s="622">
        <f t="shared" si="20"/>
        <v>0</v>
      </c>
      <c r="AQ20" s="622">
        <f t="shared" si="21"/>
        <v>0</v>
      </c>
      <c r="AR20" s="622">
        <f t="shared" si="22"/>
        <v>0</v>
      </c>
      <c r="AS20" s="618">
        <f t="shared" si="23"/>
        <v>0</v>
      </c>
      <c r="AW20" s="25"/>
      <c r="AX20" s="25"/>
      <c r="BF20" s="25"/>
      <c r="BG20" s="25"/>
    </row>
    <row r="21" spans="1:59">
      <c r="A21" s="42"/>
      <c r="B21" s="168">
        <v>163</v>
      </c>
      <c r="C21" s="158" t="s">
        <v>34</v>
      </c>
      <c r="D21" s="120">
        <v>16</v>
      </c>
      <c r="E21" s="237"/>
      <c r="F21" s="66">
        <f t="shared" si="0"/>
        <v>16</v>
      </c>
      <c r="G21" s="159">
        <v>32</v>
      </c>
      <c r="H21" s="158" t="s">
        <v>987</v>
      </c>
      <c r="I21" s="618">
        <f>SUMIF($D$6:$D$111,G21,消費波及!$Z$6:$Z$111)+SUMIF($D$6:$D$111,G21,開催波及!$Z$6:$Z$111)</f>
        <v>0</v>
      </c>
      <c r="J21" s="618">
        <f>SUMIF($D$6:$D$111,G21,消費波及!$AA$6:$AA$111)+SUMIF($D$6:$D$111,G21,開催波及!$AA$6:$AA$111)</f>
        <v>0</v>
      </c>
      <c r="K21" s="618">
        <f>SUMIF($D$6:$D$111,G21,消費波及!$AB$6:$AB$111)+SUMIF($D$6:$D$111,G21,開催波及!$AB$6:$AB$111)</f>
        <v>0</v>
      </c>
      <c r="L21" s="619">
        <f t="shared" si="1"/>
        <v>0</v>
      </c>
      <c r="M21" s="76">
        <f t="shared" si="13"/>
        <v>9.6799999999999995E-5</v>
      </c>
      <c r="N21" s="115"/>
      <c r="O21" s="66">
        <v>16</v>
      </c>
      <c r="P21" s="120">
        <f t="shared" si="14"/>
        <v>32</v>
      </c>
      <c r="Q21" s="123" t="str">
        <f t="shared" si="2"/>
        <v>電子部品</v>
      </c>
      <c r="R21" s="618">
        <f>VLOOKUP($P21,$G$6:I$41,3)</f>
        <v>0</v>
      </c>
      <c r="S21" s="618">
        <f>VLOOKUP($P21,$G$6:J$41,4)</f>
        <v>0</v>
      </c>
      <c r="T21" s="618">
        <f>VLOOKUP($P21,$G$6:K$41,5)</f>
        <v>0</v>
      </c>
      <c r="U21" s="618">
        <f>VLOOKUP($P21,$G$6:L$41,6)</f>
        <v>0</v>
      </c>
      <c r="V21" s="41"/>
      <c r="W21" s="66">
        <f t="shared" si="15"/>
        <v>16</v>
      </c>
      <c r="X21" s="168">
        <v>163</v>
      </c>
      <c r="Y21" s="158" t="s">
        <v>34</v>
      </c>
      <c r="Z21" s="621">
        <f>消費波及!Z21+開催波及!Z21</f>
        <v>0</v>
      </c>
      <c r="AA21" s="621">
        <f>消費波及!AA21+開催波及!AA21</f>
        <v>0</v>
      </c>
      <c r="AB21" s="621">
        <f>消費波及!AB21+開催波及!AB21</f>
        <v>0</v>
      </c>
      <c r="AC21" s="621">
        <f>消費波及!AC21+開催波及!AC21</f>
        <v>0</v>
      </c>
      <c r="AD21" s="122">
        <f t="shared" si="16"/>
        <v>8.3700000000000002E-5</v>
      </c>
      <c r="AE21" s="42"/>
      <c r="AF21" s="66">
        <v>16</v>
      </c>
      <c r="AG21" s="124">
        <f t="shared" si="3"/>
        <v>163</v>
      </c>
      <c r="AH21" s="125" t="str">
        <f t="shared" si="17"/>
        <v>パルプ・紙・板紙・加工紙</v>
      </c>
      <c r="AI21" s="622">
        <f t="shared" si="4"/>
        <v>0</v>
      </c>
      <c r="AJ21" s="622">
        <f t="shared" si="5"/>
        <v>0</v>
      </c>
      <c r="AK21" s="622">
        <f t="shared" si="6"/>
        <v>0</v>
      </c>
      <c r="AL21" s="622">
        <f t="shared" si="7"/>
        <v>0</v>
      </c>
      <c r="AN21" s="623">
        <f t="shared" si="18"/>
        <v>32</v>
      </c>
      <c r="AO21" s="624" t="str">
        <f t="shared" si="19"/>
        <v>電子部品</v>
      </c>
      <c r="AP21" s="622">
        <f t="shared" si="20"/>
        <v>0</v>
      </c>
      <c r="AQ21" s="622">
        <f t="shared" si="21"/>
        <v>0</v>
      </c>
      <c r="AR21" s="622">
        <f t="shared" si="22"/>
        <v>0</v>
      </c>
      <c r="AS21" s="618">
        <f t="shared" si="23"/>
        <v>0</v>
      </c>
      <c r="AW21" s="25"/>
      <c r="AX21" s="25"/>
      <c r="BF21" s="25"/>
      <c r="BG21" s="25"/>
    </row>
    <row r="22" spans="1:59">
      <c r="A22" s="42"/>
      <c r="B22" s="168">
        <v>164</v>
      </c>
      <c r="C22" s="161" t="s">
        <v>7</v>
      </c>
      <c r="D22" s="120">
        <v>16</v>
      </c>
      <c r="E22" s="237"/>
      <c r="F22" s="66">
        <f t="shared" si="0"/>
        <v>17</v>
      </c>
      <c r="G22" s="159">
        <v>33</v>
      </c>
      <c r="H22" s="158" t="s">
        <v>988</v>
      </c>
      <c r="I22" s="618">
        <f>SUMIF($D$6:$D$111,G22,消費波及!$Z$6:$Z$111)+SUMIF($D$6:$D$111,G22,開催波及!$Z$6:$Z$111)</f>
        <v>0</v>
      </c>
      <c r="J22" s="618">
        <f>SUMIF($D$6:$D$111,G22,消費波及!$AA$6:$AA$111)+SUMIF($D$6:$D$111,G22,開催波及!$AA$6:$AA$111)</f>
        <v>0</v>
      </c>
      <c r="K22" s="618">
        <f>SUMIF($D$6:$D$111,G22,消費波及!$AB$6:$AB$111)+SUMIF($D$6:$D$111,G22,開催波及!$AB$6:$AB$111)</f>
        <v>0</v>
      </c>
      <c r="L22" s="619">
        <f t="shared" si="1"/>
        <v>0</v>
      </c>
      <c r="M22" s="76">
        <f t="shared" si="13"/>
        <v>9.6699999999999992E-5</v>
      </c>
      <c r="N22" s="115"/>
      <c r="O22" s="66">
        <v>17</v>
      </c>
      <c r="P22" s="120">
        <f t="shared" si="14"/>
        <v>33</v>
      </c>
      <c r="Q22" s="123" t="str">
        <f t="shared" si="2"/>
        <v>電気機械</v>
      </c>
      <c r="R22" s="618">
        <f>VLOOKUP($P22,$G$6:I$41,3)</f>
        <v>0</v>
      </c>
      <c r="S22" s="618">
        <f>VLOOKUP($P22,$G$6:J$41,4)</f>
        <v>0</v>
      </c>
      <c r="T22" s="618">
        <f>VLOOKUP($P22,$G$6:K$41,5)</f>
        <v>0</v>
      </c>
      <c r="U22" s="618">
        <f>VLOOKUP($P22,$G$6:L$41,6)</f>
        <v>0</v>
      </c>
      <c r="V22" s="41"/>
      <c r="W22" s="66">
        <f t="shared" si="15"/>
        <v>17</v>
      </c>
      <c r="X22" s="168">
        <v>164</v>
      </c>
      <c r="Y22" s="161" t="s">
        <v>7</v>
      </c>
      <c r="Z22" s="621">
        <f>消費波及!Z22+開催波及!Z22</f>
        <v>0</v>
      </c>
      <c r="AA22" s="621">
        <f>消費波及!AA22+開催波及!AA22</f>
        <v>0</v>
      </c>
      <c r="AB22" s="621">
        <f>消費波及!AB22+開催波及!AB22</f>
        <v>0</v>
      </c>
      <c r="AC22" s="621">
        <f>消費波及!AC22+開催波及!AC22</f>
        <v>0</v>
      </c>
      <c r="AD22" s="122">
        <f t="shared" si="16"/>
        <v>8.3599999999999999E-5</v>
      </c>
      <c r="AE22" s="42"/>
      <c r="AF22" s="66">
        <v>17</v>
      </c>
      <c r="AG22" s="124">
        <f t="shared" si="3"/>
        <v>164</v>
      </c>
      <c r="AH22" s="125" t="str">
        <f t="shared" si="17"/>
        <v>紙加工品</v>
      </c>
      <c r="AI22" s="622">
        <f t="shared" si="4"/>
        <v>0</v>
      </c>
      <c r="AJ22" s="622">
        <f t="shared" si="5"/>
        <v>0</v>
      </c>
      <c r="AK22" s="622">
        <f t="shared" si="6"/>
        <v>0</v>
      </c>
      <c r="AL22" s="622">
        <f t="shared" si="7"/>
        <v>0</v>
      </c>
      <c r="AN22" s="623">
        <f t="shared" si="18"/>
        <v>33</v>
      </c>
      <c r="AO22" s="624" t="str">
        <f t="shared" si="19"/>
        <v>電気機械</v>
      </c>
      <c r="AP22" s="622">
        <f t="shared" si="20"/>
        <v>0</v>
      </c>
      <c r="AQ22" s="622">
        <f t="shared" si="21"/>
        <v>0</v>
      </c>
      <c r="AR22" s="622">
        <f t="shared" si="22"/>
        <v>0</v>
      </c>
      <c r="AS22" s="618">
        <f t="shared" si="23"/>
        <v>0</v>
      </c>
      <c r="AW22" s="25"/>
      <c r="AX22" s="25"/>
      <c r="BF22" s="25"/>
      <c r="BG22" s="25"/>
    </row>
    <row r="23" spans="1:59">
      <c r="A23" s="42"/>
      <c r="B23" s="168">
        <v>191</v>
      </c>
      <c r="C23" s="158" t="s">
        <v>35</v>
      </c>
      <c r="D23" s="236">
        <v>39</v>
      </c>
      <c r="E23" s="237"/>
      <c r="F23" s="66">
        <f t="shared" si="0"/>
        <v>18</v>
      </c>
      <c r="G23" s="156">
        <v>34</v>
      </c>
      <c r="H23" s="161" t="s">
        <v>989</v>
      </c>
      <c r="I23" s="618">
        <f>SUMIF($D$6:$D$111,G23,消費波及!$Z$6:$Z$111)+SUMIF($D$6:$D$111,G23,開催波及!$Z$6:$Z$111)</f>
        <v>0</v>
      </c>
      <c r="J23" s="618">
        <f>SUMIF($D$6:$D$111,G23,消費波及!$AA$6:$AA$111)+SUMIF($D$6:$D$111,G23,開催波及!$AA$6:$AA$111)</f>
        <v>0</v>
      </c>
      <c r="K23" s="618">
        <f>SUMIF($D$6:$D$111,G23,消費波及!$AB$6:$AB$111)+SUMIF($D$6:$D$111,G23,開催波及!$AB$6:$AB$111)</f>
        <v>0</v>
      </c>
      <c r="L23" s="619">
        <f t="shared" si="1"/>
        <v>0</v>
      </c>
      <c r="M23" s="76">
        <f t="shared" si="13"/>
        <v>9.659999999999999E-5</v>
      </c>
      <c r="N23" s="115"/>
      <c r="O23" s="66">
        <v>18</v>
      </c>
      <c r="P23" s="120">
        <f t="shared" si="14"/>
        <v>34</v>
      </c>
      <c r="Q23" s="123" t="str">
        <f t="shared" si="2"/>
        <v>情報通信機器</v>
      </c>
      <c r="R23" s="618">
        <f>VLOOKUP($P23,$G$6:I$41,3)</f>
        <v>0</v>
      </c>
      <c r="S23" s="618">
        <f>VLOOKUP($P23,$G$6:J$41,4)</f>
        <v>0</v>
      </c>
      <c r="T23" s="618">
        <f>VLOOKUP($P23,$G$6:K$41,5)</f>
        <v>0</v>
      </c>
      <c r="U23" s="618">
        <f>VLOOKUP($P23,$G$6:L$41,6)</f>
        <v>0</v>
      </c>
      <c r="V23" s="41"/>
      <c r="W23" s="66">
        <f t="shared" si="15"/>
        <v>18</v>
      </c>
      <c r="X23" s="168">
        <v>191</v>
      </c>
      <c r="Y23" s="158" t="s">
        <v>35</v>
      </c>
      <c r="Z23" s="621">
        <f>消費波及!Z23+開催波及!Z23</f>
        <v>0</v>
      </c>
      <c r="AA23" s="621">
        <f>消費波及!AA23+開催波及!AA23</f>
        <v>0</v>
      </c>
      <c r="AB23" s="621">
        <f>消費波及!AB23+開催波及!AB23</f>
        <v>0</v>
      </c>
      <c r="AC23" s="621">
        <f>消費波及!AC23+開催波及!AC23</f>
        <v>0</v>
      </c>
      <c r="AD23" s="122">
        <f t="shared" si="16"/>
        <v>8.0900000000000001E-5</v>
      </c>
      <c r="AE23" s="42"/>
      <c r="AF23" s="66">
        <v>18</v>
      </c>
      <c r="AG23" s="124">
        <f t="shared" si="3"/>
        <v>191</v>
      </c>
      <c r="AH23" s="125" t="str">
        <f t="shared" si="17"/>
        <v>印刷・製版・製本</v>
      </c>
      <c r="AI23" s="622">
        <f t="shared" si="4"/>
        <v>0</v>
      </c>
      <c r="AJ23" s="622">
        <f t="shared" si="5"/>
        <v>0</v>
      </c>
      <c r="AK23" s="622">
        <f t="shared" si="6"/>
        <v>0</v>
      </c>
      <c r="AL23" s="622">
        <f t="shared" si="7"/>
        <v>0</v>
      </c>
      <c r="AN23" s="623">
        <f t="shared" si="18"/>
        <v>34</v>
      </c>
      <c r="AO23" s="624" t="str">
        <f t="shared" si="19"/>
        <v>情報通信機器</v>
      </c>
      <c r="AP23" s="622">
        <f t="shared" si="20"/>
        <v>0</v>
      </c>
      <c r="AQ23" s="622">
        <f t="shared" si="21"/>
        <v>0</v>
      </c>
      <c r="AR23" s="622">
        <f t="shared" si="22"/>
        <v>0</v>
      </c>
      <c r="AS23" s="618">
        <f t="shared" si="23"/>
        <v>0</v>
      </c>
      <c r="AW23" s="25"/>
      <c r="AX23" s="25"/>
      <c r="BF23" s="25"/>
      <c r="BG23" s="25"/>
    </row>
    <row r="24" spans="1:59">
      <c r="A24" s="42"/>
      <c r="B24" s="168">
        <v>201</v>
      </c>
      <c r="C24" s="158" t="s">
        <v>8</v>
      </c>
      <c r="D24" s="120">
        <v>20</v>
      </c>
      <c r="E24" s="237"/>
      <c r="F24" s="66">
        <f t="shared" si="0"/>
        <v>19</v>
      </c>
      <c r="G24" s="159">
        <v>35</v>
      </c>
      <c r="H24" s="158" t="s">
        <v>990</v>
      </c>
      <c r="I24" s="618">
        <f>SUMIF($D$6:$D$111,G24,消費波及!$Z$6:$Z$111)+SUMIF($D$6:$D$111,G24,開催波及!$Z$6:$Z$111)</f>
        <v>0</v>
      </c>
      <c r="J24" s="618">
        <f>SUMIF($D$6:$D$111,G24,消費波及!$AA$6:$AA$111)+SUMIF($D$6:$D$111,G24,開催波及!$AA$6:$AA$111)</f>
        <v>0</v>
      </c>
      <c r="K24" s="618">
        <f>SUMIF($D$6:$D$111,G24,消費波及!$AB$6:$AB$111)+SUMIF($D$6:$D$111,G24,開催波及!$AB$6:$AB$111)</f>
        <v>0</v>
      </c>
      <c r="L24" s="619">
        <f t="shared" si="1"/>
        <v>0</v>
      </c>
      <c r="M24" s="76">
        <f t="shared" si="13"/>
        <v>9.6500000000000001E-5</v>
      </c>
      <c r="N24" s="115"/>
      <c r="O24" s="66">
        <v>19</v>
      </c>
      <c r="P24" s="120">
        <f t="shared" si="14"/>
        <v>35</v>
      </c>
      <c r="Q24" s="123" t="str">
        <f t="shared" si="2"/>
        <v>輸送機械</v>
      </c>
      <c r="R24" s="618">
        <f>VLOOKUP($P24,$G$6:I$41,3)</f>
        <v>0</v>
      </c>
      <c r="S24" s="618">
        <f>VLOOKUP($P24,$G$6:J$41,4)</f>
        <v>0</v>
      </c>
      <c r="T24" s="618">
        <f>VLOOKUP($P24,$G$6:K$41,5)</f>
        <v>0</v>
      </c>
      <c r="U24" s="618">
        <f>VLOOKUP($P24,$G$6:L$41,6)</f>
        <v>0</v>
      </c>
      <c r="V24" s="41"/>
      <c r="W24" s="66">
        <f t="shared" si="15"/>
        <v>19</v>
      </c>
      <c r="X24" s="168">
        <v>201</v>
      </c>
      <c r="Y24" s="158" t="s">
        <v>8</v>
      </c>
      <c r="Z24" s="621">
        <f>消費波及!Z24+開催波及!Z24</f>
        <v>0</v>
      </c>
      <c r="AA24" s="621">
        <f>消費波及!AA24+開催波及!AA24</f>
        <v>0</v>
      </c>
      <c r="AB24" s="621">
        <f>消費波及!AB24+開催波及!AB24</f>
        <v>0</v>
      </c>
      <c r="AC24" s="621">
        <f>消費波及!AC24+開催波及!AC24</f>
        <v>0</v>
      </c>
      <c r="AD24" s="122">
        <f t="shared" si="16"/>
        <v>7.9899999999999991E-5</v>
      </c>
      <c r="AE24" s="42"/>
      <c r="AF24" s="66">
        <v>19</v>
      </c>
      <c r="AG24" s="124">
        <f t="shared" si="3"/>
        <v>201</v>
      </c>
      <c r="AH24" s="125" t="str">
        <f t="shared" si="17"/>
        <v>化学肥料</v>
      </c>
      <c r="AI24" s="622">
        <f t="shared" si="4"/>
        <v>0</v>
      </c>
      <c r="AJ24" s="622">
        <f t="shared" si="5"/>
        <v>0</v>
      </c>
      <c r="AK24" s="622">
        <f t="shared" si="6"/>
        <v>0</v>
      </c>
      <c r="AL24" s="622">
        <f t="shared" si="7"/>
        <v>0</v>
      </c>
      <c r="AN24" s="623">
        <f t="shared" si="18"/>
        <v>35</v>
      </c>
      <c r="AO24" s="624" t="str">
        <f t="shared" si="19"/>
        <v>輸送機械</v>
      </c>
      <c r="AP24" s="622">
        <f t="shared" si="20"/>
        <v>0</v>
      </c>
      <c r="AQ24" s="622">
        <f t="shared" si="21"/>
        <v>0</v>
      </c>
      <c r="AR24" s="622">
        <f t="shared" si="22"/>
        <v>0</v>
      </c>
      <c r="AS24" s="618">
        <f t="shared" si="23"/>
        <v>0</v>
      </c>
      <c r="AW24" s="25"/>
      <c r="AX24" s="25"/>
      <c r="BF24" s="25"/>
      <c r="BG24" s="25"/>
    </row>
    <row r="25" spans="1:59">
      <c r="A25" s="42"/>
      <c r="B25" s="168">
        <v>202</v>
      </c>
      <c r="C25" s="158" t="s">
        <v>36</v>
      </c>
      <c r="D25" s="120">
        <v>20</v>
      </c>
      <c r="E25" s="237"/>
      <c r="F25" s="66">
        <f t="shared" si="0"/>
        <v>20</v>
      </c>
      <c r="G25" s="159">
        <v>39</v>
      </c>
      <c r="H25" s="158" t="s">
        <v>699</v>
      </c>
      <c r="I25" s="618">
        <f>SUMIF($D$6:$D$111,G25,消費波及!$Z$6:$Z$111)+SUMIF($D$6:$D$111,G25,開催波及!$Z$6:$Z$111)</f>
        <v>0</v>
      </c>
      <c r="J25" s="618">
        <f>SUMIF($D$6:$D$111,G25,消費波及!$AA$6:$AA$111)+SUMIF($D$6:$D$111,G25,開催波及!$AA$6:$AA$111)</f>
        <v>0</v>
      </c>
      <c r="K25" s="618">
        <f>SUMIF($D$6:$D$111,G25,消費波及!$AB$6:$AB$111)+SUMIF($D$6:$D$111,G25,開催波及!$AB$6:$AB$111)</f>
        <v>0</v>
      </c>
      <c r="L25" s="619">
        <f t="shared" si="1"/>
        <v>0</v>
      </c>
      <c r="M25" s="76">
        <f t="shared" si="13"/>
        <v>9.6099999999999991E-5</v>
      </c>
      <c r="N25" s="115"/>
      <c r="O25" s="66">
        <v>20</v>
      </c>
      <c r="P25" s="120">
        <f t="shared" si="14"/>
        <v>39</v>
      </c>
      <c r="Q25" s="123" t="str">
        <f t="shared" si="2"/>
        <v>その他の製造工業製品</v>
      </c>
      <c r="R25" s="618">
        <f>VLOOKUP($P25,$G$6:I$41,3)</f>
        <v>0</v>
      </c>
      <c r="S25" s="618">
        <f>VLOOKUP($P25,$G$6:J$41,4)</f>
        <v>0</v>
      </c>
      <c r="T25" s="618">
        <f>VLOOKUP($P25,$G$6:K$41,5)</f>
        <v>0</v>
      </c>
      <c r="U25" s="618">
        <f>VLOOKUP($P25,$G$6:L$41,6)</f>
        <v>0</v>
      </c>
      <c r="V25" s="41"/>
      <c r="W25" s="66">
        <f t="shared" si="15"/>
        <v>20</v>
      </c>
      <c r="X25" s="168">
        <v>202</v>
      </c>
      <c r="Y25" s="158" t="s">
        <v>36</v>
      </c>
      <c r="Z25" s="621">
        <f>消費波及!Z25+開催波及!Z25</f>
        <v>0</v>
      </c>
      <c r="AA25" s="621">
        <f>消費波及!AA25+開催波及!AA25</f>
        <v>0</v>
      </c>
      <c r="AB25" s="621">
        <f>消費波及!AB25+開催波及!AB25</f>
        <v>0</v>
      </c>
      <c r="AC25" s="621">
        <f>消費波及!AC25+開催波及!AC25</f>
        <v>0</v>
      </c>
      <c r="AD25" s="122">
        <f t="shared" si="16"/>
        <v>7.9800000000000002E-5</v>
      </c>
      <c r="AE25" s="42"/>
      <c r="AF25" s="66">
        <v>20</v>
      </c>
      <c r="AG25" s="124">
        <f t="shared" si="3"/>
        <v>202</v>
      </c>
      <c r="AH25" s="125" t="str">
        <f t="shared" si="17"/>
        <v>無機化学工業製品</v>
      </c>
      <c r="AI25" s="622">
        <f t="shared" si="4"/>
        <v>0</v>
      </c>
      <c r="AJ25" s="622">
        <f t="shared" si="5"/>
        <v>0</v>
      </c>
      <c r="AK25" s="622">
        <f t="shared" si="6"/>
        <v>0</v>
      </c>
      <c r="AL25" s="622">
        <f t="shared" si="7"/>
        <v>0</v>
      </c>
      <c r="AN25" s="623">
        <f t="shared" si="18"/>
        <v>39</v>
      </c>
      <c r="AO25" s="624" t="str">
        <f t="shared" si="19"/>
        <v>その他の製造工業製品</v>
      </c>
      <c r="AP25" s="622">
        <f t="shared" si="20"/>
        <v>0</v>
      </c>
      <c r="AQ25" s="622">
        <f t="shared" si="21"/>
        <v>0</v>
      </c>
      <c r="AR25" s="622">
        <f t="shared" si="22"/>
        <v>0</v>
      </c>
      <c r="AS25" s="618">
        <f t="shared" si="23"/>
        <v>0</v>
      </c>
      <c r="AW25" s="25"/>
      <c r="AX25" s="25"/>
      <c r="BF25" s="25"/>
      <c r="BG25" s="25"/>
    </row>
    <row r="26" spans="1:59">
      <c r="A26" s="42"/>
      <c r="B26" s="168">
        <v>203</v>
      </c>
      <c r="C26" s="158" t="s">
        <v>678</v>
      </c>
      <c r="D26" s="120">
        <v>20</v>
      </c>
      <c r="E26" s="237"/>
      <c r="F26" s="66">
        <f t="shared" si="0"/>
        <v>21</v>
      </c>
      <c r="G26" s="159">
        <v>41</v>
      </c>
      <c r="H26" s="158" t="s">
        <v>991</v>
      </c>
      <c r="I26" s="618">
        <f>SUMIF($D$6:$D$111,G26,消費波及!$Z$6:$Z$111)+SUMIF($D$6:$D$111,G26,開催波及!$Z$6:$Z$111)</f>
        <v>0</v>
      </c>
      <c r="J26" s="618">
        <f>SUMIF($D$6:$D$111,G26,消費波及!$AA$6:$AA$111)+SUMIF($D$6:$D$111,G26,開催波及!$AA$6:$AA$111)</f>
        <v>0</v>
      </c>
      <c r="K26" s="618">
        <f>SUMIF($D$6:$D$111,G26,消費波及!$AB$6:$AB$111)+SUMIF($D$6:$D$111,G26,開催波及!$AB$6:$AB$111)</f>
        <v>0</v>
      </c>
      <c r="L26" s="619">
        <f t="shared" si="1"/>
        <v>0</v>
      </c>
      <c r="M26" s="76">
        <f t="shared" si="13"/>
        <v>9.59E-5</v>
      </c>
      <c r="N26" s="115"/>
      <c r="O26" s="66">
        <v>21</v>
      </c>
      <c r="P26" s="120">
        <f t="shared" si="14"/>
        <v>41</v>
      </c>
      <c r="Q26" s="123" t="str">
        <f t="shared" si="2"/>
        <v>建設</v>
      </c>
      <c r="R26" s="618">
        <f>VLOOKUP($P26,$G$6:I$41,3)</f>
        <v>0</v>
      </c>
      <c r="S26" s="618">
        <f>VLOOKUP($P26,$G$6:J$41,4)</f>
        <v>0</v>
      </c>
      <c r="T26" s="618">
        <f>VLOOKUP($P26,$G$6:K$41,5)</f>
        <v>0</v>
      </c>
      <c r="U26" s="618">
        <f>VLOOKUP($P26,$G$6:L$41,6)</f>
        <v>0</v>
      </c>
      <c r="V26" s="41"/>
      <c r="W26" s="66">
        <f t="shared" si="15"/>
        <v>21</v>
      </c>
      <c r="X26" s="168">
        <v>203</v>
      </c>
      <c r="Y26" s="158" t="s">
        <v>678</v>
      </c>
      <c r="Z26" s="621">
        <f>消費波及!Z26+開催波及!Z26</f>
        <v>0</v>
      </c>
      <c r="AA26" s="621">
        <f>消費波及!AA26+開催波及!AA26</f>
        <v>0</v>
      </c>
      <c r="AB26" s="621">
        <f>消費波及!AB26+開催波及!AB26</f>
        <v>0</v>
      </c>
      <c r="AC26" s="621">
        <f>消費波及!AC26+開催波及!AC26</f>
        <v>0</v>
      </c>
      <c r="AD26" s="122">
        <f t="shared" si="16"/>
        <v>7.9699999999999999E-5</v>
      </c>
      <c r="AE26" s="42"/>
      <c r="AF26" s="66">
        <v>21</v>
      </c>
      <c r="AG26" s="124">
        <f t="shared" si="3"/>
        <v>203</v>
      </c>
      <c r="AH26" s="125" t="str">
        <f t="shared" si="17"/>
        <v>石油化学系基礎製品</v>
      </c>
      <c r="AI26" s="622">
        <f t="shared" si="4"/>
        <v>0</v>
      </c>
      <c r="AJ26" s="622">
        <f t="shared" si="5"/>
        <v>0</v>
      </c>
      <c r="AK26" s="622">
        <f t="shared" si="6"/>
        <v>0</v>
      </c>
      <c r="AL26" s="622">
        <f t="shared" si="7"/>
        <v>0</v>
      </c>
      <c r="AN26" s="235">
        <f t="shared" ref="AN26:AS26" si="24">IF($AN$1=1,P48,AG115)</f>
        <v>99</v>
      </c>
      <c r="AO26" s="127" t="str">
        <f t="shared" si="24"/>
        <v>その他</v>
      </c>
      <c r="AP26" s="244">
        <f t="shared" si="24"/>
        <v>0</v>
      </c>
      <c r="AQ26" s="244">
        <f t="shared" si="24"/>
        <v>0</v>
      </c>
      <c r="AR26" s="244">
        <f t="shared" si="24"/>
        <v>0</v>
      </c>
      <c r="AS26" s="244">
        <f t="shared" si="24"/>
        <v>0</v>
      </c>
      <c r="AW26" s="25"/>
      <c r="AX26" s="25"/>
      <c r="BF26" s="25"/>
      <c r="BG26" s="25"/>
    </row>
    <row r="27" spans="1:59">
      <c r="A27" s="42"/>
      <c r="B27" s="168">
        <v>204</v>
      </c>
      <c r="C27" s="158" t="s">
        <v>679</v>
      </c>
      <c r="D27" s="120">
        <v>20</v>
      </c>
      <c r="E27" s="237"/>
      <c r="F27" s="66">
        <f t="shared" si="0"/>
        <v>22</v>
      </c>
      <c r="G27" s="159">
        <v>46</v>
      </c>
      <c r="H27" s="158" t="s">
        <v>992</v>
      </c>
      <c r="I27" s="618">
        <f>SUMIF($D$6:$D$111,G27,消費波及!$Z$6:$Z$111)+SUMIF($D$6:$D$111,G27,開催波及!$Z$6:$Z$111)</f>
        <v>0</v>
      </c>
      <c r="J27" s="618">
        <f>SUMIF($D$6:$D$111,G27,消費波及!$AA$6:$AA$111)+SUMIF($D$6:$D$111,G27,開催波及!$AA$6:$AA$111)</f>
        <v>0</v>
      </c>
      <c r="K27" s="618">
        <f>SUMIF($D$6:$D$111,G27,消費波及!$AB$6:$AB$111)+SUMIF($D$6:$D$111,G27,開催波及!$AB$6:$AB$111)</f>
        <v>0</v>
      </c>
      <c r="L27" s="619">
        <f t="shared" si="1"/>
        <v>0</v>
      </c>
      <c r="M27" s="76">
        <f t="shared" si="13"/>
        <v>9.5400000000000001E-5</v>
      </c>
      <c r="N27" s="115"/>
      <c r="O27" s="66">
        <v>22</v>
      </c>
      <c r="P27" s="120">
        <f t="shared" si="14"/>
        <v>46</v>
      </c>
      <c r="Q27" s="123" t="str">
        <f t="shared" si="2"/>
        <v>電気・ガス・熱供給</v>
      </c>
      <c r="R27" s="618">
        <f>VLOOKUP($P27,$G$6:I$41,3)</f>
        <v>0</v>
      </c>
      <c r="S27" s="618">
        <f>VLOOKUP($P27,$G$6:J$41,4)</f>
        <v>0</v>
      </c>
      <c r="T27" s="618">
        <f>VLOOKUP($P27,$G$6:K$41,5)</f>
        <v>0</v>
      </c>
      <c r="U27" s="618">
        <f>VLOOKUP($P27,$G$6:L$41,6)</f>
        <v>0</v>
      </c>
      <c r="V27" s="41"/>
      <c r="W27" s="66">
        <f t="shared" si="15"/>
        <v>22</v>
      </c>
      <c r="X27" s="168">
        <v>204</v>
      </c>
      <c r="Y27" s="158" t="s">
        <v>679</v>
      </c>
      <c r="Z27" s="621">
        <f>消費波及!Z27+開催波及!Z27</f>
        <v>0</v>
      </c>
      <c r="AA27" s="621">
        <f>消費波及!AA27+開催波及!AA27</f>
        <v>0</v>
      </c>
      <c r="AB27" s="621">
        <f>消費波及!AB27+開催波及!AB27</f>
        <v>0</v>
      </c>
      <c r="AC27" s="621">
        <f>消費波及!AC27+開催波及!AC27</f>
        <v>0</v>
      </c>
      <c r="AD27" s="122">
        <f t="shared" si="16"/>
        <v>7.9599999999999997E-5</v>
      </c>
      <c r="AE27" s="42"/>
      <c r="AF27" s="66">
        <v>22</v>
      </c>
      <c r="AG27" s="124">
        <f t="shared" si="3"/>
        <v>204</v>
      </c>
      <c r="AH27" s="125" t="str">
        <f t="shared" si="17"/>
        <v>有機化学工業製品（石油化学系基礎製品・合成樹脂を除く。）</v>
      </c>
      <c r="AI27" s="622">
        <f t="shared" si="4"/>
        <v>0</v>
      </c>
      <c r="AJ27" s="622">
        <f t="shared" si="5"/>
        <v>0</v>
      </c>
      <c r="AK27" s="622">
        <f t="shared" si="6"/>
        <v>0</v>
      </c>
      <c r="AL27" s="622">
        <f t="shared" si="7"/>
        <v>0</v>
      </c>
      <c r="AW27" s="25"/>
      <c r="AX27" s="25"/>
      <c r="BF27" s="25"/>
      <c r="BG27" s="25"/>
    </row>
    <row r="28" spans="1:59">
      <c r="A28" s="42"/>
      <c r="B28" s="168">
        <v>205</v>
      </c>
      <c r="C28" s="161" t="s">
        <v>9</v>
      </c>
      <c r="D28" s="120">
        <v>20</v>
      </c>
      <c r="E28" s="237"/>
      <c r="F28" s="66">
        <f t="shared" si="0"/>
        <v>23</v>
      </c>
      <c r="G28" s="159">
        <v>47</v>
      </c>
      <c r="H28" s="158" t="s">
        <v>707</v>
      </c>
      <c r="I28" s="618">
        <f>SUMIF($D$6:$D$111,G28,消費波及!$Z$6:$Z$111)+SUMIF($D$6:$D$111,G28,開催波及!$Z$6:$Z$111)</f>
        <v>0</v>
      </c>
      <c r="J28" s="618">
        <f>SUMIF($D$6:$D$111,G28,消費波及!$AA$6:$AA$111)+SUMIF($D$6:$D$111,G28,開催波及!$AA$6:$AA$111)</f>
        <v>0</v>
      </c>
      <c r="K28" s="618">
        <f>SUMIF($D$6:$D$111,G28,消費波及!$AB$6:$AB$111)+SUMIF($D$6:$D$111,G28,開催波及!$AB$6:$AB$111)</f>
        <v>0</v>
      </c>
      <c r="L28" s="619">
        <f t="shared" si="1"/>
        <v>0</v>
      </c>
      <c r="M28" s="76">
        <f t="shared" si="13"/>
        <v>9.5299999999999999E-5</v>
      </c>
      <c r="N28" s="115"/>
      <c r="O28" s="66">
        <v>23</v>
      </c>
      <c r="P28" s="120">
        <f t="shared" si="14"/>
        <v>47</v>
      </c>
      <c r="Q28" s="123" t="str">
        <f t="shared" si="2"/>
        <v>水道</v>
      </c>
      <c r="R28" s="618">
        <f>VLOOKUP($P28,$G$6:I$41,3)</f>
        <v>0</v>
      </c>
      <c r="S28" s="618">
        <f>VLOOKUP($P28,$G$6:J$41,4)</f>
        <v>0</v>
      </c>
      <c r="T28" s="618">
        <f>VLOOKUP($P28,$G$6:K$41,5)</f>
        <v>0</v>
      </c>
      <c r="U28" s="618">
        <f>VLOOKUP($P28,$G$6:L$41,6)</f>
        <v>0</v>
      </c>
      <c r="V28" s="41"/>
      <c r="W28" s="66">
        <f t="shared" si="15"/>
        <v>23</v>
      </c>
      <c r="X28" s="168">
        <v>205</v>
      </c>
      <c r="Y28" s="161" t="s">
        <v>9</v>
      </c>
      <c r="Z28" s="621">
        <f>消費波及!Z28+開催波及!Z28</f>
        <v>0</v>
      </c>
      <c r="AA28" s="621">
        <f>消費波及!AA28+開催波及!AA28</f>
        <v>0</v>
      </c>
      <c r="AB28" s="621">
        <f>消費波及!AB28+開催波及!AB28</f>
        <v>0</v>
      </c>
      <c r="AC28" s="621">
        <f>消費波及!AC28+開催波及!AC28</f>
        <v>0</v>
      </c>
      <c r="AD28" s="122">
        <f t="shared" si="16"/>
        <v>7.9499999999999994E-5</v>
      </c>
      <c r="AE28" s="42"/>
      <c r="AF28" s="66">
        <v>23</v>
      </c>
      <c r="AG28" s="124">
        <f t="shared" si="3"/>
        <v>205</v>
      </c>
      <c r="AH28" s="125" t="str">
        <f t="shared" si="17"/>
        <v>合成樹脂</v>
      </c>
      <c r="AI28" s="622">
        <f t="shared" si="4"/>
        <v>0</v>
      </c>
      <c r="AJ28" s="622">
        <f t="shared" si="5"/>
        <v>0</v>
      </c>
      <c r="AK28" s="622">
        <f t="shared" si="6"/>
        <v>0</v>
      </c>
      <c r="AL28" s="622">
        <f t="shared" si="7"/>
        <v>0</v>
      </c>
      <c r="AO28" s="28"/>
      <c r="AP28" s="28"/>
      <c r="AW28" s="25"/>
      <c r="AX28" s="25"/>
      <c r="BF28" s="25"/>
      <c r="BG28" s="25"/>
    </row>
    <row r="29" spans="1:59">
      <c r="A29" s="42"/>
      <c r="B29" s="168">
        <v>206</v>
      </c>
      <c r="C29" s="158" t="s">
        <v>10</v>
      </c>
      <c r="D29" s="120">
        <v>20</v>
      </c>
      <c r="E29" s="237"/>
      <c r="F29" s="66">
        <f t="shared" si="0"/>
        <v>24</v>
      </c>
      <c r="G29" s="159">
        <v>48</v>
      </c>
      <c r="H29" s="158" t="s">
        <v>708</v>
      </c>
      <c r="I29" s="618">
        <f>SUMIF($D$6:$D$111,G29,消費波及!$Z$6:$Z$111)+SUMIF($D$6:$D$111,G29,開催波及!$Z$6:$Z$111)</f>
        <v>0</v>
      </c>
      <c r="J29" s="618">
        <f>SUMIF($D$6:$D$111,G29,消費波及!$AA$6:$AA$111)+SUMIF($D$6:$D$111,G29,開催波及!$AA$6:$AA$111)</f>
        <v>0</v>
      </c>
      <c r="K29" s="618">
        <f>SUMIF($D$6:$D$111,G29,消費波及!$AB$6:$AB$111)+SUMIF($D$6:$D$111,G29,開催波及!$AB$6:$AB$111)</f>
        <v>0</v>
      </c>
      <c r="L29" s="619">
        <f t="shared" si="1"/>
        <v>0</v>
      </c>
      <c r="M29" s="76">
        <f t="shared" si="13"/>
        <v>9.5199999999999997E-5</v>
      </c>
      <c r="N29" s="115"/>
      <c r="O29" s="66">
        <v>24</v>
      </c>
      <c r="P29" s="120">
        <f t="shared" si="14"/>
        <v>48</v>
      </c>
      <c r="Q29" s="123" t="str">
        <f t="shared" si="2"/>
        <v>廃棄物処理</v>
      </c>
      <c r="R29" s="618">
        <f>VLOOKUP($P29,$G$6:I$41,3)</f>
        <v>0</v>
      </c>
      <c r="S29" s="618">
        <f>VLOOKUP($P29,$G$6:J$41,4)</f>
        <v>0</v>
      </c>
      <c r="T29" s="618">
        <f>VLOOKUP($P29,$G$6:K$41,5)</f>
        <v>0</v>
      </c>
      <c r="U29" s="618">
        <f>VLOOKUP($P29,$G$6:L$41,6)</f>
        <v>0</v>
      </c>
      <c r="V29" s="41"/>
      <c r="W29" s="66">
        <f t="shared" si="15"/>
        <v>24</v>
      </c>
      <c r="X29" s="168">
        <v>206</v>
      </c>
      <c r="Y29" s="158" t="s">
        <v>10</v>
      </c>
      <c r="Z29" s="621">
        <f>消費波及!Z29+開催波及!Z29</f>
        <v>0</v>
      </c>
      <c r="AA29" s="621">
        <f>消費波及!AA29+開催波及!AA29</f>
        <v>0</v>
      </c>
      <c r="AB29" s="621">
        <f>消費波及!AB29+開催波及!AB29</f>
        <v>0</v>
      </c>
      <c r="AC29" s="621">
        <f>消費波及!AC29+開催波及!AC29</f>
        <v>0</v>
      </c>
      <c r="AD29" s="122">
        <f t="shared" si="16"/>
        <v>7.9399999999999992E-5</v>
      </c>
      <c r="AE29" s="42"/>
      <c r="AF29" s="66">
        <v>24</v>
      </c>
      <c r="AG29" s="124">
        <f t="shared" si="3"/>
        <v>206</v>
      </c>
      <c r="AH29" s="125" t="str">
        <f t="shared" si="17"/>
        <v>化学繊維</v>
      </c>
      <c r="AI29" s="622">
        <f t="shared" si="4"/>
        <v>0</v>
      </c>
      <c r="AJ29" s="622">
        <f t="shared" si="5"/>
        <v>0</v>
      </c>
      <c r="AK29" s="622">
        <f t="shared" si="6"/>
        <v>0</v>
      </c>
      <c r="AL29" s="622">
        <f t="shared" si="7"/>
        <v>0</v>
      </c>
      <c r="AN29" s="42"/>
      <c r="AO29" s="128" t="s">
        <v>584</v>
      </c>
      <c r="AP29" s="129">
        <f>報告書!H57</f>
        <v>0</v>
      </c>
      <c r="AQ29" s="41"/>
      <c r="AW29" s="25"/>
      <c r="AX29" s="25"/>
      <c r="BF29" s="25"/>
      <c r="BG29" s="25"/>
    </row>
    <row r="30" spans="1:59">
      <c r="A30" s="42"/>
      <c r="B30" s="168">
        <v>207</v>
      </c>
      <c r="C30" s="158" t="s">
        <v>11</v>
      </c>
      <c r="D30" s="120">
        <v>20</v>
      </c>
      <c r="E30" s="237"/>
      <c r="F30" s="66">
        <f t="shared" si="0"/>
        <v>25</v>
      </c>
      <c r="G30" s="159">
        <v>51</v>
      </c>
      <c r="H30" s="158" t="s">
        <v>709</v>
      </c>
      <c r="I30" s="618">
        <f>SUMIF($D$6:$D$111,G30,消費波及!$Z$6:$Z$111)+SUMIF($D$6:$D$111,G30,開催波及!$Z$6:$Z$111)</f>
        <v>0</v>
      </c>
      <c r="J30" s="618">
        <f>SUMIF($D$6:$D$111,G30,消費波及!$AA$6:$AA$111)+SUMIF($D$6:$D$111,G30,開催波及!$AA$6:$AA$111)</f>
        <v>0</v>
      </c>
      <c r="K30" s="618">
        <f>SUMIF($D$6:$D$111,G30,消費波及!$AB$6:$AB$111)+SUMIF($D$6:$D$111,G30,開催波及!$AB$6:$AB$111)</f>
        <v>0</v>
      </c>
      <c r="L30" s="619">
        <f t="shared" si="1"/>
        <v>0</v>
      </c>
      <c r="M30" s="76">
        <f t="shared" si="13"/>
        <v>9.4899999999999989E-5</v>
      </c>
      <c r="N30" s="115"/>
      <c r="O30" s="66">
        <v>25</v>
      </c>
      <c r="P30" s="120">
        <f t="shared" si="14"/>
        <v>51</v>
      </c>
      <c r="Q30" s="123" t="str">
        <f t="shared" si="2"/>
        <v>商業</v>
      </c>
      <c r="R30" s="618">
        <f>VLOOKUP($P30,$G$6:I$41,3)</f>
        <v>0</v>
      </c>
      <c r="S30" s="618">
        <f>VLOOKUP($P30,$G$6:J$41,4)</f>
        <v>0</v>
      </c>
      <c r="T30" s="618">
        <f>VLOOKUP($P30,$G$6:K$41,5)</f>
        <v>0</v>
      </c>
      <c r="U30" s="618">
        <f>VLOOKUP($P30,$G$6:L$41,6)</f>
        <v>0</v>
      </c>
      <c r="V30" s="41"/>
      <c r="W30" s="66">
        <f t="shared" si="15"/>
        <v>25</v>
      </c>
      <c r="X30" s="168">
        <v>207</v>
      </c>
      <c r="Y30" s="158" t="s">
        <v>11</v>
      </c>
      <c r="Z30" s="621">
        <f>消費波及!Z30+開催波及!Z30</f>
        <v>0</v>
      </c>
      <c r="AA30" s="621">
        <f>消費波及!AA30+開催波及!AA30</f>
        <v>0</v>
      </c>
      <c r="AB30" s="621">
        <f>消費波及!AB30+開催波及!AB30</f>
        <v>0</v>
      </c>
      <c r="AC30" s="621">
        <f>消費波及!AC30+開催波及!AC30</f>
        <v>0</v>
      </c>
      <c r="AD30" s="122">
        <f t="shared" si="16"/>
        <v>7.9300000000000003E-5</v>
      </c>
      <c r="AE30" s="42"/>
      <c r="AF30" s="66">
        <v>25</v>
      </c>
      <c r="AG30" s="124">
        <f t="shared" si="3"/>
        <v>207</v>
      </c>
      <c r="AH30" s="125" t="str">
        <f t="shared" si="17"/>
        <v>医薬品</v>
      </c>
      <c r="AI30" s="622">
        <f t="shared" si="4"/>
        <v>0</v>
      </c>
      <c r="AJ30" s="622">
        <f t="shared" si="5"/>
        <v>0</v>
      </c>
      <c r="AK30" s="622">
        <f t="shared" si="6"/>
        <v>0</v>
      </c>
      <c r="AL30" s="622">
        <f t="shared" si="7"/>
        <v>0</v>
      </c>
      <c r="AN30" s="42"/>
      <c r="AO30" s="128" t="s">
        <v>585</v>
      </c>
      <c r="AP30" s="129">
        <f>報告書!M57</f>
        <v>0</v>
      </c>
      <c r="AQ30" s="41"/>
      <c r="AW30" s="25"/>
      <c r="AX30" s="25"/>
      <c r="BF30" s="25"/>
      <c r="BG30" s="25"/>
    </row>
    <row r="31" spans="1:59">
      <c r="A31" s="42"/>
      <c r="B31" s="168">
        <v>208</v>
      </c>
      <c r="C31" s="158" t="s">
        <v>680</v>
      </c>
      <c r="D31" s="120">
        <v>20</v>
      </c>
      <c r="E31" s="237"/>
      <c r="F31" s="66">
        <f t="shared" si="0"/>
        <v>26</v>
      </c>
      <c r="G31" s="159">
        <v>53</v>
      </c>
      <c r="H31" s="158" t="s">
        <v>710</v>
      </c>
      <c r="I31" s="618">
        <f>SUMIF($D$6:$D$111,G31,消費波及!$Z$6:$Z$111)+SUMIF($D$6:$D$111,G31,開催波及!$Z$6:$Z$111)</f>
        <v>0</v>
      </c>
      <c r="J31" s="618">
        <f>SUMIF($D$6:$D$111,G31,消費波及!$AA$6:$AA$111)+SUMIF($D$6:$D$111,G31,開催波及!$AA$6:$AA$111)</f>
        <v>0</v>
      </c>
      <c r="K31" s="618">
        <f>SUMIF($D$6:$D$111,G31,消費波及!$AB$6:$AB$111)+SUMIF($D$6:$D$111,G31,開催波及!$AB$6:$AB$111)</f>
        <v>0</v>
      </c>
      <c r="L31" s="619">
        <f t="shared" si="1"/>
        <v>0</v>
      </c>
      <c r="M31" s="76">
        <f t="shared" si="13"/>
        <v>9.4699999999999998E-5</v>
      </c>
      <c r="N31" s="115"/>
      <c r="O31" s="66">
        <v>26</v>
      </c>
      <c r="P31" s="120">
        <f t="shared" si="14"/>
        <v>53</v>
      </c>
      <c r="Q31" s="123" t="str">
        <f t="shared" si="2"/>
        <v>金融・保険</v>
      </c>
      <c r="R31" s="618">
        <f>VLOOKUP($P31,$G$6:I$41,3)</f>
        <v>0</v>
      </c>
      <c r="S31" s="618">
        <f>VLOOKUP($P31,$G$6:J$41,4)</f>
        <v>0</v>
      </c>
      <c r="T31" s="618">
        <f>VLOOKUP($P31,$G$6:K$41,5)</f>
        <v>0</v>
      </c>
      <c r="U31" s="618">
        <f>VLOOKUP($P31,$G$6:L$41,6)</f>
        <v>0</v>
      </c>
      <c r="V31" s="41"/>
      <c r="W31" s="66">
        <f t="shared" si="15"/>
        <v>26</v>
      </c>
      <c r="X31" s="168">
        <v>208</v>
      </c>
      <c r="Y31" s="158" t="s">
        <v>680</v>
      </c>
      <c r="Z31" s="621">
        <f>消費波及!Z31+開催波及!Z31</f>
        <v>0</v>
      </c>
      <c r="AA31" s="621">
        <f>消費波及!AA31+開催波及!AA31</f>
        <v>0</v>
      </c>
      <c r="AB31" s="621">
        <f>消費波及!AB31+開催波及!AB31</f>
        <v>0</v>
      </c>
      <c r="AC31" s="621">
        <f>消費波及!AC31+開催波及!AC31</f>
        <v>0</v>
      </c>
      <c r="AD31" s="122">
        <f t="shared" si="16"/>
        <v>7.9200000000000001E-5</v>
      </c>
      <c r="AE31" s="42"/>
      <c r="AF31" s="66">
        <v>26</v>
      </c>
      <c r="AG31" s="124">
        <f t="shared" si="3"/>
        <v>208</v>
      </c>
      <c r="AH31" s="125" t="str">
        <f t="shared" si="17"/>
        <v>化学最終製品（医薬品を除く。）</v>
      </c>
      <c r="AI31" s="622">
        <f t="shared" si="4"/>
        <v>0</v>
      </c>
      <c r="AJ31" s="622">
        <f t="shared" si="5"/>
        <v>0</v>
      </c>
      <c r="AK31" s="622">
        <f t="shared" si="6"/>
        <v>0</v>
      </c>
      <c r="AL31" s="622">
        <f t="shared" si="7"/>
        <v>0</v>
      </c>
      <c r="AO31" s="86"/>
      <c r="AP31" s="86"/>
      <c r="AW31" s="25"/>
      <c r="AX31" s="25"/>
      <c r="BF31" s="25"/>
      <c r="BG31" s="25"/>
    </row>
    <row r="32" spans="1:59">
      <c r="A32" s="42"/>
      <c r="B32" s="168">
        <v>211</v>
      </c>
      <c r="C32" s="161" t="s">
        <v>12</v>
      </c>
      <c r="D32" s="120">
        <v>21</v>
      </c>
      <c r="E32" s="237"/>
      <c r="F32" s="66">
        <f t="shared" si="0"/>
        <v>27</v>
      </c>
      <c r="G32" s="159">
        <v>55</v>
      </c>
      <c r="H32" s="158" t="s">
        <v>993</v>
      </c>
      <c r="I32" s="618">
        <f>SUMIF($D$6:$D$111,G32,消費波及!$Z$6:$Z$111)+SUMIF($D$6:$D$111,G32,開催波及!$Z$6:$Z$111)</f>
        <v>0</v>
      </c>
      <c r="J32" s="618">
        <f>SUMIF($D$6:$D$111,G32,消費波及!$AA$6:$AA$111)+SUMIF($D$6:$D$111,G32,開催波及!$AA$6:$AA$111)</f>
        <v>0</v>
      </c>
      <c r="K32" s="618">
        <f>SUMIF($D$6:$D$111,G32,消費波及!$AB$6:$AB$111)+SUMIF($D$6:$D$111,G32,開催波及!$AB$6:$AB$111)</f>
        <v>0</v>
      </c>
      <c r="L32" s="619">
        <f t="shared" si="1"/>
        <v>0</v>
      </c>
      <c r="M32" s="76">
        <f t="shared" si="13"/>
        <v>9.4499999999999993E-5</v>
      </c>
      <c r="N32" s="115"/>
      <c r="O32" s="66">
        <v>27</v>
      </c>
      <c r="P32" s="120">
        <f t="shared" si="14"/>
        <v>55</v>
      </c>
      <c r="Q32" s="123" t="str">
        <f t="shared" si="2"/>
        <v>不動産</v>
      </c>
      <c r="R32" s="618">
        <f>VLOOKUP($P32,$G$6:I$41,3)</f>
        <v>0</v>
      </c>
      <c r="S32" s="618">
        <f>VLOOKUP($P32,$G$6:J$41,4)</f>
        <v>0</v>
      </c>
      <c r="T32" s="618">
        <f>VLOOKUP($P32,$G$6:K$41,5)</f>
        <v>0</v>
      </c>
      <c r="U32" s="618">
        <f>VLOOKUP($P32,$G$6:L$41,6)</f>
        <v>0</v>
      </c>
      <c r="V32" s="41"/>
      <c r="W32" s="66">
        <f t="shared" si="15"/>
        <v>27</v>
      </c>
      <c r="X32" s="168">
        <v>211</v>
      </c>
      <c r="Y32" s="161" t="s">
        <v>12</v>
      </c>
      <c r="Z32" s="621">
        <f>消費波及!Z32+開催波及!Z32</f>
        <v>0</v>
      </c>
      <c r="AA32" s="621">
        <f>消費波及!AA32+開催波及!AA32</f>
        <v>0</v>
      </c>
      <c r="AB32" s="621">
        <f>消費波及!AB32+開催波及!AB32</f>
        <v>0</v>
      </c>
      <c r="AC32" s="621">
        <f>消費波及!AC32+開催波及!AC32</f>
        <v>0</v>
      </c>
      <c r="AD32" s="122">
        <f t="shared" si="16"/>
        <v>7.8899999999999993E-5</v>
      </c>
      <c r="AE32" s="42"/>
      <c r="AF32" s="66">
        <v>27</v>
      </c>
      <c r="AG32" s="124">
        <f t="shared" si="3"/>
        <v>211</v>
      </c>
      <c r="AH32" s="125" t="str">
        <f t="shared" si="17"/>
        <v>石油製品</v>
      </c>
      <c r="AI32" s="622">
        <f t="shared" si="4"/>
        <v>0</v>
      </c>
      <c r="AJ32" s="622">
        <f t="shared" si="5"/>
        <v>0</v>
      </c>
      <c r="AK32" s="622">
        <f t="shared" si="6"/>
        <v>0</v>
      </c>
      <c r="AL32" s="622">
        <f t="shared" si="7"/>
        <v>0</v>
      </c>
      <c r="AW32" s="25"/>
      <c r="AX32" s="25"/>
      <c r="BF32" s="25"/>
      <c r="BG32" s="25"/>
    </row>
    <row r="33" spans="1:59">
      <c r="A33" s="42"/>
      <c r="B33" s="168">
        <v>212</v>
      </c>
      <c r="C33" s="158" t="s">
        <v>13</v>
      </c>
      <c r="D33" s="120">
        <v>21</v>
      </c>
      <c r="E33" s="237"/>
      <c r="F33" s="66">
        <f t="shared" si="0"/>
        <v>28</v>
      </c>
      <c r="G33" s="159">
        <v>57</v>
      </c>
      <c r="H33" s="158" t="s">
        <v>994</v>
      </c>
      <c r="I33" s="618">
        <f>SUMIF($D$6:$D$111,G33,消費波及!$Z$6:$Z$111)+SUMIF($D$6:$D$111,G33,開催波及!$Z$6:$Z$111)</f>
        <v>0</v>
      </c>
      <c r="J33" s="618">
        <f>SUMIF($D$6:$D$111,G33,消費波及!$AA$6:$AA$111)+SUMIF($D$6:$D$111,G33,開催波及!$AA$6:$AA$111)</f>
        <v>0</v>
      </c>
      <c r="K33" s="618">
        <f>SUMIF($D$6:$D$111,G33,消費波及!$AB$6:$AB$111)+SUMIF($D$6:$D$111,G33,開催波及!$AB$6:$AB$111)</f>
        <v>0</v>
      </c>
      <c r="L33" s="619">
        <f t="shared" si="1"/>
        <v>0</v>
      </c>
      <c r="M33" s="76">
        <f t="shared" si="13"/>
        <v>9.4300000000000002E-5</v>
      </c>
      <c r="N33" s="115"/>
      <c r="O33" s="66">
        <v>28</v>
      </c>
      <c r="P33" s="120">
        <f t="shared" si="14"/>
        <v>57</v>
      </c>
      <c r="Q33" s="123" t="str">
        <f t="shared" si="2"/>
        <v>運輸・郵便</v>
      </c>
      <c r="R33" s="618">
        <f>VLOOKUP($P33,$G$6:I$41,3)</f>
        <v>0</v>
      </c>
      <c r="S33" s="618">
        <f>VLOOKUP($P33,$G$6:J$41,4)</f>
        <v>0</v>
      </c>
      <c r="T33" s="618">
        <f>VLOOKUP($P33,$G$6:K$41,5)</f>
        <v>0</v>
      </c>
      <c r="U33" s="618">
        <f>VLOOKUP($P33,$G$6:L$41,6)</f>
        <v>0</v>
      </c>
      <c r="V33" s="41"/>
      <c r="W33" s="66">
        <f t="shared" si="15"/>
        <v>28</v>
      </c>
      <c r="X33" s="168">
        <v>212</v>
      </c>
      <c r="Y33" s="158" t="s">
        <v>13</v>
      </c>
      <c r="Z33" s="621">
        <f>消費波及!Z33+開催波及!Z33</f>
        <v>0</v>
      </c>
      <c r="AA33" s="621">
        <f>消費波及!AA33+開催波及!AA33</f>
        <v>0</v>
      </c>
      <c r="AB33" s="621">
        <f>消費波及!AB33+開催波及!AB33</f>
        <v>0</v>
      </c>
      <c r="AC33" s="621">
        <f>消費波及!AC33+開催波及!AC33</f>
        <v>0</v>
      </c>
      <c r="AD33" s="122">
        <f t="shared" si="16"/>
        <v>7.8799999999999991E-5</v>
      </c>
      <c r="AE33" s="42"/>
      <c r="AF33" s="66">
        <v>28</v>
      </c>
      <c r="AG33" s="124">
        <f t="shared" si="3"/>
        <v>212</v>
      </c>
      <c r="AH33" s="125" t="str">
        <f t="shared" si="17"/>
        <v>石炭製品</v>
      </c>
      <c r="AI33" s="622">
        <f t="shared" si="4"/>
        <v>0</v>
      </c>
      <c r="AJ33" s="622">
        <f t="shared" si="5"/>
        <v>0</v>
      </c>
      <c r="AK33" s="622">
        <f t="shared" si="6"/>
        <v>0</v>
      </c>
      <c r="AL33" s="622">
        <f t="shared" si="7"/>
        <v>0</v>
      </c>
      <c r="AW33" s="25"/>
      <c r="AX33" s="25"/>
      <c r="BF33" s="25"/>
      <c r="BG33" s="25"/>
    </row>
    <row r="34" spans="1:59">
      <c r="A34" s="42"/>
      <c r="B34" s="168">
        <v>221</v>
      </c>
      <c r="C34" s="158" t="s">
        <v>14</v>
      </c>
      <c r="D34" s="120">
        <v>22</v>
      </c>
      <c r="E34" s="237"/>
      <c r="F34" s="66">
        <f t="shared" si="0"/>
        <v>29</v>
      </c>
      <c r="G34" s="159">
        <v>59</v>
      </c>
      <c r="H34" s="161" t="s">
        <v>995</v>
      </c>
      <c r="I34" s="618">
        <f>SUMIF($D$6:$D$111,G34,消費波及!$Z$6:$Z$111)+SUMIF($D$6:$D$111,G34,開催波及!$Z$6:$Z$111)</f>
        <v>0</v>
      </c>
      <c r="J34" s="618">
        <f>SUMIF($D$6:$D$111,G34,消費波及!$AA$6:$AA$111)+SUMIF($D$6:$D$111,G34,開催波及!$AA$6:$AA$111)</f>
        <v>0</v>
      </c>
      <c r="K34" s="618">
        <f>SUMIF($D$6:$D$111,G34,消費波及!$AB$6:$AB$111)+SUMIF($D$6:$D$111,G34,開催波及!$AB$6:$AB$111)</f>
        <v>0</v>
      </c>
      <c r="L34" s="619">
        <f t="shared" si="1"/>
        <v>0</v>
      </c>
      <c r="M34" s="76">
        <f t="shared" si="13"/>
        <v>9.4099999999999997E-5</v>
      </c>
      <c r="N34" s="115"/>
      <c r="O34" s="66">
        <v>29</v>
      </c>
      <c r="P34" s="120">
        <f t="shared" si="14"/>
        <v>59</v>
      </c>
      <c r="Q34" s="123" t="str">
        <f t="shared" si="2"/>
        <v>情報通信</v>
      </c>
      <c r="R34" s="618">
        <f>VLOOKUP($P34,$G$6:I$41,3)</f>
        <v>0</v>
      </c>
      <c r="S34" s="618">
        <f>VLOOKUP($P34,$G$6:J$41,4)</f>
        <v>0</v>
      </c>
      <c r="T34" s="618">
        <f>VLOOKUP($P34,$G$6:K$41,5)</f>
        <v>0</v>
      </c>
      <c r="U34" s="618">
        <f>VLOOKUP($P34,$G$6:L$41,6)</f>
        <v>0</v>
      </c>
      <c r="V34" s="41"/>
      <c r="W34" s="66">
        <f t="shared" si="15"/>
        <v>29</v>
      </c>
      <c r="X34" s="168">
        <v>221</v>
      </c>
      <c r="Y34" s="158" t="s">
        <v>14</v>
      </c>
      <c r="Z34" s="621">
        <f>消費波及!Z34+開催波及!Z34</f>
        <v>0</v>
      </c>
      <c r="AA34" s="621">
        <f>消費波及!AA34+開催波及!AA34</f>
        <v>0</v>
      </c>
      <c r="AB34" s="621">
        <f>消費波及!AB34+開催波及!AB34</f>
        <v>0</v>
      </c>
      <c r="AC34" s="621">
        <f>消費波及!AC34+開催波及!AC34</f>
        <v>0</v>
      </c>
      <c r="AD34" s="122">
        <f t="shared" si="16"/>
        <v>7.7899999999999996E-5</v>
      </c>
      <c r="AE34" s="42"/>
      <c r="AF34" s="66">
        <v>29</v>
      </c>
      <c r="AG34" s="124">
        <f t="shared" si="3"/>
        <v>221</v>
      </c>
      <c r="AH34" s="125" t="str">
        <f t="shared" si="17"/>
        <v>プラスチック製品</v>
      </c>
      <c r="AI34" s="622">
        <f t="shared" si="4"/>
        <v>0</v>
      </c>
      <c r="AJ34" s="622">
        <f t="shared" si="5"/>
        <v>0</v>
      </c>
      <c r="AK34" s="622">
        <f t="shared" si="6"/>
        <v>0</v>
      </c>
      <c r="AL34" s="622">
        <f t="shared" si="7"/>
        <v>0</v>
      </c>
      <c r="AW34" s="25"/>
      <c r="AX34" s="25"/>
      <c r="BF34" s="25"/>
      <c r="BG34" s="25"/>
    </row>
    <row r="35" spans="1:59">
      <c r="A35" s="42"/>
      <c r="B35" s="168">
        <v>222</v>
      </c>
      <c r="C35" s="158" t="s">
        <v>15</v>
      </c>
      <c r="D35" s="120">
        <v>22</v>
      </c>
      <c r="E35" s="237"/>
      <c r="F35" s="66">
        <f t="shared" si="0"/>
        <v>30</v>
      </c>
      <c r="G35" s="159">
        <v>61</v>
      </c>
      <c r="H35" s="158" t="s">
        <v>724</v>
      </c>
      <c r="I35" s="618">
        <f>SUMIF($D$6:$D$111,G35,消費波及!$Z$6:$Z$111)+SUMIF($D$6:$D$111,G35,開催波及!$Z$6:$Z$111)</f>
        <v>0</v>
      </c>
      <c r="J35" s="618">
        <f>SUMIF($D$6:$D$111,G35,消費波及!$AA$6:$AA$111)+SUMIF($D$6:$D$111,G35,開催波及!$AA$6:$AA$111)</f>
        <v>0</v>
      </c>
      <c r="K35" s="618">
        <f>SUMIF($D$6:$D$111,G35,消費波及!$AB$6:$AB$111)+SUMIF($D$6:$D$111,G35,開催波及!$AB$6:$AB$111)</f>
        <v>0</v>
      </c>
      <c r="L35" s="619">
        <f t="shared" si="1"/>
        <v>0</v>
      </c>
      <c r="M35" s="76">
        <f t="shared" si="13"/>
        <v>9.3899999999999992E-5</v>
      </c>
      <c r="N35" s="115"/>
      <c r="O35" s="66">
        <v>30</v>
      </c>
      <c r="P35" s="120">
        <f t="shared" si="14"/>
        <v>61</v>
      </c>
      <c r="Q35" s="123" t="str">
        <f t="shared" si="2"/>
        <v>公務</v>
      </c>
      <c r="R35" s="618">
        <f>VLOOKUP($P35,$G$6:I$41,3)</f>
        <v>0</v>
      </c>
      <c r="S35" s="618">
        <f>VLOOKUP($P35,$G$6:J$41,4)</f>
        <v>0</v>
      </c>
      <c r="T35" s="618">
        <f>VLOOKUP($P35,$G$6:K$41,5)</f>
        <v>0</v>
      </c>
      <c r="U35" s="618">
        <f>VLOOKUP($P35,$G$6:L$41,6)</f>
        <v>0</v>
      </c>
      <c r="V35" s="41"/>
      <c r="W35" s="66">
        <f t="shared" si="15"/>
        <v>30</v>
      </c>
      <c r="X35" s="168">
        <v>222</v>
      </c>
      <c r="Y35" s="158" t="s">
        <v>15</v>
      </c>
      <c r="Z35" s="621">
        <f>消費波及!Z35+開催波及!Z35</f>
        <v>0</v>
      </c>
      <c r="AA35" s="621">
        <f>消費波及!AA35+開催波及!AA35</f>
        <v>0</v>
      </c>
      <c r="AB35" s="621">
        <f>消費波及!AB35+開催波及!AB35</f>
        <v>0</v>
      </c>
      <c r="AC35" s="621">
        <f>消費波及!AC35+開催波及!AC35</f>
        <v>0</v>
      </c>
      <c r="AD35" s="122">
        <f t="shared" si="16"/>
        <v>7.7799999999999994E-5</v>
      </c>
      <c r="AE35" s="42"/>
      <c r="AF35" s="66">
        <v>30</v>
      </c>
      <c r="AG35" s="124">
        <f t="shared" si="3"/>
        <v>222</v>
      </c>
      <c r="AH35" s="125" t="str">
        <f t="shared" si="17"/>
        <v>ゴム製品</v>
      </c>
      <c r="AI35" s="622">
        <f t="shared" si="4"/>
        <v>0</v>
      </c>
      <c r="AJ35" s="622">
        <f t="shared" si="5"/>
        <v>0</v>
      </c>
      <c r="AK35" s="622">
        <f t="shared" si="6"/>
        <v>0</v>
      </c>
      <c r="AL35" s="622">
        <f t="shared" si="7"/>
        <v>0</v>
      </c>
      <c r="AW35" s="25"/>
      <c r="AX35" s="25"/>
      <c r="BF35" s="25"/>
      <c r="BG35" s="25"/>
    </row>
    <row r="36" spans="1:59">
      <c r="A36" s="42"/>
      <c r="B36" s="168">
        <v>231</v>
      </c>
      <c r="C36" s="158" t="s">
        <v>681</v>
      </c>
      <c r="D36" s="247">
        <v>39</v>
      </c>
      <c r="E36" s="237"/>
      <c r="F36" s="66">
        <f t="shared" si="0"/>
        <v>31</v>
      </c>
      <c r="G36" s="159">
        <v>63</v>
      </c>
      <c r="H36" s="158" t="s">
        <v>996</v>
      </c>
      <c r="I36" s="618">
        <f>SUMIF($D$6:$D$111,G36,消費波及!$Z$6:$Z$111)+SUMIF($D$6:$D$111,G36,開催波及!$Z$6:$Z$111)</f>
        <v>0</v>
      </c>
      <c r="J36" s="618">
        <f>SUMIF($D$6:$D$111,G36,消費波及!$AA$6:$AA$111)+SUMIF($D$6:$D$111,G36,開催波及!$AA$6:$AA$111)</f>
        <v>0</v>
      </c>
      <c r="K36" s="618">
        <f>SUMIF($D$6:$D$111,G36,消費波及!$AB$6:$AB$111)+SUMIF($D$6:$D$111,G36,開催波及!$AB$6:$AB$111)</f>
        <v>0</v>
      </c>
      <c r="L36" s="619">
        <f t="shared" si="1"/>
        <v>0</v>
      </c>
      <c r="M36" s="76">
        <f t="shared" si="13"/>
        <v>9.3700000000000001E-5</v>
      </c>
      <c r="N36" s="115"/>
      <c r="O36" s="66">
        <v>31</v>
      </c>
      <c r="P36" s="120">
        <f t="shared" si="14"/>
        <v>63</v>
      </c>
      <c r="Q36" s="123" t="str">
        <f t="shared" si="2"/>
        <v>教育・研究</v>
      </c>
      <c r="R36" s="618">
        <f>VLOOKUP($P36,$G$6:I$41,3)</f>
        <v>0</v>
      </c>
      <c r="S36" s="618">
        <f>VLOOKUP($P36,$G$6:J$41,4)</f>
        <v>0</v>
      </c>
      <c r="T36" s="618">
        <f>VLOOKUP($P36,$G$6:K$41,5)</f>
        <v>0</v>
      </c>
      <c r="U36" s="618">
        <f>VLOOKUP($P36,$G$6:L$41,6)</f>
        <v>0</v>
      </c>
      <c r="V36" s="41"/>
      <c r="W36" s="66">
        <f t="shared" si="15"/>
        <v>31</v>
      </c>
      <c r="X36" s="168">
        <v>231</v>
      </c>
      <c r="Y36" s="158" t="s">
        <v>681</v>
      </c>
      <c r="Z36" s="621">
        <f>消費波及!Z36+開催波及!Z36</f>
        <v>0</v>
      </c>
      <c r="AA36" s="621">
        <f>消費波及!AA36+開催波及!AA36</f>
        <v>0</v>
      </c>
      <c r="AB36" s="621">
        <f>消費波及!AB36+開催波及!AB36</f>
        <v>0</v>
      </c>
      <c r="AC36" s="621">
        <f>消費波及!AC36+開催波及!AC36</f>
        <v>0</v>
      </c>
      <c r="AD36" s="122">
        <f t="shared" si="16"/>
        <v>7.6899999999999999E-5</v>
      </c>
      <c r="AE36" s="42"/>
      <c r="AF36" s="66">
        <v>31</v>
      </c>
      <c r="AG36" s="124">
        <f t="shared" si="3"/>
        <v>231</v>
      </c>
      <c r="AH36" s="125" t="str">
        <f t="shared" si="17"/>
        <v>なめし革・革製品・毛皮</v>
      </c>
      <c r="AI36" s="622">
        <f t="shared" si="4"/>
        <v>0</v>
      </c>
      <c r="AJ36" s="622">
        <f t="shared" si="5"/>
        <v>0</v>
      </c>
      <c r="AK36" s="622">
        <f t="shared" si="6"/>
        <v>0</v>
      </c>
      <c r="AL36" s="622">
        <f t="shared" si="7"/>
        <v>0</v>
      </c>
      <c r="AW36" s="25"/>
      <c r="AX36" s="25"/>
      <c r="BF36" s="25"/>
      <c r="BG36" s="25"/>
    </row>
    <row r="37" spans="1:59">
      <c r="A37" s="42"/>
      <c r="B37" s="168">
        <v>251</v>
      </c>
      <c r="C37" s="161" t="s">
        <v>16</v>
      </c>
      <c r="D37" s="120">
        <v>25</v>
      </c>
      <c r="E37" s="237">
        <v>0</v>
      </c>
      <c r="F37" s="66">
        <f t="shared" si="0"/>
        <v>32</v>
      </c>
      <c r="G37" s="159">
        <v>64</v>
      </c>
      <c r="H37" s="158" t="s">
        <v>997</v>
      </c>
      <c r="I37" s="618">
        <f>SUMIF($D$6:$D$111,G37,消費波及!$Z$6:$Z$111)+SUMIF($D$6:$D$111,G37,開催波及!$Z$6:$Z$111)</f>
        <v>0</v>
      </c>
      <c r="J37" s="618">
        <f>SUMIF($D$6:$D$111,G37,消費波及!$AA$6:$AA$111)+SUMIF($D$6:$D$111,G37,開催波及!$AA$6:$AA$111)</f>
        <v>0</v>
      </c>
      <c r="K37" s="618">
        <f>SUMIF($D$6:$D$111,G37,消費波及!$AB$6:$AB$111)+SUMIF($D$6:$D$111,G37,開催波及!$AB$6:$AB$111)</f>
        <v>0</v>
      </c>
      <c r="L37" s="619">
        <f t="shared" si="1"/>
        <v>0</v>
      </c>
      <c r="M37" s="76">
        <f t="shared" si="13"/>
        <v>9.3599999999999998E-5</v>
      </c>
      <c r="N37" s="115"/>
      <c r="O37" s="66">
        <v>32</v>
      </c>
      <c r="P37" s="120">
        <f t="shared" si="14"/>
        <v>64</v>
      </c>
      <c r="Q37" s="123" t="str">
        <f t="shared" si="2"/>
        <v>医療・福祉</v>
      </c>
      <c r="R37" s="618">
        <f>VLOOKUP($P37,$G$6:I$41,3)</f>
        <v>0</v>
      </c>
      <c r="S37" s="618">
        <f>VLOOKUP($P37,$G$6:J$41,4)</f>
        <v>0</v>
      </c>
      <c r="T37" s="618">
        <f>VLOOKUP($P37,$G$6:K$41,5)</f>
        <v>0</v>
      </c>
      <c r="U37" s="618">
        <f>VLOOKUP($P37,$G$6:L$41,6)</f>
        <v>0</v>
      </c>
      <c r="V37" s="41"/>
      <c r="W37" s="66">
        <f t="shared" si="15"/>
        <v>32</v>
      </c>
      <c r="X37" s="168">
        <v>251</v>
      </c>
      <c r="Y37" s="161" t="s">
        <v>16</v>
      </c>
      <c r="Z37" s="621">
        <f>消費波及!Z37+開催波及!Z37</f>
        <v>0</v>
      </c>
      <c r="AA37" s="621">
        <f>消費波及!AA37+開催波及!AA37</f>
        <v>0</v>
      </c>
      <c r="AB37" s="621">
        <f>消費波及!AB37+開催波及!AB37</f>
        <v>0</v>
      </c>
      <c r="AC37" s="621">
        <f>消費波及!AC37+開催波及!AC37</f>
        <v>0</v>
      </c>
      <c r="AD37" s="122">
        <f t="shared" si="16"/>
        <v>7.4899999999999991E-5</v>
      </c>
      <c r="AE37" s="42"/>
      <c r="AF37" s="66">
        <v>32</v>
      </c>
      <c r="AG37" s="124">
        <f t="shared" si="3"/>
        <v>251</v>
      </c>
      <c r="AH37" s="125" t="str">
        <f t="shared" si="17"/>
        <v>ガラス・ガラス製品</v>
      </c>
      <c r="AI37" s="622">
        <f t="shared" si="4"/>
        <v>0</v>
      </c>
      <c r="AJ37" s="622">
        <f t="shared" si="5"/>
        <v>0</v>
      </c>
      <c r="AK37" s="622">
        <f t="shared" si="6"/>
        <v>0</v>
      </c>
      <c r="AL37" s="622">
        <f t="shared" si="7"/>
        <v>0</v>
      </c>
      <c r="AW37" s="25"/>
      <c r="AX37" s="25"/>
      <c r="BF37" s="25"/>
      <c r="BG37" s="25"/>
    </row>
    <row r="38" spans="1:59">
      <c r="A38" s="42"/>
      <c r="B38" s="168">
        <v>252</v>
      </c>
      <c r="C38" s="158" t="s">
        <v>17</v>
      </c>
      <c r="D38" s="120">
        <v>25</v>
      </c>
      <c r="E38" s="237"/>
      <c r="F38" s="66">
        <f t="shared" si="0"/>
        <v>33</v>
      </c>
      <c r="G38" s="159">
        <v>65</v>
      </c>
      <c r="H38" s="158" t="s">
        <v>493</v>
      </c>
      <c r="I38" s="618">
        <f>SUMIF($D$6:$D$111,G38,消費波及!$Z$6:$Z$111)+SUMIF($D$6:$D$111,G38,開催波及!$Z$6:$Z$111)</f>
        <v>0</v>
      </c>
      <c r="J38" s="618">
        <f>SUMIF($D$6:$D$111,G38,消費波及!$AA$6:$AA$111)+SUMIF($D$6:$D$111,G38,開催波及!$AA$6:$AA$111)</f>
        <v>0</v>
      </c>
      <c r="K38" s="618">
        <f>SUMIF($D$6:$D$111,G38,消費波及!$AB$6:$AB$111)+SUMIF($D$6:$D$111,G38,開催波及!$AB$6:$AB$111)</f>
        <v>0</v>
      </c>
      <c r="L38" s="619">
        <f t="shared" si="1"/>
        <v>0</v>
      </c>
      <c r="M38" s="76">
        <f t="shared" si="13"/>
        <v>9.3499999999999996E-5</v>
      </c>
      <c r="N38" s="115"/>
      <c r="O38" s="66">
        <v>33</v>
      </c>
      <c r="P38" s="120">
        <f t="shared" si="14"/>
        <v>65</v>
      </c>
      <c r="Q38" s="123" t="str">
        <f t="shared" si="2"/>
        <v>他に分類されない会員制団体</v>
      </c>
      <c r="R38" s="618">
        <f>VLOOKUP($P38,$G$6:I$41,3)</f>
        <v>0</v>
      </c>
      <c r="S38" s="618">
        <f>VLOOKUP($P38,$G$6:J$41,4)</f>
        <v>0</v>
      </c>
      <c r="T38" s="618">
        <f>VLOOKUP($P38,$G$6:K$41,5)</f>
        <v>0</v>
      </c>
      <c r="U38" s="618">
        <f>VLOOKUP($P38,$G$6:L$41,6)</f>
        <v>0</v>
      </c>
      <c r="V38" s="41"/>
      <c r="W38" s="66">
        <f t="shared" si="15"/>
        <v>33</v>
      </c>
      <c r="X38" s="168">
        <v>252</v>
      </c>
      <c r="Y38" s="158" t="s">
        <v>17</v>
      </c>
      <c r="Z38" s="621">
        <f>消費波及!Z38+開催波及!Z38</f>
        <v>0</v>
      </c>
      <c r="AA38" s="621">
        <f>消費波及!AA38+開催波及!AA38</f>
        <v>0</v>
      </c>
      <c r="AB38" s="621">
        <f>消費波及!AB38+開催波及!AB38</f>
        <v>0</v>
      </c>
      <c r="AC38" s="621">
        <f>消費波及!AC38+開催波及!AC38</f>
        <v>0</v>
      </c>
      <c r="AD38" s="122">
        <f t="shared" si="16"/>
        <v>7.4800000000000002E-5</v>
      </c>
      <c r="AE38" s="42"/>
      <c r="AF38" s="66">
        <v>33</v>
      </c>
      <c r="AG38" s="124">
        <f t="shared" ref="AG38:AG69" si="25">VLOOKUP($AF38,$W$6:$AC$109,2,0)</f>
        <v>252</v>
      </c>
      <c r="AH38" s="125" t="str">
        <f t="shared" si="17"/>
        <v>セメント・セメント製品</v>
      </c>
      <c r="AI38" s="622">
        <f t="shared" si="4"/>
        <v>0</v>
      </c>
      <c r="AJ38" s="622">
        <f t="shared" si="5"/>
        <v>0</v>
      </c>
      <c r="AK38" s="622">
        <f t="shared" si="6"/>
        <v>0</v>
      </c>
      <c r="AL38" s="622">
        <f t="shared" si="7"/>
        <v>0</v>
      </c>
      <c r="AW38" s="25"/>
      <c r="AX38" s="25"/>
      <c r="BF38" s="25"/>
      <c r="BG38" s="25"/>
    </row>
    <row r="39" spans="1:59">
      <c r="A39" s="42"/>
      <c r="B39" s="168">
        <v>253</v>
      </c>
      <c r="C39" s="158" t="s">
        <v>18</v>
      </c>
      <c r="D39" s="120">
        <v>25</v>
      </c>
      <c r="E39" s="237"/>
      <c r="F39" s="66">
        <f t="shared" si="0"/>
        <v>34</v>
      </c>
      <c r="G39" s="162">
        <v>66</v>
      </c>
      <c r="H39" s="163" t="s">
        <v>998</v>
      </c>
      <c r="I39" s="618">
        <f>SUMIF($D$6:$D$111,G39,消費波及!$Z$6:$Z$111)+SUMIF($D$6:$D$111,G39,開催波及!$Z$6:$Z$111)</f>
        <v>0</v>
      </c>
      <c r="J39" s="618">
        <f>SUMIF($D$6:$D$111,G39,消費波及!$AA$6:$AA$111)+SUMIF($D$6:$D$111,G39,開催波及!$AA$6:$AA$111)</f>
        <v>0</v>
      </c>
      <c r="K39" s="618">
        <f>SUMIF($D$6:$D$111,G39,消費波及!$AB$6:$AB$111)+SUMIF($D$6:$D$111,G39,開催波及!$AB$6:$AB$111)</f>
        <v>0</v>
      </c>
      <c r="L39" s="619">
        <f t="shared" si="1"/>
        <v>0</v>
      </c>
      <c r="M39" s="76">
        <f t="shared" si="13"/>
        <v>9.3399999999999993E-5</v>
      </c>
      <c r="N39" s="115"/>
      <c r="O39" s="132">
        <v>34</v>
      </c>
      <c r="P39" s="133">
        <f t="shared" si="14"/>
        <v>66</v>
      </c>
      <c r="Q39" s="134" t="str">
        <f t="shared" si="2"/>
        <v>対事業所サービス</v>
      </c>
      <c r="R39" s="618">
        <f>VLOOKUP($P39,$G$6:I$41,3)</f>
        <v>0</v>
      </c>
      <c r="S39" s="618">
        <f>VLOOKUP($P39,$G$6:J$41,4)</f>
        <v>0</v>
      </c>
      <c r="T39" s="618">
        <f>VLOOKUP($P39,$G$6:K$41,5)</f>
        <v>0</v>
      </c>
      <c r="U39" s="618">
        <f>VLOOKUP($P39,$G$6:L$41,6)</f>
        <v>0</v>
      </c>
      <c r="V39" s="41"/>
      <c r="W39" s="66">
        <f t="shared" si="15"/>
        <v>34</v>
      </c>
      <c r="X39" s="168">
        <v>253</v>
      </c>
      <c r="Y39" s="158" t="s">
        <v>18</v>
      </c>
      <c r="Z39" s="621">
        <f>消費波及!Z39+開催波及!Z39</f>
        <v>0</v>
      </c>
      <c r="AA39" s="621">
        <f>消費波及!AA39+開催波及!AA39</f>
        <v>0</v>
      </c>
      <c r="AB39" s="621">
        <f>消費波及!AB39+開催波及!AB39</f>
        <v>0</v>
      </c>
      <c r="AC39" s="621">
        <f>消費波及!AC39+開催波及!AC39</f>
        <v>0</v>
      </c>
      <c r="AD39" s="122">
        <f t="shared" si="16"/>
        <v>7.47E-5</v>
      </c>
      <c r="AE39" s="42"/>
      <c r="AF39" s="132">
        <v>34</v>
      </c>
      <c r="AG39" s="124">
        <f t="shared" si="25"/>
        <v>253</v>
      </c>
      <c r="AH39" s="125" t="str">
        <f t="shared" si="17"/>
        <v>陶磁器</v>
      </c>
      <c r="AI39" s="622">
        <f t="shared" si="4"/>
        <v>0</v>
      </c>
      <c r="AJ39" s="622">
        <f t="shared" si="5"/>
        <v>0</v>
      </c>
      <c r="AK39" s="622">
        <f t="shared" si="6"/>
        <v>0</v>
      </c>
      <c r="AL39" s="622">
        <f t="shared" si="7"/>
        <v>0</v>
      </c>
      <c r="AW39" s="25"/>
      <c r="AX39" s="25"/>
      <c r="BF39" s="25"/>
      <c r="BG39" s="25"/>
    </row>
    <row r="40" spans="1:59">
      <c r="A40" s="42"/>
      <c r="B40" s="168">
        <v>259</v>
      </c>
      <c r="C40" s="158" t="s">
        <v>37</v>
      </c>
      <c r="D40" s="120">
        <v>25</v>
      </c>
      <c r="E40" s="237"/>
      <c r="F40" s="66">
        <f t="shared" si="0"/>
        <v>35</v>
      </c>
      <c r="G40" s="162">
        <v>67</v>
      </c>
      <c r="H40" s="163" t="s">
        <v>999</v>
      </c>
      <c r="I40" s="618">
        <f>SUMIF($D$6:$D$111,G40,消費波及!$Z$6:$Z$111)+SUMIF($D$6:$D$111,G40,開催波及!$Z$6:$Z$111)</f>
        <v>0</v>
      </c>
      <c r="J40" s="618">
        <f>SUMIF($D$6:$D$111,G40,消費波及!$AA$6:$AA$111)+SUMIF($D$6:$D$111,G40,開催波及!$AA$6:$AA$111)</f>
        <v>0</v>
      </c>
      <c r="K40" s="618">
        <f>SUMIF($D$6:$D$111,G40,消費波及!$AB$6:$AB$111)+SUMIF($D$6:$D$111,G40,開催波及!$AB$6:$AB$111)</f>
        <v>0</v>
      </c>
      <c r="L40" s="619">
        <f t="shared" si="1"/>
        <v>0</v>
      </c>
      <c r="M40" s="76">
        <f t="shared" si="13"/>
        <v>9.3299999999999991E-5</v>
      </c>
      <c r="N40" s="115"/>
      <c r="O40" s="66">
        <v>35</v>
      </c>
      <c r="P40" s="120">
        <f t="shared" si="14"/>
        <v>67</v>
      </c>
      <c r="Q40" s="123" t="str">
        <f t="shared" si="2"/>
        <v>対個人サービス</v>
      </c>
      <c r="R40" s="618">
        <f>VLOOKUP($P40,$G$6:I$41,3)</f>
        <v>0</v>
      </c>
      <c r="S40" s="618">
        <f>VLOOKUP($P40,$G$6:J$41,4)</f>
        <v>0</v>
      </c>
      <c r="T40" s="618">
        <f>VLOOKUP($P40,$G$6:K$41,5)</f>
        <v>0</v>
      </c>
      <c r="U40" s="618">
        <f>VLOOKUP($P40,$G$6:L$41,6)</f>
        <v>0</v>
      </c>
      <c r="V40" s="41"/>
      <c r="W40" s="66">
        <f t="shared" si="15"/>
        <v>35</v>
      </c>
      <c r="X40" s="168">
        <v>259</v>
      </c>
      <c r="Y40" s="158" t="s">
        <v>37</v>
      </c>
      <c r="Z40" s="621">
        <f>消費波及!Z40+開催波及!Z40</f>
        <v>0</v>
      </c>
      <c r="AA40" s="621">
        <f>消費波及!AA40+開催波及!AA40</f>
        <v>0</v>
      </c>
      <c r="AB40" s="621">
        <f>消費波及!AB40+開催波及!AB40</f>
        <v>0</v>
      </c>
      <c r="AC40" s="621">
        <f>消費波及!AC40+開催波及!AC40</f>
        <v>0</v>
      </c>
      <c r="AD40" s="122">
        <f t="shared" si="16"/>
        <v>7.4099999999999999E-5</v>
      </c>
      <c r="AE40" s="42"/>
      <c r="AF40" s="132">
        <v>35</v>
      </c>
      <c r="AG40" s="124">
        <f t="shared" si="25"/>
        <v>259</v>
      </c>
      <c r="AH40" s="125" t="str">
        <f t="shared" si="17"/>
        <v>その他の窯業・土石製品</v>
      </c>
      <c r="AI40" s="622">
        <f t="shared" si="4"/>
        <v>0</v>
      </c>
      <c r="AJ40" s="622">
        <f t="shared" si="5"/>
        <v>0</v>
      </c>
      <c r="AK40" s="622">
        <f t="shared" si="6"/>
        <v>0</v>
      </c>
      <c r="AL40" s="622">
        <f t="shared" si="7"/>
        <v>0</v>
      </c>
      <c r="AW40" s="25"/>
      <c r="AX40" s="25"/>
      <c r="BF40" s="25"/>
      <c r="BG40" s="25"/>
    </row>
    <row r="41" spans="1:59">
      <c r="A41" s="42"/>
      <c r="B41" s="168">
        <v>261</v>
      </c>
      <c r="C41" s="161" t="s">
        <v>19</v>
      </c>
      <c r="D41" s="120">
        <v>26</v>
      </c>
      <c r="E41" s="237"/>
      <c r="F41" s="136">
        <f t="shared" si="0"/>
        <v>36</v>
      </c>
      <c r="G41" s="159">
        <v>91</v>
      </c>
      <c r="H41" s="158" t="s">
        <v>257</v>
      </c>
      <c r="I41" s="240">
        <f>開催波及!Z114</f>
        <v>0</v>
      </c>
      <c r="J41" s="241"/>
      <c r="K41" s="241"/>
      <c r="L41" s="619">
        <f t="shared" si="1"/>
        <v>0</v>
      </c>
      <c r="M41" s="76">
        <f t="shared" si="13"/>
        <v>9.09E-5</v>
      </c>
      <c r="N41" s="115"/>
      <c r="O41" s="136">
        <v>36</v>
      </c>
      <c r="P41" s="120">
        <f t="shared" si="14"/>
        <v>91</v>
      </c>
      <c r="Q41" s="123" t="str">
        <f t="shared" si="2"/>
        <v>雇用者所得</v>
      </c>
      <c r="R41" s="618">
        <f>VLOOKUP($P41,$G$6:I$41,3)</f>
        <v>0</v>
      </c>
      <c r="S41" s="618">
        <f>VLOOKUP($P41,$G$6:J$41,4)</f>
        <v>0</v>
      </c>
      <c r="T41" s="618">
        <f>VLOOKUP($P41,$G$6:K$41,5)</f>
        <v>0</v>
      </c>
      <c r="U41" s="618">
        <f>VLOOKUP($P41,$G$6:L$41,6)</f>
        <v>0</v>
      </c>
      <c r="W41" s="66">
        <f t="shared" si="15"/>
        <v>36</v>
      </c>
      <c r="X41" s="168">
        <v>261</v>
      </c>
      <c r="Y41" s="161" t="s">
        <v>19</v>
      </c>
      <c r="Z41" s="621">
        <f>消費波及!Z41+開催波及!Z41</f>
        <v>0</v>
      </c>
      <c r="AA41" s="621">
        <f>消費波及!AA41+開催波及!AA41</f>
        <v>0</v>
      </c>
      <c r="AB41" s="621">
        <f>消費波及!AB41+開催波及!AB41</f>
        <v>0</v>
      </c>
      <c r="AC41" s="621">
        <f>消費波及!AC41+開催波及!AC41</f>
        <v>0</v>
      </c>
      <c r="AD41" s="122">
        <f t="shared" si="16"/>
        <v>7.3899999999999994E-5</v>
      </c>
      <c r="AE41" s="42"/>
      <c r="AF41" s="132">
        <v>36</v>
      </c>
      <c r="AG41" s="124">
        <f t="shared" si="25"/>
        <v>261</v>
      </c>
      <c r="AH41" s="125" t="str">
        <f t="shared" si="17"/>
        <v>銑鉄・粗鋼</v>
      </c>
      <c r="AI41" s="622">
        <f t="shared" si="4"/>
        <v>0</v>
      </c>
      <c r="AJ41" s="622">
        <f t="shared" si="5"/>
        <v>0</v>
      </c>
      <c r="AK41" s="622">
        <f t="shared" si="6"/>
        <v>0</v>
      </c>
      <c r="AL41" s="622">
        <f t="shared" si="7"/>
        <v>0</v>
      </c>
      <c r="AW41" s="25"/>
      <c r="AX41" s="25"/>
      <c r="BF41" s="25"/>
      <c r="BG41" s="25"/>
    </row>
    <row r="42" spans="1:59">
      <c r="A42" s="42"/>
      <c r="B42" s="168">
        <v>262</v>
      </c>
      <c r="C42" s="158" t="s">
        <v>20</v>
      </c>
      <c r="D42" s="120">
        <v>26</v>
      </c>
      <c r="E42" s="237"/>
      <c r="F42" s="86"/>
      <c r="G42" s="159">
        <v>68</v>
      </c>
      <c r="H42" s="158" t="s">
        <v>406</v>
      </c>
      <c r="I42" s="618">
        <f>SUMIF($D$6:$D$111,G42,消費波及!$Z$6:$Z$111)+SUMIF($D$6:$D$111,G42,開催波及!$Z$6:$Z$111)</f>
        <v>0</v>
      </c>
      <c r="J42" s="618">
        <f>SUMIF($D$6:$D$111,G42,消費波及!$AA$6:$AA$111)+SUMIF($D$6:$D$111,G42,開催波及!$AA$6:$AA$111)</f>
        <v>0</v>
      </c>
      <c r="K42" s="618">
        <f>SUMIF($D$6:$D$111,G42,消費波及!$AB$6:$AB$111)+SUMIF($D$6:$D$111,G42,開催波及!$AB$6:$AB$111)</f>
        <v>0</v>
      </c>
      <c r="L42" s="619">
        <f t="shared" si="1"/>
        <v>0</v>
      </c>
      <c r="M42" s="76"/>
      <c r="N42" s="41"/>
      <c r="O42" s="137"/>
      <c r="P42" s="126">
        <v>68</v>
      </c>
      <c r="Q42" s="119" t="s">
        <v>569</v>
      </c>
      <c r="R42" s="240">
        <f>I42</f>
        <v>0</v>
      </c>
      <c r="S42" s="240">
        <f t="shared" ref="S42:S45" si="26">J42</f>
        <v>0</v>
      </c>
      <c r="T42" s="240">
        <f t="shared" ref="T42:T45" si="27">K42</f>
        <v>0</v>
      </c>
      <c r="U42" s="240">
        <f t="shared" ref="U42:U45" si="28">L42</f>
        <v>0</v>
      </c>
      <c r="V42" s="41"/>
      <c r="W42" s="66">
        <f t="shared" si="15"/>
        <v>37</v>
      </c>
      <c r="X42" s="168">
        <v>262</v>
      </c>
      <c r="Y42" s="158" t="s">
        <v>20</v>
      </c>
      <c r="Z42" s="621">
        <f>消費波及!Z42+開催波及!Z42</f>
        <v>0</v>
      </c>
      <c r="AA42" s="621">
        <f>消費波及!AA42+開催波及!AA42</f>
        <v>0</v>
      </c>
      <c r="AB42" s="621">
        <f>消費波及!AB42+開催波及!AB42</f>
        <v>0</v>
      </c>
      <c r="AC42" s="621">
        <f>消費波及!AC42+開催波及!AC42</f>
        <v>0</v>
      </c>
      <c r="AD42" s="122">
        <f t="shared" si="16"/>
        <v>7.3799999999999991E-5</v>
      </c>
      <c r="AE42" s="42"/>
      <c r="AF42" s="132">
        <v>37</v>
      </c>
      <c r="AG42" s="124">
        <f t="shared" si="25"/>
        <v>262</v>
      </c>
      <c r="AH42" s="125" t="str">
        <f t="shared" si="17"/>
        <v>鋼材</v>
      </c>
      <c r="AI42" s="622">
        <f t="shared" si="4"/>
        <v>0</v>
      </c>
      <c r="AJ42" s="622">
        <f t="shared" si="5"/>
        <v>0</v>
      </c>
      <c r="AK42" s="622">
        <f t="shared" si="6"/>
        <v>0</v>
      </c>
      <c r="AL42" s="622">
        <f t="shared" si="7"/>
        <v>0</v>
      </c>
      <c r="AW42" s="25"/>
      <c r="AX42" s="25"/>
      <c r="BF42" s="25"/>
      <c r="BG42" s="25"/>
    </row>
    <row r="43" spans="1:59">
      <c r="A43" s="42"/>
      <c r="B43" s="168">
        <v>263</v>
      </c>
      <c r="C43" s="158" t="s">
        <v>682</v>
      </c>
      <c r="D43" s="120">
        <v>26</v>
      </c>
      <c r="E43" s="237"/>
      <c r="G43" s="159">
        <v>69</v>
      </c>
      <c r="H43" s="158" t="s">
        <v>407</v>
      </c>
      <c r="I43" s="618">
        <f>SUMIF($D$6:$D$111,G43,消費波及!$Z$6:$Z$111)+SUMIF($D$6:$D$111,G43,開催波及!$Z$6:$Z$111)</f>
        <v>0</v>
      </c>
      <c r="J43" s="618">
        <f>SUMIF($D$6:$D$111,G43,消費波及!$AA$6:$AA$111)+SUMIF($D$6:$D$111,G43,開催波及!$AA$6:$AA$111)</f>
        <v>0</v>
      </c>
      <c r="K43" s="618">
        <f>SUMIF($D$6:$D$111,G43,消費波及!$AB$6:$AB$111)+SUMIF($D$6:$D$111,G43,開催波及!$AB$6:$AB$111)</f>
        <v>0</v>
      </c>
      <c r="L43" s="619">
        <f t="shared" si="1"/>
        <v>0</v>
      </c>
      <c r="M43" s="76"/>
      <c r="N43" s="41"/>
      <c r="O43" s="110"/>
      <c r="P43" s="130">
        <v>69</v>
      </c>
      <c r="Q43" s="131" t="s">
        <v>570</v>
      </c>
      <c r="R43" s="240">
        <f t="shared" ref="R43:R45" si="29">I43</f>
        <v>0</v>
      </c>
      <c r="S43" s="240">
        <f t="shared" si="26"/>
        <v>0</v>
      </c>
      <c r="T43" s="240">
        <f t="shared" si="27"/>
        <v>0</v>
      </c>
      <c r="U43" s="240">
        <f t="shared" si="28"/>
        <v>0</v>
      </c>
      <c r="W43" s="66">
        <f t="shared" si="15"/>
        <v>38</v>
      </c>
      <c r="X43" s="168">
        <v>263</v>
      </c>
      <c r="Y43" s="158" t="s">
        <v>682</v>
      </c>
      <c r="Z43" s="621">
        <f>消費波及!Z43+開催波及!Z43</f>
        <v>0</v>
      </c>
      <c r="AA43" s="621">
        <f>消費波及!AA43+開催波及!AA43</f>
        <v>0</v>
      </c>
      <c r="AB43" s="621">
        <f>消費波及!AB43+開催波及!AB43</f>
        <v>0</v>
      </c>
      <c r="AC43" s="621">
        <f>消費波及!AC43+開催波及!AC43</f>
        <v>0</v>
      </c>
      <c r="AD43" s="122">
        <f t="shared" si="16"/>
        <v>7.3700000000000002E-5</v>
      </c>
      <c r="AE43" s="42"/>
      <c r="AF43" s="132">
        <v>38</v>
      </c>
      <c r="AG43" s="124">
        <f t="shared" si="25"/>
        <v>263</v>
      </c>
      <c r="AH43" s="125" t="str">
        <f t="shared" si="17"/>
        <v>鋳鍛造品（鉄）</v>
      </c>
      <c r="AI43" s="622">
        <f t="shared" si="4"/>
        <v>0</v>
      </c>
      <c r="AJ43" s="622">
        <f t="shared" si="5"/>
        <v>0</v>
      </c>
      <c r="AK43" s="622">
        <f t="shared" si="6"/>
        <v>0</v>
      </c>
      <c r="AL43" s="622">
        <f t="shared" si="7"/>
        <v>0</v>
      </c>
      <c r="AW43" s="25"/>
      <c r="AX43" s="25"/>
      <c r="BF43" s="25"/>
      <c r="BG43" s="25"/>
    </row>
    <row r="44" spans="1:59">
      <c r="A44" s="42"/>
      <c r="B44" s="168">
        <v>269</v>
      </c>
      <c r="C44" s="158" t="s">
        <v>38</v>
      </c>
      <c r="D44" s="120">
        <v>26</v>
      </c>
      <c r="E44" s="237"/>
      <c r="G44" s="159">
        <v>70</v>
      </c>
      <c r="H44" s="158" t="s">
        <v>474</v>
      </c>
      <c r="I44" s="618">
        <f>SUMIF($D$6:$D$111,G44,消費波及!$Z$6:$Z$111)+SUMIF($D$6:$D$111,G44,開催波及!$Z$6:$Z$111)</f>
        <v>0</v>
      </c>
      <c r="J44" s="618">
        <f>SUMIF($D$6:$D$111,G44,消費波及!$AA$6:$AA$111)+SUMIF($D$6:$D$111,G44,開催波及!$AA$6:$AA$111)</f>
        <v>0</v>
      </c>
      <c r="K44" s="618">
        <f>SUMIF($D$6:$D$111,G44,消費波及!$AB$6:$AB$111)+SUMIF($D$6:$D$111,G44,開催波及!$AB$6:$AB$111)</f>
        <v>0</v>
      </c>
      <c r="L44" s="619">
        <f t="shared" si="1"/>
        <v>0</v>
      </c>
      <c r="M44" s="76"/>
      <c r="N44" s="41"/>
      <c r="O44" s="86"/>
      <c r="P44" s="126">
        <v>70</v>
      </c>
      <c r="Q44" s="119" t="s">
        <v>571</v>
      </c>
      <c r="R44" s="240">
        <f t="shared" si="29"/>
        <v>0</v>
      </c>
      <c r="S44" s="240">
        <f t="shared" si="26"/>
        <v>0</v>
      </c>
      <c r="T44" s="240">
        <f t="shared" si="27"/>
        <v>0</v>
      </c>
      <c r="U44" s="240">
        <f t="shared" si="28"/>
        <v>0</v>
      </c>
      <c r="W44" s="66">
        <f t="shared" si="15"/>
        <v>39</v>
      </c>
      <c r="X44" s="168">
        <v>269</v>
      </c>
      <c r="Y44" s="158" t="s">
        <v>38</v>
      </c>
      <c r="Z44" s="621">
        <f>消費波及!Z44+開催波及!Z44</f>
        <v>0</v>
      </c>
      <c r="AA44" s="621">
        <f>消費波及!AA44+開催波及!AA44</f>
        <v>0</v>
      </c>
      <c r="AB44" s="621">
        <f>消費波及!AB44+開催波及!AB44</f>
        <v>0</v>
      </c>
      <c r="AC44" s="621">
        <f>消費波及!AC44+開催波及!AC44</f>
        <v>0</v>
      </c>
      <c r="AD44" s="122">
        <f t="shared" si="16"/>
        <v>7.3100000000000001E-5</v>
      </c>
      <c r="AE44" s="42"/>
      <c r="AF44" s="132">
        <v>39</v>
      </c>
      <c r="AG44" s="124">
        <f t="shared" si="25"/>
        <v>269</v>
      </c>
      <c r="AH44" s="125" t="str">
        <f t="shared" si="17"/>
        <v>その他の鉄鋼製品</v>
      </c>
      <c r="AI44" s="622">
        <f t="shared" si="4"/>
        <v>0</v>
      </c>
      <c r="AJ44" s="622">
        <f t="shared" si="5"/>
        <v>0</v>
      </c>
      <c r="AK44" s="622">
        <f t="shared" si="6"/>
        <v>0</v>
      </c>
      <c r="AL44" s="622">
        <f t="shared" si="7"/>
        <v>0</v>
      </c>
      <c r="AW44" s="25"/>
      <c r="AX44" s="25"/>
      <c r="BF44" s="25"/>
      <c r="BG44" s="25"/>
    </row>
    <row r="45" spans="1:59">
      <c r="A45" s="42"/>
      <c r="B45" s="168">
        <v>271</v>
      </c>
      <c r="C45" s="158" t="s">
        <v>21</v>
      </c>
      <c r="D45" s="120">
        <v>27</v>
      </c>
      <c r="E45" s="237"/>
      <c r="G45" s="164">
        <v>71</v>
      </c>
      <c r="H45" s="165" t="s">
        <v>477</v>
      </c>
      <c r="I45" s="618">
        <f>SUMIF($D$6:$D$111,G45,消費波及!$Z$6:$Z$111)+SUMIF($D$6:$D$111,G45,開催波及!$Z$6:$Z$111)</f>
        <v>0</v>
      </c>
      <c r="J45" s="618">
        <f>SUMIF($D$6:$D$111,G45,消費波及!$AA$6:$AA$111)+SUMIF($D$6:$D$111,G45,開催波及!$AA$6:$AA$111)</f>
        <v>0</v>
      </c>
      <c r="K45" s="618">
        <f>SUMIF($D$6:$D$111,G45,消費波及!$AB$6:$AB$111)+SUMIF($D$6:$D$111,G45,開催波及!$AB$6:$AB$111)</f>
        <v>0</v>
      </c>
      <c r="L45" s="619">
        <f t="shared" si="1"/>
        <v>0</v>
      </c>
      <c r="M45" s="76"/>
      <c r="N45" s="41"/>
      <c r="O45" s="137"/>
      <c r="P45" s="139">
        <v>71</v>
      </c>
      <c r="Q45" s="140" t="s">
        <v>572</v>
      </c>
      <c r="R45" s="240">
        <f t="shared" si="29"/>
        <v>0</v>
      </c>
      <c r="S45" s="240">
        <f t="shared" si="26"/>
        <v>0</v>
      </c>
      <c r="T45" s="240">
        <f t="shared" si="27"/>
        <v>0</v>
      </c>
      <c r="U45" s="240">
        <f t="shared" si="28"/>
        <v>0</v>
      </c>
      <c r="W45" s="66">
        <f t="shared" si="15"/>
        <v>40</v>
      </c>
      <c r="X45" s="168">
        <v>271</v>
      </c>
      <c r="Y45" s="158" t="s">
        <v>21</v>
      </c>
      <c r="Z45" s="621">
        <f>消費波及!Z45+開催波及!Z45</f>
        <v>0</v>
      </c>
      <c r="AA45" s="621">
        <f>消費波及!AA45+開催波及!AA45</f>
        <v>0</v>
      </c>
      <c r="AB45" s="621">
        <f>消費波及!AB45+開催波及!AB45</f>
        <v>0</v>
      </c>
      <c r="AC45" s="621">
        <f>消費波及!AC45+開催波及!AC45</f>
        <v>0</v>
      </c>
      <c r="AD45" s="122">
        <f t="shared" si="16"/>
        <v>7.2899999999999997E-5</v>
      </c>
      <c r="AE45" s="42"/>
      <c r="AF45" s="132">
        <v>40</v>
      </c>
      <c r="AG45" s="124">
        <f t="shared" si="25"/>
        <v>271</v>
      </c>
      <c r="AH45" s="125" t="str">
        <f t="shared" si="17"/>
        <v>非鉄金属製錬・精製</v>
      </c>
      <c r="AI45" s="622">
        <f t="shared" si="4"/>
        <v>0</v>
      </c>
      <c r="AJ45" s="622">
        <f t="shared" si="5"/>
        <v>0</v>
      </c>
      <c r="AK45" s="622">
        <f t="shared" si="6"/>
        <v>0</v>
      </c>
      <c r="AL45" s="622">
        <f t="shared" si="7"/>
        <v>0</v>
      </c>
      <c r="AW45" s="25"/>
      <c r="AX45" s="25"/>
      <c r="BF45" s="25"/>
      <c r="BG45" s="25"/>
    </row>
    <row r="46" spans="1:59">
      <c r="A46" s="42"/>
      <c r="B46" s="168">
        <v>272</v>
      </c>
      <c r="C46" s="158" t="s">
        <v>22</v>
      </c>
      <c r="D46" s="120">
        <v>27</v>
      </c>
      <c r="E46" s="237"/>
      <c r="F46" s="86"/>
      <c r="G46" s="166"/>
      <c r="H46" s="167" t="s">
        <v>568</v>
      </c>
      <c r="I46" s="82">
        <f>SUM(I6:I45)</f>
        <v>0</v>
      </c>
      <c r="J46" s="82">
        <f>SUM(J6:J45)</f>
        <v>0</v>
      </c>
      <c r="K46" s="82">
        <f>SUM(K6:K45)</f>
        <v>0</v>
      </c>
      <c r="L46" s="82">
        <f>SUM(L6:L45)</f>
        <v>0</v>
      </c>
      <c r="M46" s="76"/>
      <c r="N46" s="41"/>
      <c r="O46" s="135"/>
      <c r="P46" s="141"/>
      <c r="Q46" s="142" t="s">
        <v>573</v>
      </c>
      <c r="R46" s="129">
        <f>SUM(R6:R45)</f>
        <v>0</v>
      </c>
      <c r="S46" s="129">
        <f t="shared" ref="S46:U46" si="30">SUM(S6:S45)</f>
        <v>0</v>
      </c>
      <c r="T46" s="129">
        <f t="shared" si="30"/>
        <v>0</v>
      </c>
      <c r="U46" s="129">
        <f t="shared" si="30"/>
        <v>0</v>
      </c>
      <c r="V46" s="41"/>
      <c r="W46" s="66">
        <f t="shared" si="15"/>
        <v>41</v>
      </c>
      <c r="X46" s="168">
        <v>272</v>
      </c>
      <c r="Y46" s="158" t="s">
        <v>22</v>
      </c>
      <c r="Z46" s="621">
        <f>消費波及!Z46+開催波及!Z46</f>
        <v>0</v>
      </c>
      <c r="AA46" s="621">
        <f>消費波及!AA46+開催波及!AA46</f>
        <v>0</v>
      </c>
      <c r="AB46" s="621">
        <f>消費波及!AB46+開催波及!AB46</f>
        <v>0</v>
      </c>
      <c r="AC46" s="621">
        <f>消費波及!AC46+開催波及!AC46</f>
        <v>0</v>
      </c>
      <c r="AD46" s="122">
        <f t="shared" si="16"/>
        <v>7.2799999999999994E-5</v>
      </c>
      <c r="AE46" s="42"/>
      <c r="AF46" s="132">
        <v>41</v>
      </c>
      <c r="AG46" s="124">
        <f t="shared" si="25"/>
        <v>272</v>
      </c>
      <c r="AH46" s="125" t="str">
        <f t="shared" si="17"/>
        <v>非鉄金属加工製品</v>
      </c>
      <c r="AI46" s="622">
        <f t="shared" si="4"/>
        <v>0</v>
      </c>
      <c r="AJ46" s="622">
        <f t="shared" si="5"/>
        <v>0</v>
      </c>
      <c r="AK46" s="622">
        <f t="shared" si="6"/>
        <v>0</v>
      </c>
      <c r="AL46" s="622">
        <f t="shared" si="7"/>
        <v>0</v>
      </c>
      <c r="AW46" s="25"/>
      <c r="AX46" s="25"/>
      <c r="BF46" s="25"/>
      <c r="BG46" s="25"/>
    </row>
    <row r="47" spans="1:59">
      <c r="A47" s="42"/>
      <c r="B47" s="168">
        <v>281</v>
      </c>
      <c r="C47" s="158" t="s">
        <v>683</v>
      </c>
      <c r="D47" s="120">
        <v>28</v>
      </c>
      <c r="E47" s="237"/>
      <c r="F47" s="143"/>
      <c r="N47" s="41"/>
      <c r="O47" s="110"/>
      <c r="P47" s="137"/>
      <c r="Q47" s="86"/>
      <c r="R47" s="86"/>
      <c r="S47" s="86"/>
      <c r="T47" s="86"/>
      <c r="U47" s="86"/>
      <c r="W47" s="66">
        <f t="shared" si="15"/>
        <v>42</v>
      </c>
      <c r="X47" s="168">
        <v>281</v>
      </c>
      <c r="Y47" s="158" t="s">
        <v>683</v>
      </c>
      <c r="Z47" s="621">
        <f>消費波及!Z47+開催波及!Z47</f>
        <v>0</v>
      </c>
      <c r="AA47" s="621">
        <f>消費波及!AA47+開催波及!AA47</f>
        <v>0</v>
      </c>
      <c r="AB47" s="621">
        <f>消費波及!AB47+開催波及!AB47</f>
        <v>0</v>
      </c>
      <c r="AC47" s="621">
        <f>消費波及!AC47+開催波及!AC47</f>
        <v>0</v>
      </c>
      <c r="AD47" s="122">
        <f t="shared" si="16"/>
        <v>7.1899999999999999E-5</v>
      </c>
      <c r="AE47" s="42"/>
      <c r="AF47" s="132">
        <v>42</v>
      </c>
      <c r="AG47" s="124">
        <f t="shared" si="25"/>
        <v>281</v>
      </c>
      <c r="AH47" s="125" t="str">
        <f t="shared" si="17"/>
        <v>建設用・建築用金属製品</v>
      </c>
      <c r="AI47" s="622">
        <f t="shared" si="4"/>
        <v>0</v>
      </c>
      <c r="AJ47" s="622">
        <f t="shared" si="5"/>
        <v>0</v>
      </c>
      <c r="AK47" s="622">
        <f t="shared" si="6"/>
        <v>0</v>
      </c>
      <c r="AL47" s="622">
        <f t="shared" si="7"/>
        <v>0</v>
      </c>
      <c r="AW47" s="25"/>
      <c r="AX47" s="25"/>
      <c r="BF47" s="25"/>
      <c r="BG47" s="25"/>
    </row>
    <row r="48" spans="1:59">
      <c r="A48" s="42"/>
      <c r="B48" s="168">
        <v>289</v>
      </c>
      <c r="C48" s="158" t="s">
        <v>23</v>
      </c>
      <c r="D48" s="120">
        <v>28</v>
      </c>
      <c r="E48" s="237"/>
      <c r="F48" s="143"/>
      <c r="N48" s="41"/>
      <c r="O48" s="110"/>
      <c r="P48" s="68">
        <v>99</v>
      </c>
      <c r="Q48" s="128" t="s">
        <v>62</v>
      </c>
      <c r="R48" s="620">
        <f>SUM(R26:R45)</f>
        <v>0</v>
      </c>
      <c r="S48" s="620">
        <f t="shared" ref="S48:U48" si="31">SUM(S26:S45)</f>
        <v>0</v>
      </c>
      <c r="T48" s="620">
        <f t="shared" si="31"/>
        <v>0</v>
      </c>
      <c r="U48" s="620">
        <f t="shared" si="31"/>
        <v>0</v>
      </c>
      <c r="W48" s="66">
        <f t="shared" si="15"/>
        <v>43</v>
      </c>
      <c r="X48" s="168">
        <v>289</v>
      </c>
      <c r="Y48" s="158" t="s">
        <v>23</v>
      </c>
      <c r="Z48" s="621">
        <f>消費波及!Z48+開催波及!Z48</f>
        <v>0</v>
      </c>
      <c r="AA48" s="621">
        <f>消費波及!AA48+開催波及!AA48</f>
        <v>0</v>
      </c>
      <c r="AB48" s="621">
        <f>消費波及!AB48+開催波及!AB48</f>
        <v>0</v>
      </c>
      <c r="AC48" s="621">
        <f>消費波及!AC48+開催波及!AC48</f>
        <v>0</v>
      </c>
      <c r="AD48" s="122">
        <f t="shared" si="16"/>
        <v>7.1099999999999994E-5</v>
      </c>
      <c r="AE48" s="42"/>
      <c r="AF48" s="132">
        <v>43</v>
      </c>
      <c r="AG48" s="124">
        <f t="shared" si="25"/>
        <v>289</v>
      </c>
      <c r="AH48" s="125" t="str">
        <f t="shared" si="17"/>
        <v>その他の金属製品</v>
      </c>
      <c r="AI48" s="622">
        <f t="shared" si="4"/>
        <v>0</v>
      </c>
      <c r="AJ48" s="622">
        <f t="shared" si="5"/>
        <v>0</v>
      </c>
      <c r="AK48" s="622">
        <f t="shared" si="6"/>
        <v>0</v>
      </c>
      <c r="AL48" s="622">
        <f t="shared" si="7"/>
        <v>0</v>
      </c>
      <c r="AW48" s="25"/>
      <c r="AX48" s="25"/>
      <c r="BF48" s="25"/>
      <c r="BG48" s="25"/>
    </row>
    <row r="49" spans="1:59">
      <c r="A49" s="42"/>
      <c r="B49" s="168">
        <v>291</v>
      </c>
      <c r="C49" s="158" t="s">
        <v>684</v>
      </c>
      <c r="D49" s="120">
        <v>29</v>
      </c>
      <c r="E49" s="237"/>
      <c r="F49" s="143"/>
      <c r="N49" s="41"/>
      <c r="O49" s="110"/>
      <c r="P49" s="110"/>
      <c r="W49" s="66">
        <f t="shared" si="15"/>
        <v>44</v>
      </c>
      <c r="X49" s="168">
        <v>291</v>
      </c>
      <c r="Y49" s="158" t="s">
        <v>684</v>
      </c>
      <c r="Z49" s="621">
        <f>消費波及!Z49+開催波及!Z49</f>
        <v>0</v>
      </c>
      <c r="AA49" s="621">
        <f>消費波及!AA49+開催波及!AA49</f>
        <v>0</v>
      </c>
      <c r="AB49" s="621">
        <f>消費波及!AB49+開催波及!AB49</f>
        <v>0</v>
      </c>
      <c r="AC49" s="621">
        <f>消費波及!AC49+開催波及!AC49</f>
        <v>0</v>
      </c>
      <c r="AD49" s="122">
        <f t="shared" si="16"/>
        <v>7.0900000000000002E-5</v>
      </c>
      <c r="AE49" s="42"/>
      <c r="AF49" s="132">
        <v>44</v>
      </c>
      <c r="AG49" s="124">
        <f t="shared" si="25"/>
        <v>291</v>
      </c>
      <c r="AH49" s="125" t="str">
        <f t="shared" si="17"/>
        <v>はん用機械</v>
      </c>
      <c r="AI49" s="622">
        <f t="shared" si="4"/>
        <v>0</v>
      </c>
      <c r="AJ49" s="622">
        <f t="shared" si="5"/>
        <v>0</v>
      </c>
      <c r="AK49" s="622">
        <f t="shared" si="6"/>
        <v>0</v>
      </c>
      <c r="AL49" s="622">
        <f t="shared" si="7"/>
        <v>0</v>
      </c>
      <c r="AW49" s="25"/>
      <c r="AX49" s="25"/>
      <c r="BF49" s="25"/>
      <c r="BG49" s="25"/>
    </row>
    <row r="50" spans="1:59">
      <c r="A50" s="42"/>
      <c r="B50" s="168">
        <v>301</v>
      </c>
      <c r="C50" s="158" t="s">
        <v>685</v>
      </c>
      <c r="D50" s="120">
        <v>30</v>
      </c>
      <c r="E50" s="237"/>
      <c r="F50" s="143"/>
      <c r="N50" s="41"/>
      <c r="O50" s="110"/>
      <c r="P50" s="110"/>
      <c r="W50" s="66">
        <f t="shared" si="15"/>
        <v>45</v>
      </c>
      <c r="X50" s="168">
        <v>301</v>
      </c>
      <c r="Y50" s="158" t="s">
        <v>685</v>
      </c>
      <c r="Z50" s="621">
        <f>消費波及!Z50+開催波及!Z50</f>
        <v>0</v>
      </c>
      <c r="AA50" s="621">
        <f>消費波及!AA50+開催波及!AA50</f>
        <v>0</v>
      </c>
      <c r="AB50" s="621">
        <f>消費波及!AB50+開催波及!AB50</f>
        <v>0</v>
      </c>
      <c r="AC50" s="621">
        <f>消費波及!AC50+開催波及!AC50</f>
        <v>0</v>
      </c>
      <c r="AD50" s="122">
        <f t="shared" si="16"/>
        <v>6.9899999999999991E-5</v>
      </c>
      <c r="AE50" s="42"/>
      <c r="AF50" s="132">
        <v>45</v>
      </c>
      <c r="AG50" s="124">
        <f t="shared" si="25"/>
        <v>301</v>
      </c>
      <c r="AH50" s="125" t="str">
        <f t="shared" si="17"/>
        <v>生産用機械</v>
      </c>
      <c r="AI50" s="622">
        <f t="shared" si="4"/>
        <v>0</v>
      </c>
      <c r="AJ50" s="622">
        <f t="shared" si="5"/>
        <v>0</v>
      </c>
      <c r="AK50" s="622">
        <f t="shared" si="6"/>
        <v>0</v>
      </c>
      <c r="AL50" s="622">
        <f t="shared" si="7"/>
        <v>0</v>
      </c>
      <c r="AW50" s="25"/>
      <c r="AX50" s="25"/>
      <c r="BF50" s="25"/>
      <c r="BG50" s="25"/>
    </row>
    <row r="51" spans="1:59">
      <c r="A51" s="42"/>
      <c r="B51" s="168">
        <v>311</v>
      </c>
      <c r="C51" s="158" t="s">
        <v>686</v>
      </c>
      <c r="D51" s="120">
        <v>31</v>
      </c>
      <c r="E51" s="237"/>
      <c r="F51" s="143"/>
      <c r="N51" s="41"/>
      <c r="O51" s="110"/>
      <c r="P51" s="110"/>
      <c r="W51" s="66">
        <f t="shared" si="15"/>
        <v>46</v>
      </c>
      <c r="X51" s="168">
        <v>311</v>
      </c>
      <c r="Y51" s="158" t="s">
        <v>686</v>
      </c>
      <c r="Z51" s="621">
        <f>消費波及!Z51+開催波及!Z51</f>
        <v>0</v>
      </c>
      <c r="AA51" s="621">
        <f>消費波及!AA51+開催波及!AA51</f>
        <v>0</v>
      </c>
      <c r="AB51" s="621">
        <f>消費波及!AB51+開催波及!AB51</f>
        <v>0</v>
      </c>
      <c r="AC51" s="621">
        <f>消費波及!AC51+開催波及!AC51</f>
        <v>0</v>
      </c>
      <c r="AD51" s="122">
        <f t="shared" si="16"/>
        <v>6.8899999999999994E-5</v>
      </c>
      <c r="AE51" s="42"/>
      <c r="AF51" s="132">
        <v>46</v>
      </c>
      <c r="AG51" s="124">
        <f t="shared" si="25"/>
        <v>311</v>
      </c>
      <c r="AH51" s="125" t="str">
        <f t="shared" si="17"/>
        <v>業務用機械</v>
      </c>
      <c r="AI51" s="622">
        <f t="shared" si="4"/>
        <v>0</v>
      </c>
      <c r="AJ51" s="622">
        <f t="shared" si="5"/>
        <v>0</v>
      </c>
      <c r="AK51" s="622">
        <f t="shared" si="6"/>
        <v>0</v>
      </c>
      <c r="AL51" s="622">
        <f t="shared" si="7"/>
        <v>0</v>
      </c>
      <c r="AW51" s="25"/>
      <c r="AX51" s="25"/>
      <c r="BF51" s="25"/>
      <c r="BG51" s="25"/>
    </row>
    <row r="52" spans="1:59">
      <c r="A52" s="42"/>
      <c r="B52" s="168">
        <v>321</v>
      </c>
      <c r="C52" s="161" t="s">
        <v>687</v>
      </c>
      <c r="D52" s="120">
        <v>32</v>
      </c>
      <c r="E52" s="237"/>
      <c r="F52" s="143"/>
      <c r="O52" s="110"/>
      <c r="P52" s="110"/>
      <c r="W52" s="66">
        <f t="shared" si="15"/>
        <v>47</v>
      </c>
      <c r="X52" s="168">
        <v>321</v>
      </c>
      <c r="Y52" s="161" t="s">
        <v>687</v>
      </c>
      <c r="Z52" s="621">
        <f>消費波及!Z52+開催波及!Z52</f>
        <v>0</v>
      </c>
      <c r="AA52" s="621">
        <f>消費波及!AA52+開催波及!AA52</f>
        <v>0</v>
      </c>
      <c r="AB52" s="621">
        <f>消費波及!AB52+開催波及!AB52</f>
        <v>0</v>
      </c>
      <c r="AC52" s="621">
        <f>消費波及!AC52+開催波及!AC52</f>
        <v>0</v>
      </c>
      <c r="AD52" s="122">
        <f t="shared" si="16"/>
        <v>6.7899999999999997E-5</v>
      </c>
      <c r="AE52" s="42"/>
      <c r="AF52" s="132">
        <v>47</v>
      </c>
      <c r="AG52" s="124">
        <f t="shared" si="25"/>
        <v>321</v>
      </c>
      <c r="AH52" s="125" t="str">
        <f t="shared" si="17"/>
        <v>電子デバイス</v>
      </c>
      <c r="AI52" s="622">
        <f t="shared" si="4"/>
        <v>0</v>
      </c>
      <c r="AJ52" s="622">
        <f t="shared" si="5"/>
        <v>0</v>
      </c>
      <c r="AK52" s="622">
        <f t="shared" si="6"/>
        <v>0</v>
      </c>
      <c r="AL52" s="622">
        <f t="shared" si="7"/>
        <v>0</v>
      </c>
      <c r="AW52" s="25"/>
      <c r="AX52" s="25"/>
      <c r="BF52" s="25"/>
      <c r="BG52" s="25"/>
    </row>
    <row r="53" spans="1:59">
      <c r="A53" s="42"/>
      <c r="B53" s="168">
        <v>329</v>
      </c>
      <c r="C53" s="158" t="s">
        <v>688</v>
      </c>
      <c r="D53" s="120">
        <v>32</v>
      </c>
      <c r="E53" s="237"/>
      <c r="F53" s="143"/>
      <c r="O53" s="110"/>
      <c r="P53" s="110"/>
      <c r="W53" s="66">
        <f t="shared" si="15"/>
        <v>48</v>
      </c>
      <c r="X53" s="168">
        <v>329</v>
      </c>
      <c r="Y53" s="158" t="s">
        <v>688</v>
      </c>
      <c r="Z53" s="621">
        <f>消費波及!Z53+開催波及!Z53</f>
        <v>0</v>
      </c>
      <c r="AA53" s="621">
        <f>消費波及!AA53+開催波及!AA53</f>
        <v>0</v>
      </c>
      <c r="AB53" s="621">
        <f>消費波及!AB53+開催波及!AB53</f>
        <v>0</v>
      </c>
      <c r="AC53" s="621">
        <f>消費波及!AC53+開催波及!AC53</f>
        <v>0</v>
      </c>
      <c r="AD53" s="122">
        <f t="shared" si="16"/>
        <v>6.7099999999999991E-5</v>
      </c>
      <c r="AE53" s="42"/>
      <c r="AF53" s="132">
        <v>48</v>
      </c>
      <c r="AG53" s="124">
        <f t="shared" si="25"/>
        <v>329</v>
      </c>
      <c r="AH53" s="125" t="str">
        <f t="shared" si="17"/>
        <v>その他の電子部品</v>
      </c>
      <c r="AI53" s="622">
        <f t="shared" si="4"/>
        <v>0</v>
      </c>
      <c r="AJ53" s="622">
        <f t="shared" si="5"/>
        <v>0</v>
      </c>
      <c r="AK53" s="622">
        <f t="shared" si="6"/>
        <v>0</v>
      </c>
      <c r="AL53" s="622">
        <f t="shared" si="7"/>
        <v>0</v>
      </c>
      <c r="AW53" s="25"/>
      <c r="AX53" s="25"/>
      <c r="BF53" s="25"/>
      <c r="BG53" s="25"/>
    </row>
    <row r="54" spans="1:59">
      <c r="A54" s="42"/>
      <c r="B54" s="169">
        <v>331</v>
      </c>
      <c r="C54" s="160" t="s">
        <v>689</v>
      </c>
      <c r="D54" s="120">
        <v>33</v>
      </c>
      <c r="E54" s="237"/>
      <c r="F54" s="143"/>
      <c r="O54" s="110"/>
      <c r="P54" s="110"/>
      <c r="W54" s="66">
        <f t="shared" si="15"/>
        <v>49</v>
      </c>
      <c r="X54" s="169">
        <v>331</v>
      </c>
      <c r="Y54" s="160" t="s">
        <v>689</v>
      </c>
      <c r="Z54" s="621">
        <f>消費波及!Z54+開催波及!Z54</f>
        <v>0</v>
      </c>
      <c r="AA54" s="621">
        <f>消費波及!AA54+開催波及!AA54</f>
        <v>0</v>
      </c>
      <c r="AB54" s="621">
        <f>消費波及!AB54+開催波及!AB54</f>
        <v>0</v>
      </c>
      <c r="AC54" s="621">
        <f>消費波及!AC54+開催波及!AC54</f>
        <v>0</v>
      </c>
      <c r="AD54" s="122">
        <f t="shared" si="16"/>
        <v>6.69E-5</v>
      </c>
      <c r="AE54" s="42"/>
      <c r="AF54" s="132">
        <v>49</v>
      </c>
      <c r="AG54" s="124">
        <f t="shared" si="25"/>
        <v>331</v>
      </c>
      <c r="AH54" s="125" t="str">
        <f t="shared" si="17"/>
        <v>産業用電気機器</v>
      </c>
      <c r="AI54" s="622">
        <f t="shared" si="4"/>
        <v>0</v>
      </c>
      <c r="AJ54" s="622">
        <f t="shared" si="5"/>
        <v>0</v>
      </c>
      <c r="AK54" s="622">
        <f t="shared" si="6"/>
        <v>0</v>
      </c>
      <c r="AL54" s="622">
        <f t="shared" si="7"/>
        <v>0</v>
      </c>
      <c r="AW54" s="25"/>
      <c r="AX54" s="25"/>
      <c r="BF54" s="25"/>
      <c r="BG54" s="25"/>
    </row>
    <row r="55" spans="1:59">
      <c r="A55" s="42"/>
      <c r="B55" s="169">
        <v>332</v>
      </c>
      <c r="C55" s="170" t="s">
        <v>690</v>
      </c>
      <c r="D55" s="120">
        <v>33</v>
      </c>
      <c r="E55" s="237"/>
      <c r="F55" s="143"/>
      <c r="O55" s="110"/>
      <c r="P55" s="110"/>
      <c r="W55" s="66">
        <f t="shared" si="15"/>
        <v>50</v>
      </c>
      <c r="X55" s="169">
        <v>332</v>
      </c>
      <c r="Y55" s="170" t="s">
        <v>690</v>
      </c>
      <c r="Z55" s="621">
        <f>消費波及!Z55+開催波及!Z55</f>
        <v>0</v>
      </c>
      <c r="AA55" s="621">
        <f>消費波及!AA55+開催波及!AA55</f>
        <v>0</v>
      </c>
      <c r="AB55" s="621">
        <f>消費波及!AB55+開催波及!AB55</f>
        <v>0</v>
      </c>
      <c r="AC55" s="621">
        <f>消費波及!AC55+開催波及!AC55</f>
        <v>0</v>
      </c>
      <c r="AD55" s="122">
        <f t="shared" si="16"/>
        <v>6.6799999999999997E-5</v>
      </c>
      <c r="AE55" s="42"/>
      <c r="AF55" s="132">
        <v>50</v>
      </c>
      <c r="AG55" s="124">
        <f t="shared" si="25"/>
        <v>332</v>
      </c>
      <c r="AH55" s="125" t="str">
        <f t="shared" si="17"/>
        <v>民生用電気機器</v>
      </c>
      <c r="AI55" s="622">
        <f t="shared" si="4"/>
        <v>0</v>
      </c>
      <c r="AJ55" s="622">
        <f t="shared" si="5"/>
        <v>0</v>
      </c>
      <c r="AK55" s="622">
        <f t="shared" si="6"/>
        <v>0</v>
      </c>
      <c r="AL55" s="622">
        <f t="shared" si="7"/>
        <v>0</v>
      </c>
      <c r="AW55" s="25"/>
      <c r="AX55" s="25"/>
      <c r="BF55" s="25"/>
      <c r="BG55" s="25"/>
    </row>
    <row r="56" spans="1:59">
      <c r="A56" s="42"/>
      <c r="B56" s="169">
        <v>333</v>
      </c>
      <c r="C56" s="160" t="s">
        <v>691</v>
      </c>
      <c r="D56" s="120">
        <v>33</v>
      </c>
      <c r="E56" s="237"/>
      <c r="F56" s="143"/>
      <c r="O56" s="110"/>
      <c r="P56" s="110"/>
      <c r="W56" s="66">
        <f t="shared" si="15"/>
        <v>51</v>
      </c>
      <c r="X56" s="169">
        <v>333</v>
      </c>
      <c r="Y56" s="160" t="s">
        <v>691</v>
      </c>
      <c r="Z56" s="621">
        <f>消費波及!Z56+開催波及!Z56</f>
        <v>0</v>
      </c>
      <c r="AA56" s="621">
        <f>消費波及!AA56+開催波及!AA56</f>
        <v>0</v>
      </c>
      <c r="AB56" s="621">
        <f>消費波及!AB56+開催波及!AB56</f>
        <v>0</v>
      </c>
      <c r="AC56" s="621">
        <f>消費波及!AC56+開催波及!AC56</f>
        <v>0</v>
      </c>
      <c r="AD56" s="122">
        <f t="shared" si="16"/>
        <v>6.6699999999999995E-5</v>
      </c>
      <c r="AE56" s="42"/>
      <c r="AF56" s="132">
        <v>51</v>
      </c>
      <c r="AG56" s="124">
        <f t="shared" si="25"/>
        <v>333</v>
      </c>
      <c r="AH56" s="125" t="str">
        <f t="shared" si="17"/>
        <v>電子応用装置・電気計測器</v>
      </c>
      <c r="AI56" s="622">
        <f t="shared" si="4"/>
        <v>0</v>
      </c>
      <c r="AJ56" s="622">
        <f t="shared" si="5"/>
        <v>0</v>
      </c>
      <c r="AK56" s="622">
        <f t="shared" si="6"/>
        <v>0</v>
      </c>
      <c r="AL56" s="622">
        <f t="shared" si="7"/>
        <v>0</v>
      </c>
      <c r="AW56" s="25"/>
      <c r="AX56" s="25"/>
      <c r="BF56" s="25"/>
      <c r="BG56" s="25"/>
    </row>
    <row r="57" spans="1:59">
      <c r="A57" s="42"/>
      <c r="B57" s="169">
        <v>339</v>
      </c>
      <c r="C57" s="160" t="s">
        <v>692</v>
      </c>
      <c r="D57" s="120">
        <v>33</v>
      </c>
      <c r="E57" s="237"/>
      <c r="F57" s="143"/>
      <c r="O57" s="110"/>
      <c r="P57" s="110"/>
      <c r="W57" s="66">
        <f t="shared" si="15"/>
        <v>52</v>
      </c>
      <c r="X57" s="169">
        <v>339</v>
      </c>
      <c r="Y57" s="160" t="s">
        <v>692</v>
      </c>
      <c r="Z57" s="621">
        <f>消費波及!Z57+開催波及!Z57</f>
        <v>0</v>
      </c>
      <c r="AA57" s="621">
        <f>消費波及!AA57+開催波及!AA57</f>
        <v>0</v>
      </c>
      <c r="AB57" s="621">
        <f>消費波及!AB57+開催波及!AB57</f>
        <v>0</v>
      </c>
      <c r="AC57" s="621">
        <f>消費波及!AC57+開催波及!AC57</f>
        <v>0</v>
      </c>
      <c r="AD57" s="122">
        <f t="shared" si="16"/>
        <v>6.6099999999999994E-5</v>
      </c>
      <c r="AE57" s="42"/>
      <c r="AF57" s="132">
        <v>52</v>
      </c>
      <c r="AG57" s="124">
        <f t="shared" si="25"/>
        <v>339</v>
      </c>
      <c r="AH57" s="125" t="str">
        <f t="shared" si="17"/>
        <v>その他の電気機械</v>
      </c>
      <c r="AI57" s="622">
        <f t="shared" si="4"/>
        <v>0</v>
      </c>
      <c r="AJ57" s="622">
        <f t="shared" si="5"/>
        <v>0</v>
      </c>
      <c r="AK57" s="622">
        <f t="shared" si="6"/>
        <v>0</v>
      </c>
      <c r="AL57" s="622">
        <f t="shared" si="7"/>
        <v>0</v>
      </c>
      <c r="AW57" s="25"/>
      <c r="AX57" s="25"/>
      <c r="BF57" s="25"/>
      <c r="BG57" s="25"/>
    </row>
    <row r="58" spans="1:59">
      <c r="A58" s="42"/>
      <c r="B58" s="169">
        <v>341</v>
      </c>
      <c r="C58" s="160" t="s">
        <v>693</v>
      </c>
      <c r="D58" s="120">
        <v>34</v>
      </c>
      <c r="E58" s="237"/>
      <c r="F58" s="143"/>
      <c r="O58" s="110"/>
      <c r="P58" s="110"/>
      <c r="W58" s="66">
        <f t="shared" si="15"/>
        <v>53</v>
      </c>
      <c r="X58" s="169">
        <v>341</v>
      </c>
      <c r="Y58" s="160" t="s">
        <v>693</v>
      </c>
      <c r="Z58" s="621">
        <f>消費波及!Z58+開催波及!Z58</f>
        <v>0</v>
      </c>
      <c r="AA58" s="621">
        <f>消費波及!AA58+開催波及!AA58</f>
        <v>0</v>
      </c>
      <c r="AB58" s="621">
        <f>消費波及!AB58+開催波及!AB58</f>
        <v>0</v>
      </c>
      <c r="AC58" s="621">
        <f>消費波及!AC58+開催波及!AC58</f>
        <v>0</v>
      </c>
      <c r="AD58" s="122">
        <f t="shared" si="16"/>
        <v>6.5900000000000003E-5</v>
      </c>
      <c r="AE58" s="42"/>
      <c r="AF58" s="132">
        <v>53</v>
      </c>
      <c r="AG58" s="124">
        <f t="shared" si="25"/>
        <v>341</v>
      </c>
      <c r="AH58" s="125" t="str">
        <f t="shared" si="17"/>
        <v>通信・映像・音響機器</v>
      </c>
      <c r="AI58" s="622">
        <f t="shared" si="4"/>
        <v>0</v>
      </c>
      <c r="AJ58" s="622">
        <f t="shared" si="5"/>
        <v>0</v>
      </c>
      <c r="AK58" s="622">
        <f t="shared" si="6"/>
        <v>0</v>
      </c>
      <c r="AL58" s="622">
        <f t="shared" si="7"/>
        <v>0</v>
      </c>
      <c r="AW58" s="25"/>
      <c r="AX58" s="25"/>
      <c r="BF58" s="25"/>
      <c r="BG58" s="25"/>
    </row>
    <row r="59" spans="1:59">
      <c r="A59" s="42"/>
      <c r="B59" s="169">
        <v>342</v>
      </c>
      <c r="C59" s="160" t="s">
        <v>694</v>
      </c>
      <c r="D59" s="120">
        <v>34</v>
      </c>
      <c r="E59" s="237"/>
      <c r="F59" s="143"/>
      <c r="O59" s="110"/>
      <c r="P59" s="110"/>
      <c r="W59" s="66">
        <f t="shared" si="15"/>
        <v>54</v>
      </c>
      <c r="X59" s="169">
        <v>342</v>
      </c>
      <c r="Y59" s="160" t="s">
        <v>694</v>
      </c>
      <c r="Z59" s="621">
        <f>消費波及!Z59+開催波及!Z59</f>
        <v>0</v>
      </c>
      <c r="AA59" s="621">
        <f>消費波及!AA59+開催波及!AA59</f>
        <v>0</v>
      </c>
      <c r="AB59" s="621">
        <f>消費波及!AB59+開催波及!AB59</f>
        <v>0</v>
      </c>
      <c r="AC59" s="621">
        <f>消費波及!AC59+開催波及!AC59</f>
        <v>0</v>
      </c>
      <c r="AD59" s="122">
        <f t="shared" si="16"/>
        <v>6.58E-5</v>
      </c>
      <c r="AE59" s="42"/>
      <c r="AF59" s="132">
        <v>54</v>
      </c>
      <c r="AG59" s="124">
        <f t="shared" si="25"/>
        <v>342</v>
      </c>
      <c r="AH59" s="125" t="str">
        <f t="shared" si="17"/>
        <v>電子計算機・同附属装置</v>
      </c>
      <c r="AI59" s="622">
        <f t="shared" si="4"/>
        <v>0</v>
      </c>
      <c r="AJ59" s="622">
        <f t="shared" si="5"/>
        <v>0</v>
      </c>
      <c r="AK59" s="622">
        <f t="shared" si="6"/>
        <v>0</v>
      </c>
      <c r="AL59" s="622">
        <f t="shared" si="7"/>
        <v>0</v>
      </c>
      <c r="AW59" s="25"/>
      <c r="AX59" s="25"/>
      <c r="BF59" s="25"/>
      <c r="BG59" s="25"/>
    </row>
    <row r="60" spans="1:59">
      <c r="A60" s="42"/>
      <c r="B60" s="614">
        <v>352</v>
      </c>
      <c r="C60" s="615" t="s">
        <v>695</v>
      </c>
      <c r="D60" s="616">
        <v>35</v>
      </c>
      <c r="E60" s="237"/>
      <c r="F60" s="143"/>
      <c r="O60" s="110"/>
      <c r="P60" s="110"/>
      <c r="W60" s="66">
        <f t="shared" si="15"/>
        <v>55</v>
      </c>
      <c r="X60" s="169">
        <v>352</v>
      </c>
      <c r="Y60" s="160" t="s">
        <v>695</v>
      </c>
      <c r="Z60" s="621">
        <f>消費波及!Z60+開催波及!Z60</f>
        <v>0</v>
      </c>
      <c r="AA60" s="621">
        <f>消費波及!AA60+開催波及!AA60</f>
        <v>0</v>
      </c>
      <c r="AB60" s="621">
        <f>消費波及!AB60+開催波及!AB60</f>
        <v>0</v>
      </c>
      <c r="AC60" s="621">
        <f>消費波及!AC60+開催波及!AC60</f>
        <v>0</v>
      </c>
      <c r="AD60" s="122">
        <f t="shared" si="16"/>
        <v>6.4800000000000003E-5</v>
      </c>
      <c r="AE60" s="42"/>
      <c r="AF60" s="132">
        <v>55</v>
      </c>
      <c r="AG60" s="124">
        <f t="shared" si="25"/>
        <v>352</v>
      </c>
      <c r="AH60" s="125" t="str">
        <f t="shared" si="17"/>
        <v>乗用車・その他の自動車</v>
      </c>
      <c r="AI60" s="622">
        <f t="shared" si="4"/>
        <v>0</v>
      </c>
      <c r="AJ60" s="622">
        <f t="shared" si="5"/>
        <v>0</v>
      </c>
      <c r="AK60" s="622">
        <f t="shared" si="6"/>
        <v>0</v>
      </c>
      <c r="AL60" s="622">
        <f t="shared" si="7"/>
        <v>0</v>
      </c>
      <c r="AW60" s="25"/>
      <c r="AX60" s="25"/>
      <c r="BF60" s="25"/>
      <c r="BG60" s="25"/>
    </row>
    <row r="61" spans="1:59">
      <c r="A61" s="42"/>
      <c r="B61" s="169">
        <v>353</v>
      </c>
      <c r="C61" s="160" t="s">
        <v>696</v>
      </c>
      <c r="D61" s="120">
        <v>35</v>
      </c>
      <c r="E61" s="237"/>
      <c r="F61" s="143"/>
      <c r="O61" s="110"/>
      <c r="P61" s="110"/>
      <c r="W61" s="66">
        <f t="shared" si="15"/>
        <v>56</v>
      </c>
      <c r="X61" s="169">
        <v>353</v>
      </c>
      <c r="Y61" s="160" t="s">
        <v>696</v>
      </c>
      <c r="Z61" s="621">
        <f>消費波及!Z61+開催波及!Z61</f>
        <v>0</v>
      </c>
      <c r="AA61" s="621">
        <f>消費波及!AA61+開催波及!AA61</f>
        <v>0</v>
      </c>
      <c r="AB61" s="621">
        <f>消費波及!AB61+開催波及!AB61</f>
        <v>0</v>
      </c>
      <c r="AC61" s="621">
        <f>消費波及!AC61+開催波及!AC61</f>
        <v>0</v>
      </c>
      <c r="AD61" s="122">
        <f t="shared" si="16"/>
        <v>6.4700000000000001E-5</v>
      </c>
      <c r="AE61" s="42"/>
      <c r="AF61" s="132">
        <v>56</v>
      </c>
      <c r="AG61" s="124">
        <f t="shared" si="25"/>
        <v>353</v>
      </c>
      <c r="AH61" s="125" t="str">
        <f t="shared" si="17"/>
        <v>自動車部品・同附属品</v>
      </c>
      <c r="AI61" s="622">
        <f t="shared" si="4"/>
        <v>0</v>
      </c>
      <c r="AJ61" s="622">
        <f t="shared" si="5"/>
        <v>0</v>
      </c>
      <c r="AK61" s="622">
        <f t="shared" si="6"/>
        <v>0</v>
      </c>
      <c r="AL61" s="622">
        <f t="shared" si="7"/>
        <v>0</v>
      </c>
      <c r="AW61" s="25"/>
      <c r="AX61" s="25"/>
      <c r="BF61" s="25"/>
      <c r="BG61" s="25"/>
    </row>
    <row r="62" spans="1:59">
      <c r="A62" s="42"/>
      <c r="B62" s="169">
        <v>354</v>
      </c>
      <c r="C62" s="158" t="s">
        <v>697</v>
      </c>
      <c r="D62" s="120">
        <v>35</v>
      </c>
      <c r="E62" s="237"/>
      <c r="F62" s="143"/>
      <c r="O62" s="110"/>
      <c r="P62" s="110"/>
      <c r="W62" s="66">
        <f t="shared" si="15"/>
        <v>57</v>
      </c>
      <c r="X62" s="169">
        <v>354</v>
      </c>
      <c r="Y62" s="158" t="s">
        <v>697</v>
      </c>
      <c r="Z62" s="621">
        <f>消費波及!Z62+開催波及!Z62</f>
        <v>0</v>
      </c>
      <c r="AA62" s="621">
        <f>消費波及!AA62+開催波及!AA62</f>
        <v>0</v>
      </c>
      <c r="AB62" s="621">
        <f>消費波及!AB62+開催波及!AB62</f>
        <v>0</v>
      </c>
      <c r="AC62" s="621">
        <f>消費波及!AC62+開催波及!AC62</f>
        <v>0</v>
      </c>
      <c r="AD62" s="122">
        <f t="shared" si="16"/>
        <v>6.4599999999999998E-5</v>
      </c>
      <c r="AE62" s="42"/>
      <c r="AF62" s="132">
        <v>57</v>
      </c>
      <c r="AG62" s="124">
        <f t="shared" si="25"/>
        <v>354</v>
      </c>
      <c r="AH62" s="125" t="str">
        <f t="shared" si="17"/>
        <v>船舶・同修理</v>
      </c>
      <c r="AI62" s="622">
        <f t="shared" si="4"/>
        <v>0</v>
      </c>
      <c r="AJ62" s="622">
        <f t="shared" si="5"/>
        <v>0</v>
      </c>
      <c r="AK62" s="622">
        <f t="shared" si="6"/>
        <v>0</v>
      </c>
      <c r="AL62" s="622">
        <f t="shared" si="7"/>
        <v>0</v>
      </c>
      <c r="AW62" s="25"/>
      <c r="AX62" s="25"/>
      <c r="BF62" s="25"/>
      <c r="BG62" s="25"/>
    </row>
    <row r="63" spans="1:59">
      <c r="A63" s="42"/>
      <c r="B63" s="169">
        <v>359</v>
      </c>
      <c r="C63" s="158" t="s">
        <v>698</v>
      </c>
      <c r="D63" s="120">
        <v>35</v>
      </c>
      <c r="E63" s="237"/>
      <c r="F63" s="143"/>
      <c r="O63" s="110"/>
      <c r="P63" s="110"/>
      <c r="W63" s="66">
        <f t="shared" si="15"/>
        <v>58</v>
      </c>
      <c r="X63" s="169">
        <v>359</v>
      </c>
      <c r="Y63" s="158" t="s">
        <v>698</v>
      </c>
      <c r="Z63" s="621">
        <f>消費波及!Z63+開催波及!Z63</f>
        <v>0</v>
      </c>
      <c r="AA63" s="621">
        <f>消費波及!AA63+開催波及!AA63</f>
        <v>0</v>
      </c>
      <c r="AB63" s="621">
        <f>消費波及!AB63+開催波及!AB63</f>
        <v>0</v>
      </c>
      <c r="AC63" s="621">
        <f>消費波及!AC63+開催波及!AC63</f>
        <v>0</v>
      </c>
      <c r="AD63" s="122">
        <f t="shared" si="16"/>
        <v>6.41E-5</v>
      </c>
      <c r="AE63" s="42"/>
      <c r="AF63" s="132">
        <v>58</v>
      </c>
      <c r="AG63" s="124">
        <f t="shared" si="25"/>
        <v>359</v>
      </c>
      <c r="AH63" s="125" t="str">
        <f t="shared" si="17"/>
        <v>その他の輸送機械・同修理</v>
      </c>
      <c r="AI63" s="622">
        <f t="shared" si="4"/>
        <v>0</v>
      </c>
      <c r="AJ63" s="622">
        <f t="shared" si="5"/>
        <v>0</v>
      </c>
      <c r="AK63" s="622">
        <f t="shared" si="6"/>
        <v>0</v>
      </c>
      <c r="AL63" s="622">
        <f t="shared" si="7"/>
        <v>0</v>
      </c>
      <c r="AW63" s="25"/>
      <c r="AX63" s="25"/>
      <c r="BF63" s="25"/>
      <c r="BG63" s="25"/>
    </row>
    <row r="64" spans="1:59">
      <c r="A64" s="42"/>
      <c r="B64" s="169">
        <v>391</v>
      </c>
      <c r="C64" s="160" t="s">
        <v>699</v>
      </c>
      <c r="D64" s="120">
        <v>39</v>
      </c>
      <c r="E64" s="237"/>
      <c r="F64" s="143"/>
      <c r="O64" s="110"/>
      <c r="P64" s="110"/>
      <c r="W64" s="66">
        <f t="shared" si="15"/>
        <v>59</v>
      </c>
      <c r="X64" s="169">
        <v>391</v>
      </c>
      <c r="Y64" s="160" t="s">
        <v>699</v>
      </c>
      <c r="Z64" s="621">
        <f>消費波及!Z64+開催波及!Z64</f>
        <v>0</v>
      </c>
      <c r="AA64" s="621">
        <f>消費波及!AA64+開催波及!AA64</f>
        <v>0</v>
      </c>
      <c r="AB64" s="621">
        <f>消費波及!AB64+開催波及!AB64</f>
        <v>0</v>
      </c>
      <c r="AC64" s="621">
        <f>消費波及!AC64+開催波及!AC64</f>
        <v>0</v>
      </c>
      <c r="AD64" s="122">
        <f t="shared" si="16"/>
        <v>6.0899999999999996E-5</v>
      </c>
      <c r="AE64" s="42"/>
      <c r="AF64" s="132">
        <v>59</v>
      </c>
      <c r="AG64" s="124">
        <f t="shared" si="25"/>
        <v>391</v>
      </c>
      <c r="AH64" s="125" t="str">
        <f t="shared" si="17"/>
        <v>その他の製造工業製品</v>
      </c>
      <c r="AI64" s="622">
        <f t="shared" si="4"/>
        <v>0</v>
      </c>
      <c r="AJ64" s="622">
        <f t="shared" si="5"/>
        <v>0</v>
      </c>
      <c r="AK64" s="622">
        <f t="shared" si="6"/>
        <v>0</v>
      </c>
      <c r="AL64" s="622">
        <f t="shared" si="7"/>
        <v>0</v>
      </c>
      <c r="AW64" s="25"/>
      <c r="AX64" s="25"/>
      <c r="BF64" s="25"/>
      <c r="BG64" s="25"/>
    </row>
    <row r="65" spans="1:59">
      <c r="A65" s="42"/>
      <c r="B65" s="169">
        <v>392</v>
      </c>
      <c r="C65" s="158" t="s">
        <v>700</v>
      </c>
      <c r="D65" s="120">
        <v>39</v>
      </c>
      <c r="E65" s="237"/>
      <c r="F65" s="143"/>
      <c r="O65" s="110"/>
      <c r="P65" s="110"/>
      <c r="W65" s="66">
        <f t="shared" si="15"/>
        <v>60</v>
      </c>
      <c r="X65" s="169">
        <v>392</v>
      </c>
      <c r="Y65" s="158" t="s">
        <v>700</v>
      </c>
      <c r="Z65" s="621">
        <f>消費波及!Z65+開催波及!Z65</f>
        <v>0</v>
      </c>
      <c r="AA65" s="621">
        <f>消費波及!AA65+開催波及!AA65</f>
        <v>0</v>
      </c>
      <c r="AB65" s="621">
        <f>消費波及!AB65+開催波及!AB65</f>
        <v>0</v>
      </c>
      <c r="AC65" s="621">
        <f>消費波及!AC65+開催波及!AC65</f>
        <v>0</v>
      </c>
      <c r="AD65" s="122">
        <f t="shared" si="16"/>
        <v>6.0800000000000001E-5</v>
      </c>
      <c r="AE65" s="42"/>
      <c r="AF65" s="132">
        <v>60</v>
      </c>
      <c r="AG65" s="124">
        <f t="shared" si="25"/>
        <v>392</v>
      </c>
      <c r="AH65" s="125" t="str">
        <f t="shared" si="17"/>
        <v>再生資源回収・加工処理</v>
      </c>
      <c r="AI65" s="622">
        <f t="shared" si="4"/>
        <v>0</v>
      </c>
      <c r="AJ65" s="622">
        <f t="shared" si="5"/>
        <v>0</v>
      </c>
      <c r="AK65" s="622">
        <f t="shared" si="6"/>
        <v>0</v>
      </c>
      <c r="AL65" s="622">
        <f t="shared" si="7"/>
        <v>0</v>
      </c>
      <c r="AW65" s="25"/>
      <c r="AX65" s="25"/>
      <c r="BF65" s="25"/>
      <c r="BG65" s="25"/>
    </row>
    <row r="66" spans="1:59">
      <c r="A66" s="42"/>
      <c r="B66" s="169">
        <v>411</v>
      </c>
      <c r="C66" s="161" t="s">
        <v>701</v>
      </c>
      <c r="D66" s="120">
        <v>41</v>
      </c>
      <c r="E66" s="237"/>
      <c r="F66" s="143"/>
      <c r="O66" s="110"/>
      <c r="P66" s="110"/>
      <c r="W66" s="66">
        <f t="shared" si="15"/>
        <v>61</v>
      </c>
      <c r="X66" s="169">
        <v>411</v>
      </c>
      <c r="Y66" s="161" t="s">
        <v>701</v>
      </c>
      <c r="Z66" s="621">
        <f>消費波及!Z66+開催波及!Z66</f>
        <v>0</v>
      </c>
      <c r="AA66" s="621">
        <f>消費波及!AA66+開催波及!AA66</f>
        <v>0</v>
      </c>
      <c r="AB66" s="621">
        <f>消費波及!AB66+開催波及!AB66</f>
        <v>0</v>
      </c>
      <c r="AC66" s="621">
        <f>消費波及!AC66+開催波及!AC66</f>
        <v>0</v>
      </c>
      <c r="AD66" s="122">
        <f t="shared" si="16"/>
        <v>5.8899999999999995E-5</v>
      </c>
      <c r="AE66" s="42"/>
      <c r="AF66" s="132">
        <v>61</v>
      </c>
      <c r="AG66" s="124">
        <f t="shared" si="25"/>
        <v>411</v>
      </c>
      <c r="AH66" s="125" t="str">
        <f t="shared" si="17"/>
        <v>建築</v>
      </c>
      <c r="AI66" s="622">
        <f t="shared" si="4"/>
        <v>0</v>
      </c>
      <c r="AJ66" s="622">
        <f t="shared" si="5"/>
        <v>0</v>
      </c>
      <c r="AK66" s="622">
        <f t="shared" si="6"/>
        <v>0</v>
      </c>
      <c r="AL66" s="622">
        <f t="shared" si="7"/>
        <v>0</v>
      </c>
      <c r="AW66" s="25"/>
      <c r="AX66" s="25"/>
      <c r="BF66" s="25"/>
      <c r="BG66" s="25"/>
    </row>
    <row r="67" spans="1:59">
      <c r="A67" s="42"/>
      <c r="B67" s="169">
        <v>412</v>
      </c>
      <c r="C67" s="158" t="s">
        <v>702</v>
      </c>
      <c r="D67" s="120">
        <v>41</v>
      </c>
      <c r="E67" s="237"/>
      <c r="F67" s="143"/>
      <c r="O67" s="110"/>
      <c r="P67" s="110"/>
      <c r="W67" s="66">
        <f t="shared" si="15"/>
        <v>62</v>
      </c>
      <c r="X67" s="169">
        <v>412</v>
      </c>
      <c r="Y67" s="158" t="s">
        <v>702</v>
      </c>
      <c r="Z67" s="621">
        <f>消費波及!Z67+開催波及!Z67</f>
        <v>0</v>
      </c>
      <c r="AA67" s="621">
        <f>消費波及!AA67+開催波及!AA67</f>
        <v>0</v>
      </c>
      <c r="AB67" s="621">
        <f>消費波及!AB67+開催波及!AB67</f>
        <v>0</v>
      </c>
      <c r="AC67" s="621">
        <f>消費波及!AC67+開催波及!AC67</f>
        <v>0</v>
      </c>
      <c r="AD67" s="122">
        <f t="shared" si="16"/>
        <v>5.8799999999999999E-5</v>
      </c>
      <c r="AE67" s="42"/>
      <c r="AF67" s="132">
        <v>62</v>
      </c>
      <c r="AG67" s="124">
        <f t="shared" si="25"/>
        <v>412</v>
      </c>
      <c r="AH67" s="125" t="str">
        <f t="shared" si="17"/>
        <v>建設補修</v>
      </c>
      <c r="AI67" s="622">
        <f t="shared" si="4"/>
        <v>0</v>
      </c>
      <c r="AJ67" s="622">
        <f t="shared" si="5"/>
        <v>0</v>
      </c>
      <c r="AK67" s="622">
        <f t="shared" si="6"/>
        <v>0</v>
      </c>
      <c r="AL67" s="622">
        <f t="shared" si="7"/>
        <v>0</v>
      </c>
      <c r="AW67" s="25"/>
      <c r="AX67" s="25"/>
      <c r="BF67" s="25"/>
      <c r="BG67" s="25"/>
    </row>
    <row r="68" spans="1:59">
      <c r="A68" s="42"/>
      <c r="B68" s="171">
        <v>413</v>
      </c>
      <c r="C68" s="172" t="s">
        <v>703</v>
      </c>
      <c r="D68" s="120">
        <v>41</v>
      </c>
      <c r="E68" s="237"/>
      <c r="F68" s="143"/>
      <c r="O68" s="110"/>
      <c r="P68" s="110"/>
      <c r="W68" s="66">
        <f t="shared" si="15"/>
        <v>63</v>
      </c>
      <c r="X68" s="171">
        <v>413</v>
      </c>
      <c r="Y68" s="172" t="s">
        <v>703</v>
      </c>
      <c r="Z68" s="621">
        <f>消費波及!Z68+開催波及!Z68</f>
        <v>0</v>
      </c>
      <c r="AA68" s="621">
        <f>消費波及!AA68+開催波及!AA68</f>
        <v>0</v>
      </c>
      <c r="AB68" s="621">
        <f>消費波及!AB68+開催波及!AB68</f>
        <v>0</v>
      </c>
      <c r="AC68" s="621">
        <f>消費波及!AC68+開催波及!AC68</f>
        <v>0</v>
      </c>
      <c r="AD68" s="122">
        <f t="shared" si="16"/>
        <v>5.8699999999999997E-5</v>
      </c>
      <c r="AE68" s="42"/>
      <c r="AF68" s="132">
        <v>63</v>
      </c>
      <c r="AG68" s="124">
        <f t="shared" si="25"/>
        <v>413</v>
      </c>
      <c r="AH68" s="125" t="str">
        <f t="shared" si="17"/>
        <v>公共事業</v>
      </c>
      <c r="AI68" s="622">
        <f t="shared" si="4"/>
        <v>0</v>
      </c>
      <c r="AJ68" s="622">
        <f t="shared" si="5"/>
        <v>0</v>
      </c>
      <c r="AK68" s="622">
        <f t="shared" si="6"/>
        <v>0</v>
      </c>
      <c r="AL68" s="622">
        <f t="shared" si="7"/>
        <v>0</v>
      </c>
      <c r="AW68" s="25"/>
      <c r="AX68" s="25"/>
      <c r="BF68" s="25"/>
      <c r="BG68" s="25"/>
    </row>
    <row r="69" spans="1:59">
      <c r="A69" s="42"/>
      <c r="B69" s="169">
        <v>419</v>
      </c>
      <c r="C69" s="161" t="s">
        <v>704</v>
      </c>
      <c r="D69" s="120">
        <v>41</v>
      </c>
      <c r="E69" s="237"/>
      <c r="F69" s="143"/>
      <c r="O69" s="110"/>
      <c r="P69" s="110"/>
      <c r="W69" s="66">
        <f t="shared" si="15"/>
        <v>64</v>
      </c>
      <c r="X69" s="169">
        <v>419</v>
      </c>
      <c r="Y69" s="161" t="s">
        <v>704</v>
      </c>
      <c r="Z69" s="621">
        <f>消費波及!Z69+開催波及!Z69</f>
        <v>0</v>
      </c>
      <c r="AA69" s="621">
        <f>消費波及!AA69+開催波及!AA69</f>
        <v>0</v>
      </c>
      <c r="AB69" s="621">
        <f>消費波及!AB69+開催波及!AB69</f>
        <v>0</v>
      </c>
      <c r="AC69" s="621">
        <f>消費波及!AC69+開催波及!AC69</f>
        <v>0</v>
      </c>
      <c r="AD69" s="122">
        <f t="shared" si="16"/>
        <v>5.8099999999999996E-5</v>
      </c>
      <c r="AE69" s="42"/>
      <c r="AF69" s="132">
        <v>64</v>
      </c>
      <c r="AG69" s="124">
        <f t="shared" si="25"/>
        <v>419</v>
      </c>
      <c r="AH69" s="125" t="str">
        <f t="shared" si="17"/>
        <v>その他の土木建設</v>
      </c>
      <c r="AI69" s="622">
        <f t="shared" si="4"/>
        <v>0</v>
      </c>
      <c r="AJ69" s="622">
        <f t="shared" si="5"/>
        <v>0</v>
      </c>
      <c r="AK69" s="622">
        <f t="shared" si="6"/>
        <v>0</v>
      </c>
      <c r="AL69" s="622">
        <f t="shared" si="7"/>
        <v>0</v>
      </c>
      <c r="AW69" s="25"/>
      <c r="AX69" s="25"/>
      <c r="BF69" s="25"/>
      <c r="BG69" s="25"/>
    </row>
    <row r="70" spans="1:59">
      <c r="A70" s="42"/>
      <c r="B70" s="169">
        <v>461</v>
      </c>
      <c r="C70" s="158" t="s">
        <v>705</v>
      </c>
      <c r="D70" s="120">
        <v>46</v>
      </c>
      <c r="E70" s="237"/>
      <c r="F70" s="143"/>
      <c r="O70" s="110"/>
      <c r="P70" s="110"/>
      <c r="W70" s="66">
        <f t="shared" si="15"/>
        <v>65</v>
      </c>
      <c r="X70" s="169">
        <v>461</v>
      </c>
      <c r="Y70" s="158" t="s">
        <v>705</v>
      </c>
      <c r="Z70" s="621">
        <f>消費波及!Z70+開催波及!Z70</f>
        <v>0</v>
      </c>
      <c r="AA70" s="621">
        <f>消費波及!AA70+開催波及!AA70</f>
        <v>0</v>
      </c>
      <c r="AB70" s="621">
        <f>消費波及!AB70+開催波及!AB70</f>
        <v>0</v>
      </c>
      <c r="AC70" s="621">
        <f>消費波及!AC70+開催波及!AC70</f>
        <v>0</v>
      </c>
      <c r="AD70" s="122">
        <f t="shared" si="16"/>
        <v>5.3899999999999996E-5</v>
      </c>
      <c r="AE70" s="42"/>
      <c r="AF70" s="132">
        <v>65</v>
      </c>
      <c r="AG70" s="124">
        <f t="shared" ref="AG70:AG101" si="32">VLOOKUP($AF70,$W$6:$AC$109,2,0)</f>
        <v>461</v>
      </c>
      <c r="AH70" s="125" t="str">
        <f t="shared" si="17"/>
        <v>電気</v>
      </c>
      <c r="AI70" s="622">
        <f t="shared" si="4"/>
        <v>0</v>
      </c>
      <c r="AJ70" s="622">
        <f t="shared" si="5"/>
        <v>0</v>
      </c>
      <c r="AK70" s="622">
        <f t="shared" si="6"/>
        <v>0</v>
      </c>
      <c r="AL70" s="622">
        <f t="shared" si="7"/>
        <v>0</v>
      </c>
      <c r="AW70" s="25"/>
      <c r="AX70" s="25"/>
      <c r="BF70" s="25"/>
      <c r="BG70" s="25"/>
    </row>
    <row r="71" spans="1:59">
      <c r="A71" s="42"/>
      <c r="B71" s="169">
        <v>462</v>
      </c>
      <c r="C71" s="158" t="s">
        <v>706</v>
      </c>
      <c r="D71" s="120">
        <v>46</v>
      </c>
      <c r="E71" s="237"/>
      <c r="F71" s="143"/>
      <c r="O71" s="110"/>
      <c r="P71" s="110"/>
      <c r="W71" s="66">
        <f t="shared" ref="W71:W108" si="33">RANK(AD71,$AD$6:$AD$108,0)</f>
        <v>66</v>
      </c>
      <c r="X71" s="169">
        <v>462</v>
      </c>
      <c r="Y71" s="158" t="s">
        <v>706</v>
      </c>
      <c r="Z71" s="621">
        <f>消費波及!Z71+開催波及!Z71</f>
        <v>0</v>
      </c>
      <c r="AA71" s="621">
        <f>消費波及!AA71+開催波及!AA71</f>
        <v>0</v>
      </c>
      <c r="AB71" s="621">
        <f>消費波及!AB71+開催波及!AB71</f>
        <v>0</v>
      </c>
      <c r="AC71" s="621">
        <f>消費波及!AC71+開催波及!AC71</f>
        <v>0</v>
      </c>
      <c r="AD71" s="122">
        <f t="shared" ref="AD71:AD108" si="34">AC71+(1000-X71)*0.0000001</f>
        <v>5.38E-5</v>
      </c>
      <c r="AE71" s="42"/>
      <c r="AF71" s="132">
        <v>66</v>
      </c>
      <c r="AG71" s="124">
        <f t="shared" si="32"/>
        <v>462</v>
      </c>
      <c r="AH71" s="125" t="str">
        <f t="shared" ref="AH71:AH108" si="35">VLOOKUP($AF71,$W$6:$AC$109,3,0)</f>
        <v>ガス・熱供給</v>
      </c>
      <c r="AI71" s="622">
        <f t="shared" ref="AI71:AI108" si="36">VLOOKUP($AF71,$W$6:$AC$109,4,0)</f>
        <v>0</v>
      </c>
      <c r="AJ71" s="622">
        <f t="shared" ref="AJ71:AJ108" si="37">VLOOKUP($AF71,$W$6:$AC$109,5,0)</f>
        <v>0</v>
      </c>
      <c r="AK71" s="622">
        <f t="shared" ref="AK71:AK108" si="38">VLOOKUP($AF71,$W$6:$AC$109,6,0)</f>
        <v>0</v>
      </c>
      <c r="AL71" s="622">
        <f t="shared" ref="AL71:AL108" si="39">VLOOKUP($AF71,$W$6:$AC$109,7,0)</f>
        <v>0</v>
      </c>
      <c r="AW71" s="25"/>
      <c r="AX71" s="25"/>
      <c r="BF71" s="25"/>
      <c r="BG71" s="25"/>
    </row>
    <row r="72" spans="1:59">
      <c r="A72" s="42"/>
      <c r="B72" s="169">
        <v>471</v>
      </c>
      <c r="C72" s="158" t="s">
        <v>707</v>
      </c>
      <c r="D72" s="120">
        <v>47</v>
      </c>
      <c r="E72" s="237"/>
      <c r="F72" s="143"/>
      <c r="O72" s="110"/>
      <c r="P72" s="110"/>
      <c r="W72" s="66">
        <f t="shared" si="33"/>
        <v>67</v>
      </c>
      <c r="X72" s="169">
        <v>471</v>
      </c>
      <c r="Y72" s="158" t="s">
        <v>707</v>
      </c>
      <c r="Z72" s="621">
        <f>消費波及!Z72+開催波及!Z72</f>
        <v>0</v>
      </c>
      <c r="AA72" s="621">
        <f>消費波及!AA72+開催波及!AA72</f>
        <v>0</v>
      </c>
      <c r="AB72" s="621">
        <f>消費波及!AB72+開催波及!AB72</f>
        <v>0</v>
      </c>
      <c r="AC72" s="621">
        <f>消費波及!AC72+開催波及!AC72</f>
        <v>0</v>
      </c>
      <c r="AD72" s="122">
        <f t="shared" si="34"/>
        <v>5.2899999999999998E-5</v>
      </c>
      <c r="AE72" s="42"/>
      <c r="AF72" s="132">
        <v>67</v>
      </c>
      <c r="AG72" s="124">
        <f t="shared" si="32"/>
        <v>471</v>
      </c>
      <c r="AH72" s="125" t="str">
        <f t="shared" si="35"/>
        <v>水道</v>
      </c>
      <c r="AI72" s="622">
        <f t="shared" si="36"/>
        <v>0</v>
      </c>
      <c r="AJ72" s="622">
        <f t="shared" si="37"/>
        <v>0</v>
      </c>
      <c r="AK72" s="622">
        <f t="shared" si="38"/>
        <v>0</v>
      </c>
      <c r="AL72" s="622">
        <f t="shared" si="39"/>
        <v>0</v>
      </c>
      <c r="AW72" s="25"/>
      <c r="AX72" s="25"/>
      <c r="BF72" s="25"/>
      <c r="BG72" s="25"/>
    </row>
    <row r="73" spans="1:59">
      <c r="A73" s="42"/>
      <c r="B73" s="169">
        <v>481</v>
      </c>
      <c r="C73" s="158" t="s">
        <v>708</v>
      </c>
      <c r="D73" s="120">
        <v>48</v>
      </c>
      <c r="E73" s="237"/>
      <c r="F73" s="143"/>
      <c r="O73" s="110"/>
      <c r="P73" s="110"/>
      <c r="W73" s="66">
        <f t="shared" si="33"/>
        <v>68</v>
      </c>
      <c r="X73" s="169">
        <v>481</v>
      </c>
      <c r="Y73" s="158" t="s">
        <v>708</v>
      </c>
      <c r="Z73" s="621">
        <f>消費波及!Z73+開催波及!Z73</f>
        <v>0</v>
      </c>
      <c r="AA73" s="621">
        <f>消費波及!AA73+開催波及!AA73</f>
        <v>0</v>
      </c>
      <c r="AB73" s="621">
        <f>消費波及!AB73+開催波及!AB73</f>
        <v>0</v>
      </c>
      <c r="AC73" s="621">
        <f>消費波及!AC73+開催波及!AC73</f>
        <v>0</v>
      </c>
      <c r="AD73" s="122">
        <f t="shared" si="34"/>
        <v>5.1899999999999994E-5</v>
      </c>
      <c r="AE73" s="42"/>
      <c r="AF73" s="132">
        <v>68</v>
      </c>
      <c r="AG73" s="124">
        <f t="shared" si="32"/>
        <v>481</v>
      </c>
      <c r="AH73" s="125" t="str">
        <f t="shared" si="35"/>
        <v>廃棄物処理</v>
      </c>
      <c r="AI73" s="622">
        <f t="shared" si="36"/>
        <v>0</v>
      </c>
      <c r="AJ73" s="622">
        <f t="shared" si="37"/>
        <v>0</v>
      </c>
      <c r="AK73" s="622">
        <f t="shared" si="38"/>
        <v>0</v>
      </c>
      <c r="AL73" s="622">
        <f t="shared" si="39"/>
        <v>0</v>
      </c>
      <c r="AW73" s="25"/>
      <c r="AX73" s="25"/>
      <c r="BF73" s="25"/>
      <c r="BG73" s="25"/>
    </row>
    <row r="74" spans="1:59">
      <c r="A74" s="42"/>
      <c r="B74" s="169">
        <v>511</v>
      </c>
      <c r="C74" s="158" t="s">
        <v>709</v>
      </c>
      <c r="D74" s="120">
        <v>51</v>
      </c>
      <c r="E74" s="237"/>
      <c r="F74" s="143"/>
      <c r="O74" s="110"/>
      <c r="P74" s="110"/>
      <c r="W74" s="66">
        <f t="shared" si="33"/>
        <v>69</v>
      </c>
      <c r="X74" s="169">
        <v>511</v>
      </c>
      <c r="Y74" s="158" t="s">
        <v>709</v>
      </c>
      <c r="Z74" s="621">
        <f>消費波及!Z74+開催波及!Z74</f>
        <v>0</v>
      </c>
      <c r="AA74" s="621">
        <f>消費波及!AA74+開催波及!AA74</f>
        <v>0</v>
      </c>
      <c r="AB74" s="621">
        <f>消費波及!AB74+開催波及!AB74</f>
        <v>0</v>
      </c>
      <c r="AC74" s="621">
        <f>消費波及!AC74+開催波及!AC74</f>
        <v>0</v>
      </c>
      <c r="AD74" s="122">
        <f t="shared" si="34"/>
        <v>4.8899999999999996E-5</v>
      </c>
      <c r="AE74" s="42"/>
      <c r="AF74" s="132">
        <v>69</v>
      </c>
      <c r="AG74" s="124">
        <f t="shared" si="32"/>
        <v>511</v>
      </c>
      <c r="AH74" s="125" t="str">
        <f t="shared" si="35"/>
        <v>商業</v>
      </c>
      <c r="AI74" s="622">
        <f t="shared" si="36"/>
        <v>0</v>
      </c>
      <c r="AJ74" s="622">
        <f t="shared" si="37"/>
        <v>0</v>
      </c>
      <c r="AK74" s="622">
        <f t="shared" si="38"/>
        <v>0</v>
      </c>
      <c r="AL74" s="622">
        <f t="shared" si="39"/>
        <v>0</v>
      </c>
      <c r="AW74" s="25"/>
      <c r="AX74" s="25"/>
      <c r="BF74" s="25"/>
      <c r="BG74" s="25"/>
    </row>
    <row r="75" spans="1:59">
      <c r="A75" s="42"/>
      <c r="B75" s="169">
        <v>531</v>
      </c>
      <c r="C75" s="158" t="s">
        <v>710</v>
      </c>
      <c r="D75" s="120">
        <v>53</v>
      </c>
      <c r="E75" s="237"/>
      <c r="F75" s="143"/>
      <c r="O75" s="110"/>
      <c r="P75" s="110"/>
      <c r="W75" s="66">
        <f t="shared" si="33"/>
        <v>70</v>
      </c>
      <c r="X75" s="169">
        <v>531</v>
      </c>
      <c r="Y75" s="158" t="s">
        <v>710</v>
      </c>
      <c r="Z75" s="621">
        <f>消費波及!Z75+開催波及!Z75</f>
        <v>0</v>
      </c>
      <c r="AA75" s="621">
        <f>消費波及!AA75+開催波及!AA75</f>
        <v>0</v>
      </c>
      <c r="AB75" s="621">
        <f>消費波及!AB75+開催波及!AB75</f>
        <v>0</v>
      </c>
      <c r="AC75" s="621">
        <f>消費波及!AC75+開催波及!AC75</f>
        <v>0</v>
      </c>
      <c r="AD75" s="122">
        <f t="shared" si="34"/>
        <v>4.6899999999999995E-5</v>
      </c>
      <c r="AE75" s="42"/>
      <c r="AF75" s="132">
        <v>70</v>
      </c>
      <c r="AG75" s="124">
        <f t="shared" si="32"/>
        <v>531</v>
      </c>
      <c r="AH75" s="125" t="str">
        <f t="shared" si="35"/>
        <v>金融・保険</v>
      </c>
      <c r="AI75" s="622">
        <f t="shared" si="36"/>
        <v>0</v>
      </c>
      <c r="AJ75" s="622">
        <f t="shared" si="37"/>
        <v>0</v>
      </c>
      <c r="AK75" s="622">
        <f t="shared" si="38"/>
        <v>0</v>
      </c>
      <c r="AL75" s="622">
        <f t="shared" si="39"/>
        <v>0</v>
      </c>
      <c r="AW75" s="25"/>
      <c r="AX75" s="25"/>
      <c r="BF75" s="25"/>
      <c r="BG75" s="25"/>
    </row>
    <row r="76" spans="1:59">
      <c r="A76" s="42"/>
      <c r="B76" s="169">
        <v>551</v>
      </c>
      <c r="C76" s="158" t="s">
        <v>24</v>
      </c>
      <c r="D76" s="120">
        <v>55</v>
      </c>
      <c r="E76" s="237"/>
      <c r="F76" s="143"/>
      <c r="O76" s="110"/>
      <c r="P76" s="110"/>
      <c r="W76" s="66">
        <f t="shared" si="33"/>
        <v>71</v>
      </c>
      <c r="X76" s="169">
        <v>551</v>
      </c>
      <c r="Y76" s="158" t="s">
        <v>24</v>
      </c>
      <c r="Z76" s="621">
        <f>消費波及!Z76+開催波及!Z76</f>
        <v>0</v>
      </c>
      <c r="AA76" s="621">
        <f>消費波及!AA76+開催波及!AA76</f>
        <v>0</v>
      </c>
      <c r="AB76" s="621">
        <f>消費波及!AB76+開催波及!AB76</f>
        <v>0</v>
      </c>
      <c r="AC76" s="621">
        <f>消費波及!AC76+開催波及!AC76</f>
        <v>0</v>
      </c>
      <c r="AD76" s="122">
        <f t="shared" si="34"/>
        <v>4.49E-5</v>
      </c>
      <c r="AE76" s="42"/>
      <c r="AF76" s="132">
        <v>71</v>
      </c>
      <c r="AG76" s="124">
        <f t="shared" si="32"/>
        <v>551</v>
      </c>
      <c r="AH76" s="125" t="str">
        <f t="shared" si="35"/>
        <v>不動産仲介及び賃貸</v>
      </c>
      <c r="AI76" s="622">
        <f t="shared" si="36"/>
        <v>0</v>
      </c>
      <c r="AJ76" s="622">
        <f t="shared" si="37"/>
        <v>0</v>
      </c>
      <c r="AK76" s="622">
        <f t="shared" si="38"/>
        <v>0</v>
      </c>
      <c r="AL76" s="622">
        <f t="shared" si="39"/>
        <v>0</v>
      </c>
      <c r="AW76" s="25"/>
      <c r="AX76" s="25"/>
      <c r="BF76" s="25"/>
      <c r="BG76" s="25"/>
    </row>
    <row r="77" spans="1:59">
      <c r="A77" s="42"/>
      <c r="B77" s="169">
        <v>552</v>
      </c>
      <c r="C77" s="158" t="s">
        <v>31</v>
      </c>
      <c r="D77" s="120">
        <v>55</v>
      </c>
      <c r="E77" s="237"/>
      <c r="F77" s="143"/>
      <c r="O77" s="110"/>
      <c r="P77" s="110"/>
      <c r="W77" s="66">
        <f t="shared" si="33"/>
        <v>72</v>
      </c>
      <c r="X77" s="169">
        <v>552</v>
      </c>
      <c r="Y77" s="158" t="s">
        <v>31</v>
      </c>
      <c r="Z77" s="621">
        <f>消費波及!Z77+開催波及!Z77</f>
        <v>0</v>
      </c>
      <c r="AA77" s="621">
        <f>消費波及!AA77+開催波及!AA77</f>
        <v>0</v>
      </c>
      <c r="AB77" s="621">
        <f>消費波及!AB77+開催波及!AB77</f>
        <v>0</v>
      </c>
      <c r="AC77" s="621">
        <f>消費波及!AC77+開催波及!AC77</f>
        <v>0</v>
      </c>
      <c r="AD77" s="122">
        <f t="shared" si="34"/>
        <v>4.4799999999999998E-5</v>
      </c>
      <c r="AE77" s="42"/>
      <c r="AF77" s="132">
        <v>72</v>
      </c>
      <c r="AG77" s="124">
        <f t="shared" si="32"/>
        <v>552</v>
      </c>
      <c r="AH77" s="125" t="str">
        <f t="shared" si="35"/>
        <v>住宅賃貸料</v>
      </c>
      <c r="AI77" s="622">
        <f t="shared" si="36"/>
        <v>0</v>
      </c>
      <c r="AJ77" s="622">
        <f t="shared" si="37"/>
        <v>0</v>
      </c>
      <c r="AK77" s="622">
        <f t="shared" si="38"/>
        <v>0</v>
      </c>
      <c r="AL77" s="622">
        <f t="shared" si="39"/>
        <v>0</v>
      </c>
      <c r="AW77" s="25"/>
      <c r="AX77" s="25"/>
      <c r="BF77" s="25"/>
      <c r="BG77" s="25"/>
    </row>
    <row r="78" spans="1:59">
      <c r="A78" s="42"/>
      <c r="B78" s="248">
        <v>553</v>
      </c>
      <c r="C78" s="249" t="s">
        <v>39</v>
      </c>
      <c r="D78" s="247">
        <v>70</v>
      </c>
      <c r="E78" s="237"/>
      <c r="F78" s="143"/>
      <c r="O78" s="110"/>
      <c r="P78" s="110"/>
      <c r="W78" s="66">
        <f t="shared" si="33"/>
        <v>73</v>
      </c>
      <c r="X78" s="633">
        <v>571</v>
      </c>
      <c r="Y78" s="630" t="s">
        <v>711</v>
      </c>
      <c r="Z78" s="631">
        <f>消費波及!Z79+開催波及!Z79</f>
        <v>0</v>
      </c>
      <c r="AA78" s="631">
        <f>消費波及!AA79+開催波及!AA79</f>
        <v>0</v>
      </c>
      <c r="AB78" s="631">
        <f>消費波及!AB79+開催波及!AB79</f>
        <v>0</v>
      </c>
      <c r="AC78" s="631">
        <f>消費波及!AC79+開催波及!AC79</f>
        <v>0</v>
      </c>
      <c r="AD78" s="122">
        <f t="shared" si="34"/>
        <v>4.2899999999999999E-5</v>
      </c>
      <c r="AE78" s="42"/>
      <c r="AF78" s="132">
        <v>73</v>
      </c>
      <c r="AG78" s="124">
        <f t="shared" si="32"/>
        <v>571</v>
      </c>
      <c r="AH78" s="125" t="str">
        <f t="shared" si="35"/>
        <v>鉄道輸送</v>
      </c>
      <c r="AI78" s="622">
        <f t="shared" si="36"/>
        <v>0</v>
      </c>
      <c r="AJ78" s="622">
        <f t="shared" si="37"/>
        <v>0</v>
      </c>
      <c r="AK78" s="622">
        <f t="shared" si="38"/>
        <v>0</v>
      </c>
      <c r="AL78" s="622">
        <f t="shared" si="39"/>
        <v>0</v>
      </c>
      <c r="AW78" s="25"/>
      <c r="AX78" s="25"/>
      <c r="BF78" s="25"/>
      <c r="BG78" s="25"/>
    </row>
    <row r="79" spans="1:59">
      <c r="A79" s="42"/>
      <c r="B79" s="169">
        <v>571</v>
      </c>
      <c r="C79" s="158" t="s">
        <v>711</v>
      </c>
      <c r="D79" s="120">
        <v>57</v>
      </c>
      <c r="E79" s="237"/>
      <c r="F79" s="143"/>
      <c r="O79" s="110"/>
      <c r="P79" s="110"/>
      <c r="W79" s="66">
        <f t="shared" si="33"/>
        <v>74</v>
      </c>
      <c r="X79" s="629">
        <v>572</v>
      </c>
      <c r="Y79" s="630" t="s">
        <v>712</v>
      </c>
      <c r="Z79" s="631">
        <f>消費波及!Z80+開催波及!Z80</f>
        <v>0</v>
      </c>
      <c r="AA79" s="631">
        <f>消費波及!AA80+開催波及!AA80</f>
        <v>0</v>
      </c>
      <c r="AB79" s="631">
        <f>消費波及!AB80+開催波及!AB80</f>
        <v>0</v>
      </c>
      <c r="AC79" s="631">
        <f>消費波及!AC80+開催波及!AC80</f>
        <v>0</v>
      </c>
      <c r="AD79" s="122">
        <f t="shared" si="34"/>
        <v>4.2799999999999997E-5</v>
      </c>
      <c r="AE79" s="42"/>
      <c r="AF79" s="132">
        <v>74</v>
      </c>
      <c r="AG79" s="124">
        <f t="shared" si="32"/>
        <v>572</v>
      </c>
      <c r="AH79" s="125" t="str">
        <f t="shared" si="35"/>
        <v>道路輸送（自家輸送を除く。）</v>
      </c>
      <c r="AI79" s="622">
        <f t="shared" si="36"/>
        <v>0</v>
      </c>
      <c r="AJ79" s="622">
        <f t="shared" si="37"/>
        <v>0</v>
      </c>
      <c r="AK79" s="622">
        <f t="shared" si="38"/>
        <v>0</v>
      </c>
      <c r="AL79" s="622">
        <f t="shared" si="39"/>
        <v>0</v>
      </c>
      <c r="AW79" s="25"/>
      <c r="AX79" s="25"/>
      <c r="BF79" s="25"/>
      <c r="BG79" s="25"/>
    </row>
    <row r="80" spans="1:59">
      <c r="A80" s="42"/>
      <c r="B80" s="169">
        <v>572</v>
      </c>
      <c r="C80" s="158" t="s">
        <v>712</v>
      </c>
      <c r="D80" s="120">
        <v>57</v>
      </c>
      <c r="E80" s="237"/>
      <c r="F80" s="143"/>
      <c r="O80" s="110"/>
      <c r="P80" s="110"/>
      <c r="W80" s="66">
        <f t="shared" si="33"/>
        <v>75</v>
      </c>
      <c r="X80" s="248">
        <v>574</v>
      </c>
      <c r="Y80" s="249" t="s">
        <v>714</v>
      </c>
      <c r="Z80" s="628">
        <f>消費波及!Z82+開催波及!Z82</f>
        <v>0</v>
      </c>
      <c r="AA80" s="628">
        <f>消費波及!AA82+開催波及!AA82</f>
        <v>0</v>
      </c>
      <c r="AB80" s="628">
        <f>消費波及!AB82+開催波及!AB82</f>
        <v>0</v>
      </c>
      <c r="AC80" s="628">
        <f>消費波及!AC82+開催波及!AC82</f>
        <v>0</v>
      </c>
      <c r="AD80" s="122">
        <f t="shared" si="34"/>
        <v>4.2599999999999999E-5</v>
      </c>
      <c r="AE80" s="42"/>
      <c r="AF80" s="132">
        <v>75</v>
      </c>
      <c r="AG80" s="124">
        <f t="shared" si="32"/>
        <v>574</v>
      </c>
      <c r="AH80" s="125" t="str">
        <f t="shared" si="35"/>
        <v>水運・航空輸送</v>
      </c>
      <c r="AI80" s="622">
        <f t="shared" si="36"/>
        <v>0</v>
      </c>
      <c r="AJ80" s="622">
        <f t="shared" si="37"/>
        <v>0</v>
      </c>
      <c r="AK80" s="622">
        <f t="shared" si="38"/>
        <v>0</v>
      </c>
      <c r="AL80" s="622">
        <f t="shared" si="39"/>
        <v>0</v>
      </c>
      <c r="AW80" s="25"/>
      <c r="AX80" s="25"/>
      <c r="BF80" s="25"/>
      <c r="BG80" s="25"/>
    </row>
    <row r="81" spans="1:59">
      <c r="A81" s="42"/>
      <c r="B81" s="248">
        <v>573</v>
      </c>
      <c r="C81" s="249" t="s">
        <v>713</v>
      </c>
      <c r="D81" s="247">
        <v>71</v>
      </c>
      <c r="E81" s="237"/>
      <c r="F81" s="143"/>
      <c r="O81" s="110"/>
      <c r="P81" s="110"/>
      <c r="W81" s="66">
        <f t="shared" si="33"/>
        <v>76</v>
      </c>
      <c r="X81" s="248">
        <v>576</v>
      </c>
      <c r="Y81" s="249" t="s">
        <v>715</v>
      </c>
      <c r="Z81" s="628">
        <f>消費波及!Z83+開催波及!Z83</f>
        <v>0</v>
      </c>
      <c r="AA81" s="628">
        <f>消費波及!AA83+開催波及!AA83</f>
        <v>0</v>
      </c>
      <c r="AB81" s="628">
        <f>消費波及!AB83+開催波及!AB83</f>
        <v>0</v>
      </c>
      <c r="AC81" s="628">
        <f>消費波及!AC83+開催波及!AC83</f>
        <v>0</v>
      </c>
      <c r="AD81" s="122">
        <f t="shared" si="34"/>
        <v>4.2400000000000001E-5</v>
      </c>
      <c r="AE81" s="42"/>
      <c r="AF81" s="132">
        <v>76</v>
      </c>
      <c r="AG81" s="124">
        <f t="shared" si="32"/>
        <v>576</v>
      </c>
      <c r="AH81" s="125" t="str">
        <f t="shared" si="35"/>
        <v>貨物利用運送</v>
      </c>
      <c r="AI81" s="622">
        <f t="shared" si="36"/>
        <v>0</v>
      </c>
      <c r="AJ81" s="622">
        <f t="shared" si="37"/>
        <v>0</v>
      </c>
      <c r="AK81" s="622">
        <f t="shared" si="38"/>
        <v>0</v>
      </c>
      <c r="AL81" s="622">
        <f t="shared" si="39"/>
        <v>0</v>
      </c>
      <c r="AW81" s="25"/>
      <c r="AX81" s="25"/>
      <c r="BF81" s="25"/>
      <c r="BG81" s="25"/>
    </row>
    <row r="82" spans="1:59">
      <c r="A82" s="42"/>
      <c r="B82" s="614">
        <v>574</v>
      </c>
      <c r="C82" s="617" t="s">
        <v>714</v>
      </c>
      <c r="D82" s="616">
        <v>57</v>
      </c>
      <c r="E82" s="237"/>
      <c r="F82" s="143"/>
      <c r="O82" s="110"/>
      <c r="P82" s="110"/>
      <c r="W82" s="66">
        <f t="shared" si="33"/>
        <v>77</v>
      </c>
      <c r="X82" s="248">
        <v>577</v>
      </c>
      <c r="Y82" s="249" t="s">
        <v>716</v>
      </c>
      <c r="Z82" s="628">
        <f>消費波及!Z84+開催波及!Z84</f>
        <v>0</v>
      </c>
      <c r="AA82" s="628">
        <f>消費波及!AA84+開催波及!AA84</f>
        <v>0</v>
      </c>
      <c r="AB82" s="628">
        <f>消費波及!AB84+開催波及!AB84</f>
        <v>0</v>
      </c>
      <c r="AC82" s="628">
        <f>消費波及!AC84+開催波及!AC84</f>
        <v>0</v>
      </c>
      <c r="AD82" s="122">
        <f t="shared" si="34"/>
        <v>4.2299999999999998E-5</v>
      </c>
      <c r="AE82" s="42"/>
      <c r="AF82" s="132">
        <v>77</v>
      </c>
      <c r="AG82" s="124">
        <f t="shared" si="32"/>
        <v>577</v>
      </c>
      <c r="AH82" s="125" t="str">
        <f t="shared" si="35"/>
        <v>倉庫</v>
      </c>
      <c r="AI82" s="622">
        <f t="shared" si="36"/>
        <v>0</v>
      </c>
      <c r="AJ82" s="622">
        <f t="shared" si="37"/>
        <v>0</v>
      </c>
      <c r="AK82" s="622">
        <f t="shared" si="38"/>
        <v>0</v>
      </c>
      <c r="AL82" s="622">
        <f t="shared" si="39"/>
        <v>0</v>
      </c>
      <c r="AW82" s="25"/>
      <c r="AX82" s="25"/>
      <c r="BF82" s="25"/>
      <c r="BG82" s="25"/>
    </row>
    <row r="83" spans="1:59">
      <c r="A83" s="42"/>
      <c r="B83" s="169">
        <v>576</v>
      </c>
      <c r="C83" s="158" t="s">
        <v>715</v>
      </c>
      <c r="D83" s="120">
        <v>57</v>
      </c>
      <c r="E83" s="237"/>
      <c r="F83" s="143"/>
      <c r="O83" s="110"/>
      <c r="P83" s="110"/>
      <c r="W83" s="66">
        <f t="shared" si="33"/>
        <v>78</v>
      </c>
      <c r="X83" s="248">
        <v>578</v>
      </c>
      <c r="Y83" s="249" t="s">
        <v>717</v>
      </c>
      <c r="Z83" s="628">
        <f>消費波及!Z85+開催波及!Z85</f>
        <v>0</v>
      </c>
      <c r="AA83" s="628">
        <f>消費波及!AA85+開催波及!AA85</f>
        <v>0</v>
      </c>
      <c r="AB83" s="628">
        <f>消費波及!AB85+開催波及!AB85</f>
        <v>0</v>
      </c>
      <c r="AC83" s="628">
        <f>消費波及!AC85+開催波及!AC85</f>
        <v>0</v>
      </c>
      <c r="AD83" s="122">
        <f t="shared" si="34"/>
        <v>4.2199999999999996E-5</v>
      </c>
      <c r="AE83" s="42"/>
      <c r="AF83" s="132">
        <v>78</v>
      </c>
      <c r="AG83" s="124">
        <f t="shared" si="32"/>
        <v>578</v>
      </c>
      <c r="AH83" s="125" t="str">
        <f t="shared" si="35"/>
        <v>運輸附帯サービス</v>
      </c>
      <c r="AI83" s="622">
        <f t="shared" si="36"/>
        <v>0</v>
      </c>
      <c r="AJ83" s="622">
        <f t="shared" si="37"/>
        <v>0</v>
      </c>
      <c r="AK83" s="622">
        <f t="shared" si="38"/>
        <v>0</v>
      </c>
      <c r="AL83" s="622">
        <f t="shared" si="39"/>
        <v>0</v>
      </c>
      <c r="AW83" s="25"/>
      <c r="AX83" s="25"/>
      <c r="BF83" s="25"/>
      <c r="BG83" s="25"/>
    </row>
    <row r="84" spans="1:59">
      <c r="A84" s="42"/>
      <c r="B84" s="169">
        <v>577</v>
      </c>
      <c r="C84" s="158" t="s">
        <v>716</v>
      </c>
      <c r="D84" s="120">
        <v>57</v>
      </c>
      <c r="E84" s="237"/>
      <c r="F84" s="143"/>
      <c r="O84" s="110"/>
      <c r="P84" s="110"/>
      <c r="W84" s="66">
        <f t="shared" si="33"/>
        <v>79</v>
      </c>
      <c r="X84" s="248">
        <v>579</v>
      </c>
      <c r="Y84" s="249" t="s">
        <v>718</v>
      </c>
      <c r="Z84" s="628">
        <f>消費波及!Z86+開催波及!Z86</f>
        <v>0</v>
      </c>
      <c r="AA84" s="628">
        <f>消費波及!AA86+開催波及!AA86</f>
        <v>0</v>
      </c>
      <c r="AB84" s="628">
        <f>消費波及!AB86+開催波及!AB86</f>
        <v>0</v>
      </c>
      <c r="AC84" s="628">
        <f>消費波及!AC86+開催波及!AC86</f>
        <v>0</v>
      </c>
      <c r="AD84" s="122">
        <f t="shared" si="34"/>
        <v>4.21E-5</v>
      </c>
      <c r="AE84" s="42"/>
      <c r="AF84" s="132">
        <v>79</v>
      </c>
      <c r="AG84" s="124">
        <f t="shared" si="32"/>
        <v>579</v>
      </c>
      <c r="AH84" s="125" t="str">
        <f t="shared" si="35"/>
        <v>郵便・信書便</v>
      </c>
      <c r="AI84" s="622">
        <f t="shared" si="36"/>
        <v>0</v>
      </c>
      <c r="AJ84" s="622">
        <f t="shared" si="37"/>
        <v>0</v>
      </c>
      <c r="AK84" s="622">
        <f t="shared" si="38"/>
        <v>0</v>
      </c>
      <c r="AL84" s="622">
        <f t="shared" si="39"/>
        <v>0</v>
      </c>
      <c r="AW84" s="25"/>
      <c r="AX84" s="25"/>
      <c r="BF84" s="25"/>
      <c r="BG84" s="25"/>
    </row>
    <row r="85" spans="1:59">
      <c r="A85" s="42"/>
      <c r="B85" s="169">
        <v>578</v>
      </c>
      <c r="C85" s="158" t="s">
        <v>717</v>
      </c>
      <c r="D85" s="120">
        <v>57</v>
      </c>
      <c r="E85" s="237"/>
      <c r="F85" s="143"/>
      <c r="O85" s="110"/>
      <c r="P85" s="110"/>
      <c r="W85" s="66">
        <f t="shared" si="33"/>
        <v>80</v>
      </c>
      <c r="X85" s="248">
        <v>591</v>
      </c>
      <c r="Y85" s="249" t="s">
        <v>719</v>
      </c>
      <c r="Z85" s="628">
        <f>消費波及!Z87+開催波及!Z87</f>
        <v>0</v>
      </c>
      <c r="AA85" s="628">
        <f>消費波及!AA87+開催波及!AA87</f>
        <v>0</v>
      </c>
      <c r="AB85" s="628">
        <f>消費波及!AB87+開催波及!AB87</f>
        <v>0</v>
      </c>
      <c r="AC85" s="628">
        <f>消費波及!AC87+開催波及!AC87</f>
        <v>0</v>
      </c>
      <c r="AD85" s="122">
        <f t="shared" si="34"/>
        <v>4.0899999999999998E-5</v>
      </c>
      <c r="AE85" s="42"/>
      <c r="AF85" s="132">
        <v>80</v>
      </c>
      <c r="AG85" s="124">
        <f t="shared" si="32"/>
        <v>591</v>
      </c>
      <c r="AH85" s="125" t="str">
        <f t="shared" si="35"/>
        <v>通信</v>
      </c>
      <c r="AI85" s="622">
        <f t="shared" si="36"/>
        <v>0</v>
      </c>
      <c r="AJ85" s="622">
        <f t="shared" si="37"/>
        <v>0</v>
      </c>
      <c r="AK85" s="622">
        <f t="shared" si="38"/>
        <v>0</v>
      </c>
      <c r="AL85" s="622">
        <f t="shared" si="39"/>
        <v>0</v>
      </c>
      <c r="AW85" s="25"/>
      <c r="AX85" s="25"/>
      <c r="BF85" s="25"/>
      <c r="BG85" s="25"/>
    </row>
    <row r="86" spans="1:59">
      <c r="A86" s="42"/>
      <c r="B86" s="169">
        <v>579</v>
      </c>
      <c r="C86" s="158" t="s">
        <v>718</v>
      </c>
      <c r="D86" s="120">
        <v>57</v>
      </c>
      <c r="E86" s="237"/>
      <c r="F86" s="143"/>
      <c r="O86" s="110"/>
      <c r="P86" s="110"/>
      <c r="W86" s="66">
        <f t="shared" si="33"/>
        <v>81</v>
      </c>
      <c r="X86" s="248">
        <v>592</v>
      </c>
      <c r="Y86" s="249" t="s">
        <v>720</v>
      </c>
      <c r="Z86" s="628">
        <f>消費波及!Z88+開催波及!Z88</f>
        <v>0</v>
      </c>
      <c r="AA86" s="628">
        <f>消費波及!AA88+開催波及!AA88</f>
        <v>0</v>
      </c>
      <c r="AB86" s="628">
        <f>消費波及!AB88+開催波及!AB88</f>
        <v>0</v>
      </c>
      <c r="AC86" s="628">
        <f>消費波及!AC88+開催波及!AC88</f>
        <v>0</v>
      </c>
      <c r="AD86" s="122">
        <f t="shared" si="34"/>
        <v>4.0799999999999996E-5</v>
      </c>
      <c r="AE86" s="42"/>
      <c r="AF86" s="132">
        <v>81</v>
      </c>
      <c r="AG86" s="124">
        <f t="shared" si="32"/>
        <v>592</v>
      </c>
      <c r="AH86" s="125" t="str">
        <f t="shared" si="35"/>
        <v>放送</v>
      </c>
      <c r="AI86" s="622">
        <f t="shared" si="36"/>
        <v>0</v>
      </c>
      <c r="AJ86" s="622">
        <f t="shared" si="37"/>
        <v>0</v>
      </c>
      <c r="AK86" s="622">
        <f t="shared" si="38"/>
        <v>0</v>
      </c>
      <c r="AL86" s="622">
        <f t="shared" si="39"/>
        <v>0</v>
      </c>
      <c r="AW86" s="25"/>
      <c r="AX86" s="25"/>
      <c r="BF86" s="25"/>
      <c r="BG86" s="25"/>
    </row>
    <row r="87" spans="1:59">
      <c r="A87" s="42"/>
      <c r="B87" s="169">
        <v>591</v>
      </c>
      <c r="C87" s="158" t="s">
        <v>719</v>
      </c>
      <c r="D87" s="120">
        <v>59</v>
      </c>
      <c r="E87" s="237"/>
      <c r="F87" s="143"/>
      <c r="O87" s="110"/>
      <c r="P87" s="110"/>
      <c r="W87" s="66">
        <f t="shared" si="33"/>
        <v>82</v>
      </c>
      <c r="X87" s="248">
        <v>593</v>
      </c>
      <c r="Y87" s="249" t="s">
        <v>721</v>
      </c>
      <c r="Z87" s="628">
        <f>消費波及!Z89+開催波及!Z89</f>
        <v>0</v>
      </c>
      <c r="AA87" s="628">
        <f>消費波及!AA89+開催波及!AA89</f>
        <v>0</v>
      </c>
      <c r="AB87" s="628">
        <f>消費波及!AB89+開催波及!AB89</f>
        <v>0</v>
      </c>
      <c r="AC87" s="628">
        <f>消費波及!AC89+開催波及!AC89</f>
        <v>0</v>
      </c>
      <c r="AD87" s="122">
        <f t="shared" si="34"/>
        <v>4.07E-5</v>
      </c>
      <c r="AE87" s="42"/>
      <c r="AF87" s="132">
        <v>82</v>
      </c>
      <c r="AG87" s="124">
        <f t="shared" si="32"/>
        <v>593</v>
      </c>
      <c r="AH87" s="125" t="str">
        <f t="shared" si="35"/>
        <v>情報サービス</v>
      </c>
      <c r="AI87" s="622">
        <f t="shared" si="36"/>
        <v>0</v>
      </c>
      <c r="AJ87" s="622">
        <f t="shared" si="37"/>
        <v>0</v>
      </c>
      <c r="AK87" s="622">
        <f t="shared" si="38"/>
        <v>0</v>
      </c>
      <c r="AL87" s="622">
        <f t="shared" si="39"/>
        <v>0</v>
      </c>
      <c r="AW87" s="25"/>
      <c r="AX87" s="25"/>
      <c r="BF87" s="25"/>
      <c r="BG87" s="25"/>
    </row>
    <row r="88" spans="1:59">
      <c r="A88" s="42"/>
      <c r="B88" s="169">
        <v>592</v>
      </c>
      <c r="C88" s="158" t="s">
        <v>720</v>
      </c>
      <c r="D88" s="120">
        <v>59</v>
      </c>
      <c r="E88" s="237"/>
      <c r="F88" s="143"/>
      <c r="O88" s="110"/>
      <c r="P88" s="110"/>
      <c r="W88" s="66">
        <f t="shared" si="33"/>
        <v>83</v>
      </c>
      <c r="X88" s="248">
        <v>594</v>
      </c>
      <c r="Y88" s="249" t="s">
        <v>722</v>
      </c>
      <c r="Z88" s="628">
        <f>消費波及!Z90+開催波及!Z90</f>
        <v>0</v>
      </c>
      <c r="AA88" s="628">
        <f>消費波及!AA90+開催波及!AA90</f>
        <v>0</v>
      </c>
      <c r="AB88" s="628">
        <f>消費波及!AB90+開催波及!AB90</f>
        <v>0</v>
      </c>
      <c r="AC88" s="628">
        <f>消費波及!AC90+開催波及!AC90</f>
        <v>0</v>
      </c>
      <c r="AD88" s="122">
        <f t="shared" si="34"/>
        <v>4.0599999999999998E-5</v>
      </c>
      <c r="AE88" s="42"/>
      <c r="AF88" s="132">
        <v>83</v>
      </c>
      <c r="AG88" s="124">
        <f t="shared" si="32"/>
        <v>594</v>
      </c>
      <c r="AH88" s="125" t="str">
        <f t="shared" si="35"/>
        <v>インターネット附随サービス</v>
      </c>
      <c r="AI88" s="622">
        <f t="shared" si="36"/>
        <v>0</v>
      </c>
      <c r="AJ88" s="622">
        <f t="shared" si="37"/>
        <v>0</v>
      </c>
      <c r="AK88" s="622">
        <f t="shared" si="38"/>
        <v>0</v>
      </c>
      <c r="AL88" s="622">
        <f t="shared" si="39"/>
        <v>0</v>
      </c>
      <c r="AW88" s="25"/>
      <c r="AX88" s="25"/>
      <c r="BF88" s="25"/>
      <c r="BG88" s="25"/>
    </row>
    <row r="89" spans="1:59">
      <c r="A89" s="42"/>
      <c r="B89" s="169">
        <v>593</v>
      </c>
      <c r="C89" s="158" t="s">
        <v>721</v>
      </c>
      <c r="D89" s="120">
        <v>59</v>
      </c>
      <c r="E89" s="237"/>
      <c r="F89" s="143"/>
      <c r="O89" s="110"/>
      <c r="P89" s="110"/>
      <c r="W89" s="66">
        <f t="shared" si="33"/>
        <v>84</v>
      </c>
      <c r="X89" s="248">
        <v>595</v>
      </c>
      <c r="Y89" s="249" t="s">
        <v>723</v>
      </c>
      <c r="Z89" s="628">
        <f>消費波及!Z91+開催波及!Z91</f>
        <v>0</v>
      </c>
      <c r="AA89" s="628">
        <f>消費波及!AA91+開催波及!AA91</f>
        <v>0</v>
      </c>
      <c r="AB89" s="628">
        <f>消費波及!AB91+開催波及!AB91</f>
        <v>0</v>
      </c>
      <c r="AC89" s="628">
        <f>消費波及!AC91+開催波及!AC91</f>
        <v>0</v>
      </c>
      <c r="AD89" s="122">
        <f t="shared" si="34"/>
        <v>4.0499999999999995E-5</v>
      </c>
      <c r="AE89" s="42"/>
      <c r="AF89" s="132">
        <v>84</v>
      </c>
      <c r="AG89" s="124">
        <f t="shared" si="32"/>
        <v>595</v>
      </c>
      <c r="AH89" s="125" t="str">
        <f t="shared" si="35"/>
        <v>映像・音声・文字情報制作</v>
      </c>
      <c r="AI89" s="622">
        <f t="shared" si="36"/>
        <v>0</v>
      </c>
      <c r="AJ89" s="622">
        <f t="shared" si="37"/>
        <v>0</v>
      </c>
      <c r="AK89" s="622">
        <f t="shared" si="38"/>
        <v>0</v>
      </c>
      <c r="AL89" s="622">
        <f t="shared" si="39"/>
        <v>0</v>
      </c>
      <c r="AW89" s="25"/>
      <c r="AX89" s="25"/>
      <c r="BF89" s="25"/>
      <c r="BG89" s="25"/>
    </row>
    <row r="90" spans="1:59">
      <c r="A90" s="42"/>
      <c r="B90" s="169">
        <v>594</v>
      </c>
      <c r="C90" s="158" t="s">
        <v>722</v>
      </c>
      <c r="D90" s="120">
        <v>59</v>
      </c>
      <c r="E90" s="237"/>
      <c r="F90" s="143"/>
      <c r="O90" s="110"/>
      <c r="P90" s="110"/>
      <c r="W90" s="66">
        <f t="shared" si="33"/>
        <v>85</v>
      </c>
      <c r="X90" s="248">
        <v>611</v>
      </c>
      <c r="Y90" s="249" t="s">
        <v>724</v>
      </c>
      <c r="Z90" s="628">
        <f>消費波及!Z92+開催波及!Z92</f>
        <v>0</v>
      </c>
      <c r="AA90" s="628">
        <f>消費波及!AA92+開催波及!AA92</f>
        <v>0</v>
      </c>
      <c r="AB90" s="628">
        <f>消費波及!AB92+開催波及!AB92</f>
        <v>0</v>
      </c>
      <c r="AC90" s="628">
        <f>消費波及!AC92+開催波及!AC92</f>
        <v>0</v>
      </c>
      <c r="AD90" s="122">
        <f t="shared" si="34"/>
        <v>3.8899999999999997E-5</v>
      </c>
      <c r="AE90" s="42"/>
      <c r="AF90" s="132">
        <v>85</v>
      </c>
      <c r="AG90" s="124">
        <f t="shared" si="32"/>
        <v>611</v>
      </c>
      <c r="AH90" s="125" t="str">
        <f t="shared" si="35"/>
        <v>公務</v>
      </c>
      <c r="AI90" s="622">
        <f t="shared" si="36"/>
        <v>0</v>
      </c>
      <c r="AJ90" s="622">
        <f t="shared" si="37"/>
        <v>0</v>
      </c>
      <c r="AK90" s="622">
        <f t="shared" si="38"/>
        <v>0</v>
      </c>
      <c r="AL90" s="622">
        <f t="shared" si="39"/>
        <v>0</v>
      </c>
      <c r="AW90" s="25"/>
      <c r="AX90" s="25"/>
      <c r="BF90" s="25"/>
      <c r="BG90" s="25"/>
    </row>
    <row r="91" spans="1:59">
      <c r="A91" s="42"/>
      <c r="B91" s="169">
        <v>595</v>
      </c>
      <c r="C91" s="158" t="s">
        <v>723</v>
      </c>
      <c r="D91" s="120">
        <v>59</v>
      </c>
      <c r="E91" s="237"/>
      <c r="F91" s="143"/>
      <c r="O91" s="110"/>
      <c r="P91" s="110"/>
      <c r="W91" s="66">
        <f t="shared" si="33"/>
        <v>86</v>
      </c>
      <c r="X91" s="248">
        <v>631</v>
      </c>
      <c r="Y91" s="249" t="s">
        <v>725</v>
      </c>
      <c r="Z91" s="628">
        <f>消費波及!Z93+開催波及!Z93</f>
        <v>0</v>
      </c>
      <c r="AA91" s="628">
        <f>消費波及!AA93+開催波及!AA93</f>
        <v>0</v>
      </c>
      <c r="AB91" s="628">
        <f>消費波及!AB93+開催波及!AB93</f>
        <v>0</v>
      </c>
      <c r="AC91" s="628">
        <f>消費波及!AC93+開催波及!AC93</f>
        <v>0</v>
      </c>
      <c r="AD91" s="122">
        <f t="shared" si="34"/>
        <v>3.6899999999999996E-5</v>
      </c>
      <c r="AE91" s="42"/>
      <c r="AF91" s="132">
        <v>86</v>
      </c>
      <c r="AG91" s="124">
        <f t="shared" si="32"/>
        <v>631</v>
      </c>
      <c r="AH91" s="125" t="str">
        <f t="shared" si="35"/>
        <v>教育</v>
      </c>
      <c r="AI91" s="622">
        <f t="shared" si="36"/>
        <v>0</v>
      </c>
      <c r="AJ91" s="622">
        <f t="shared" si="37"/>
        <v>0</v>
      </c>
      <c r="AK91" s="622">
        <f t="shared" si="38"/>
        <v>0</v>
      </c>
      <c r="AL91" s="622">
        <f t="shared" si="39"/>
        <v>0</v>
      </c>
      <c r="AW91" s="25"/>
      <c r="AX91" s="25"/>
      <c r="BF91" s="25"/>
      <c r="BG91" s="25"/>
    </row>
    <row r="92" spans="1:59">
      <c r="A92" s="42"/>
      <c r="B92" s="169">
        <v>611</v>
      </c>
      <c r="C92" s="158" t="s">
        <v>724</v>
      </c>
      <c r="D92" s="120">
        <v>61</v>
      </c>
      <c r="E92" s="237"/>
      <c r="F92" s="143"/>
      <c r="O92" s="110"/>
      <c r="P92" s="110"/>
      <c r="W92" s="66">
        <f t="shared" si="33"/>
        <v>87</v>
      </c>
      <c r="X92" s="248">
        <v>632</v>
      </c>
      <c r="Y92" s="249" t="s">
        <v>726</v>
      </c>
      <c r="Z92" s="628">
        <f>消費波及!Z94+開催波及!Z94</f>
        <v>0</v>
      </c>
      <c r="AA92" s="628">
        <f>消費波及!AA94+開催波及!AA94</f>
        <v>0</v>
      </c>
      <c r="AB92" s="628">
        <f>消費波及!AB94+開催波及!AB94</f>
        <v>0</v>
      </c>
      <c r="AC92" s="628">
        <f>消費波及!AC94+開催波及!AC94</f>
        <v>0</v>
      </c>
      <c r="AD92" s="122">
        <f t="shared" si="34"/>
        <v>3.68E-5</v>
      </c>
      <c r="AE92" s="42"/>
      <c r="AF92" s="132">
        <v>87</v>
      </c>
      <c r="AG92" s="124">
        <f t="shared" si="32"/>
        <v>632</v>
      </c>
      <c r="AH92" s="125" t="str">
        <f t="shared" si="35"/>
        <v>研究</v>
      </c>
      <c r="AI92" s="622">
        <f t="shared" si="36"/>
        <v>0</v>
      </c>
      <c r="AJ92" s="622">
        <f t="shared" si="37"/>
        <v>0</v>
      </c>
      <c r="AK92" s="622">
        <f t="shared" si="38"/>
        <v>0</v>
      </c>
      <c r="AL92" s="622">
        <f t="shared" si="39"/>
        <v>0</v>
      </c>
      <c r="AW92" s="25"/>
      <c r="AX92" s="25"/>
      <c r="BF92" s="25"/>
      <c r="BG92" s="25"/>
    </row>
    <row r="93" spans="1:59">
      <c r="A93" s="42"/>
      <c r="B93" s="169">
        <v>631</v>
      </c>
      <c r="C93" s="158" t="s">
        <v>725</v>
      </c>
      <c r="D93" s="120">
        <v>63</v>
      </c>
      <c r="E93" s="237"/>
      <c r="F93" s="143"/>
      <c r="O93" s="110"/>
      <c r="P93" s="110"/>
      <c r="W93" s="66">
        <f t="shared" si="33"/>
        <v>88</v>
      </c>
      <c r="X93" s="248">
        <v>641</v>
      </c>
      <c r="Y93" s="249" t="s">
        <v>727</v>
      </c>
      <c r="Z93" s="628">
        <f>消費波及!Z95+開催波及!Z95</f>
        <v>0</v>
      </c>
      <c r="AA93" s="628">
        <f>消費波及!AA95+開催波及!AA95</f>
        <v>0</v>
      </c>
      <c r="AB93" s="628">
        <f>消費波及!AB95+開催波及!AB95</f>
        <v>0</v>
      </c>
      <c r="AC93" s="628">
        <f>消費波及!AC95+開催波及!AC95</f>
        <v>0</v>
      </c>
      <c r="AD93" s="122">
        <f t="shared" si="34"/>
        <v>3.5899999999999998E-5</v>
      </c>
      <c r="AE93" s="42"/>
      <c r="AF93" s="132">
        <v>88</v>
      </c>
      <c r="AG93" s="124">
        <f t="shared" si="32"/>
        <v>641</v>
      </c>
      <c r="AH93" s="125" t="str">
        <f t="shared" si="35"/>
        <v>医療</v>
      </c>
      <c r="AI93" s="622">
        <f t="shared" si="36"/>
        <v>0</v>
      </c>
      <c r="AJ93" s="622">
        <f t="shared" si="37"/>
        <v>0</v>
      </c>
      <c r="AK93" s="622">
        <f t="shared" si="38"/>
        <v>0</v>
      </c>
      <c r="AL93" s="622">
        <f t="shared" si="39"/>
        <v>0</v>
      </c>
      <c r="AW93" s="25"/>
      <c r="AX93" s="25"/>
      <c r="BF93" s="25"/>
      <c r="BG93" s="25"/>
    </row>
    <row r="94" spans="1:59">
      <c r="A94" s="42"/>
      <c r="B94" s="169">
        <v>632</v>
      </c>
      <c r="C94" s="158" t="s">
        <v>726</v>
      </c>
      <c r="D94" s="120">
        <v>63</v>
      </c>
      <c r="E94" s="237"/>
      <c r="F94" s="143"/>
      <c r="O94" s="110"/>
      <c r="P94" s="110"/>
      <c r="W94" s="66">
        <f t="shared" si="33"/>
        <v>89</v>
      </c>
      <c r="X94" s="248">
        <v>642</v>
      </c>
      <c r="Y94" s="249" t="s">
        <v>728</v>
      </c>
      <c r="Z94" s="628">
        <f>消費波及!Z96+開催波及!Z96</f>
        <v>0</v>
      </c>
      <c r="AA94" s="628">
        <f>消費波及!AA96+開催波及!AA96</f>
        <v>0</v>
      </c>
      <c r="AB94" s="628">
        <f>消費波及!AB96+開催波及!AB96</f>
        <v>0</v>
      </c>
      <c r="AC94" s="628">
        <f>消費波及!AC96+開催波及!AC96</f>
        <v>0</v>
      </c>
      <c r="AD94" s="122">
        <f t="shared" si="34"/>
        <v>3.5799999999999996E-5</v>
      </c>
      <c r="AE94" s="42"/>
      <c r="AF94" s="132">
        <v>89</v>
      </c>
      <c r="AG94" s="124">
        <f t="shared" si="32"/>
        <v>642</v>
      </c>
      <c r="AH94" s="125" t="str">
        <f t="shared" si="35"/>
        <v>保健衛生</v>
      </c>
      <c r="AI94" s="622">
        <f t="shared" si="36"/>
        <v>0</v>
      </c>
      <c r="AJ94" s="622">
        <f t="shared" si="37"/>
        <v>0</v>
      </c>
      <c r="AK94" s="622">
        <f t="shared" si="38"/>
        <v>0</v>
      </c>
      <c r="AL94" s="622">
        <f t="shared" si="39"/>
        <v>0</v>
      </c>
      <c r="AW94" s="25"/>
      <c r="AX94" s="25"/>
      <c r="BF94" s="25"/>
      <c r="BG94" s="25"/>
    </row>
    <row r="95" spans="1:59">
      <c r="A95" s="42"/>
      <c r="B95" s="169">
        <v>641</v>
      </c>
      <c r="C95" s="158" t="s">
        <v>727</v>
      </c>
      <c r="D95" s="120">
        <v>64</v>
      </c>
      <c r="E95" s="237"/>
      <c r="F95" s="143"/>
      <c r="O95" s="110"/>
      <c r="P95" s="110"/>
      <c r="W95" s="66">
        <f t="shared" si="33"/>
        <v>90</v>
      </c>
      <c r="X95" s="248">
        <v>643</v>
      </c>
      <c r="Y95" s="249" t="s">
        <v>729</v>
      </c>
      <c r="Z95" s="628">
        <f>消費波及!Z97+開催波及!Z97</f>
        <v>0</v>
      </c>
      <c r="AA95" s="628">
        <f>消費波及!AA97+開催波及!AA97</f>
        <v>0</v>
      </c>
      <c r="AB95" s="628">
        <f>消費波及!AB97+開催波及!AB97</f>
        <v>0</v>
      </c>
      <c r="AC95" s="628">
        <f>消費波及!AC97+開催波及!AC97</f>
        <v>0</v>
      </c>
      <c r="AD95" s="122">
        <f t="shared" si="34"/>
        <v>3.57E-5</v>
      </c>
      <c r="AE95" s="42"/>
      <c r="AF95" s="132">
        <v>90</v>
      </c>
      <c r="AG95" s="124">
        <f t="shared" si="32"/>
        <v>643</v>
      </c>
      <c r="AH95" s="125" t="str">
        <f t="shared" si="35"/>
        <v>社会保険・社会福祉</v>
      </c>
      <c r="AI95" s="622">
        <f t="shared" si="36"/>
        <v>0</v>
      </c>
      <c r="AJ95" s="622">
        <f t="shared" si="37"/>
        <v>0</v>
      </c>
      <c r="AK95" s="622">
        <f t="shared" si="38"/>
        <v>0</v>
      </c>
      <c r="AL95" s="622">
        <f t="shared" si="39"/>
        <v>0</v>
      </c>
      <c r="AW95" s="25"/>
      <c r="AX95" s="25"/>
      <c r="BF95" s="25"/>
      <c r="BG95" s="25"/>
    </row>
    <row r="96" spans="1:59">
      <c r="A96" s="42"/>
      <c r="B96" s="169">
        <v>642</v>
      </c>
      <c r="C96" s="158" t="s">
        <v>728</v>
      </c>
      <c r="D96" s="120">
        <v>64</v>
      </c>
      <c r="E96" s="237"/>
      <c r="F96" s="143"/>
      <c r="O96" s="110"/>
      <c r="P96" s="110"/>
      <c r="W96" s="66">
        <f t="shared" si="33"/>
        <v>91</v>
      </c>
      <c r="X96" s="248">
        <v>644</v>
      </c>
      <c r="Y96" s="249" t="s">
        <v>32</v>
      </c>
      <c r="Z96" s="628">
        <f>消費波及!Z98+開催波及!Z98</f>
        <v>0</v>
      </c>
      <c r="AA96" s="628">
        <f>消費波及!AA98+開催波及!AA98</f>
        <v>0</v>
      </c>
      <c r="AB96" s="628">
        <f>消費波及!AB98+開催波及!AB98</f>
        <v>0</v>
      </c>
      <c r="AC96" s="628">
        <f>消費波及!AC98+開催波及!AC98</f>
        <v>0</v>
      </c>
      <c r="AD96" s="122">
        <f t="shared" si="34"/>
        <v>3.5599999999999998E-5</v>
      </c>
      <c r="AE96" s="42"/>
      <c r="AF96" s="132">
        <v>91</v>
      </c>
      <c r="AG96" s="124">
        <f t="shared" si="32"/>
        <v>644</v>
      </c>
      <c r="AH96" s="125" t="str">
        <f t="shared" si="35"/>
        <v>介護</v>
      </c>
      <c r="AI96" s="622">
        <f t="shared" si="36"/>
        <v>0</v>
      </c>
      <c r="AJ96" s="622">
        <f t="shared" si="37"/>
        <v>0</v>
      </c>
      <c r="AK96" s="622">
        <f t="shared" si="38"/>
        <v>0</v>
      </c>
      <c r="AL96" s="622">
        <f t="shared" si="39"/>
        <v>0</v>
      </c>
      <c r="AW96" s="25"/>
      <c r="AX96" s="25"/>
      <c r="BF96" s="25"/>
      <c r="BG96" s="25"/>
    </row>
    <row r="97" spans="1:59">
      <c r="A97" s="42"/>
      <c r="B97" s="169">
        <v>643</v>
      </c>
      <c r="C97" s="158" t="s">
        <v>729</v>
      </c>
      <c r="D97" s="120">
        <v>64</v>
      </c>
      <c r="E97" s="237"/>
      <c r="F97" s="143"/>
      <c r="O97" s="110"/>
      <c r="P97" s="110"/>
      <c r="W97" s="66">
        <f t="shared" si="33"/>
        <v>92</v>
      </c>
      <c r="X97" s="248">
        <v>659</v>
      </c>
      <c r="Y97" s="249" t="s">
        <v>493</v>
      </c>
      <c r="Z97" s="628">
        <f>消費波及!Z99+開催波及!Z99</f>
        <v>0</v>
      </c>
      <c r="AA97" s="628">
        <f>消費波及!AA99+開催波及!AA99</f>
        <v>0</v>
      </c>
      <c r="AB97" s="628">
        <f>消費波及!AB99+開催波及!AB99</f>
        <v>0</v>
      </c>
      <c r="AC97" s="628">
        <f>消費波及!AC99+開催波及!AC99</f>
        <v>0</v>
      </c>
      <c r="AD97" s="122">
        <f t="shared" si="34"/>
        <v>3.4099999999999995E-5</v>
      </c>
      <c r="AE97" s="42"/>
      <c r="AF97" s="132">
        <v>92</v>
      </c>
      <c r="AG97" s="124">
        <f t="shared" si="32"/>
        <v>659</v>
      </c>
      <c r="AH97" s="125" t="str">
        <f t="shared" si="35"/>
        <v>他に分類されない会員制団体</v>
      </c>
      <c r="AI97" s="622">
        <f t="shared" si="36"/>
        <v>0</v>
      </c>
      <c r="AJ97" s="622">
        <f t="shared" si="37"/>
        <v>0</v>
      </c>
      <c r="AK97" s="622">
        <f t="shared" si="38"/>
        <v>0</v>
      </c>
      <c r="AL97" s="622">
        <f t="shared" si="39"/>
        <v>0</v>
      </c>
      <c r="AW97" s="25"/>
      <c r="AX97" s="25"/>
      <c r="BF97" s="25"/>
      <c r="BG97" s="25"/>
    </row>
    <row r="98" spans="1:59">
      <c r="A98" s="42"/>
      <c r="B98" s="169">
        <v>644</v>
      </c>
      <c r="C98" s="158" t="s">
        <v>32</v>
      </c>
      <c r="D98" s="120">
        <v>64</v>
      </c>
      <c r="E98" s="237"/>
      <c r="F98" s="143"/>
      <c r="O98" s="110"/>
      <c r="P98" s="110"/>
      <c r="W98" s="66">
        <f t="shared" si="33"/>
        <v>93</v>
      </c>
      <c r="X98" s="248">
        <v>661</v>
      </c>
      <c r="Y98" s="249" t="s">
        <v>730</v>
      </c>
      <c r="Z98" s="628">
        <f>消費波及!Z100+開催波及!Z100</f>
        <v>0</v>
      </c>
      <c r="AA98" s="628">
        <f>消費波及!AA100+開催波及!AA100</f>
        <v>0</v>
      </c>
      <c r="AB98" s="628">
        <f>消費波及!AB100+開催波及!AB100</f>
        <v>0</v>
      </c>
      <c r="AC98" s="628">
        <f>消費波及!AC100+開催波及!AC100</f>
        <v>0</v>
      </c>
      <c r="AD98" s="122">
        <f t="shared" si="34"/>
        <v>3.3899999999999997E-5</v>
      </c>
      <c r="AE98" s="42"/>
      <c r="AF98" s="132">
        <v>93</v>
      </c>
      <c r="AG98" s="124">
        <f t="shared" si="32"/>
        <v>661</v>
      </c>
      <c r="AH98" s="125" t="str">
        <f t="shared" si="35"/>
        <v>物品賃貸サービス</v>
      </c>
      <c r="AI98" s="622">
        <f t="shared" si="36"/>
        <v>0</v>
      </c>
      <c r="AJ98" s="622">
        <f t="shared" si="37"/>
        <v>0</v>
      </c>
      <c r="AK98" s="622">
        <f t="shared" si="38"/>
        <v>0</v>
      </c>
      <c r="AL98" s="622">
        <f t="shared" si="39"/>
        <v>0</v>
      </c>
      <c r="AW98" s="25"/>
      <c r="AX98" s="25"/>
      <c r="BF98" s="25"/>
      <c r="BG98" s="25"/>
    </row>
    <row r="99" spans="1:59">
      <c r="A99" s="42"/>
      <c r="B99" s="169">
        <v>659</v>
      </c>
      <c r="C99" s="158" t="s">
        <v>493</v>
      </c>
      <c r="D99" s="120">
        <v>65</v>
      </c>
      <c r="E99" s="237"/>
      <c r="F99" s="143"/>
      <c r="O99" s="110"/>
      <c r="P99" s="110"/>
      <c r="W99" s="66">
        <f t="shared" si="33"/>
        <v>94</v>
      </c>
      <c r="X99" s="248">
        <v>662</v>
      </c>
      <c r="Y99" s="635" t="s">
        <v>731</v>
      </c>
      <c r="Z99" s="628">
        <f>消費波及!Z101+開催波及!Z101</f>
        <v>0</v>
      </c>
      <c r="AA99" s="628">
        <f>消費波及!AA101+開催波及!AA101</f>
        <v>0</v>
      </c>
      <c r="AB99" s="628">
        <f>消費波及!AB101+開催波及!AB101</f>
        <v>0</v>
      </c>
      <c r="AC99" s="628">
        <f>消費波及!AC101+開催波及!AC101</f>
        <v>0</v>
      </c>
      <c r="AD99" s="122">
        <f t="shared" si="34"/>
        <v>3.3800000000000002E-5</v>
      </c>
      <c r="AE99" s="42"/>
      <c r="AF99" s="132">
        <v>94</v>
      </c>
      <c r="AG99" s="124">
        <f t="shared" si="32"/>
        <v>662</v>
      </c>
      <c r="AH99" s="125" t="str">
        <f t="shared" si="35"/>
        <v>広告</v>
      </c>
      <c r="AI99" s="622">
        <f t="shared" si="36"/>
        <v>0</v>
      </c>
      <c r="AJ99" s="622">
        <f t="shared" si="37"/>
        <v>0</v>
      </c>
      <c r="AK99" s="622">
        <f t="shared" si="38"/>
        <v>0</v>
      </c>
      <c r="AL99" s="622">
        <f t="shared" si="39"/>
        <v>0</v>
      </c>
      <c r="AW99" s="25"/>
      <c r="AX99" s="25"/>
      <c r="BF99" s="25"/>
      <c r="BG99" s="25"/>
    </row>
    <row r="100" spans="1:59">
      <c r="A100" s="42"/>
      <c r="B100" s="169">
        <v>661</v>
      </c>
      <c r="C100" s="158" t="s">
        <v>730</v>
      </c>
      <c r="D100" s="120">
        <v>66</v>
      </c>
      <c r="E100" s="237"/>
      <c r="F100" s="143"/>
      <c r="O100" s="110"/>
      <c r="P100" s="110"/>
      <c r="W100" s="66">
        <f t="shared" si="33"/>
        <v>95</v>
      </c>
      <c r="X100" s="248">
        <v>663</v>
      </c>
      <c r="Y100" s="249" t="s">
        <v>732</v>
      </c>
      <c r="Z100" s="628">
        <f>消費波及!Z102+開催波及!Z102</f>
        <v>0</v>
      </c>
      <c r="AA100" s="628">
        <f>消費波及!AA102+開催波及!AA102</f>
        <v>0</v>
      </c>
      <c r="AB100" s="628">
        <f>消費波及!AB102+開催波及!AB102</f>
        <v>0</v>
      </c>
      <c r="AC100" s="628">
        <f>消費波及!AC102+開催波及!AC102</f>
        <v>0</v>
      </c>
      <c r="AD100" s="122">
        <f t="shared" si="34"/>
        <v>3.3699999999999999E-5</v>
      </c>
      <c r="AE100" s="42"/>
      <c r="AF100" s="132">
        <v>95</v>
      </c>
      <c r="AG100" s="124">
        <f t="shared" si="32"/>
        <v>663</v>
      </c>
      <c r="AH100" s="125" t="str">
        <f t="shared" si="35"/>
        <v>自動車整備・機械修理</v>
      </c>
      <c r="AI100" s="622">
        <f t="shared" si="36"/>
        <v>0</v>
      </c>
      <c r="AJ100" s="622">
        <f t="shared" si="37"/>
        <v>0</v>
      </c>
      <c r="AK100" s="622">
        <f t="shared" si="38"/>
        <v>0</v>
      </c>
      <c r="AL100" s="622">
        <f t="shared" si="39"/>
        <v>0</v>
      </c>
      <c r="AW100" s="25"/>
      <c r="AX100" s="25"/>
      <c r="BF100" s="25"/>
      <c r="BG100" s="25"/>
    </row>
    <row r="101" spans="1:59">
      <c r="A101" s="42"/>
      <c r="B101" s="169">
        <v>662</v>
      </c>
      <c r="C101" s="158" t="s">
        <v>731</v>
      </c>
      <c r="D101" s="120">
        <v>66</v>
      </c>
      <c r="E101" s="237"/>
      <c r="F101" s="143"/>
      <c r="O101" s="110"/>
      <c r="P101" s="110"/>
      <c r="W101" s="66">
        <f t="shared" si="33"/>
        <v>96</v>
      </c>
      <c r="X101" s="248">
        <v>669</v>
      </c>
      <c r="Y101" s="249" t="s">
        <v>733</v>
      </c>
      <c r="Z101" s="628">
        <f>消費波及!Z103+開催波及!Z103</f>
        <v>0</v>
      </c>
      <c r="AA101" s="628">
        <f>消費波及!AA103+開催波及!AA103</f>
        <v>0</v>
      </c>
      <c r="AB101" s="628">
        <f>消費波及!AB103+開催波及!AB103</f>
        <v>0</v>
      </c>
      <c r="AC101" s="628">
        <f>消費波及!AC103+開催波及!AC103</f>
        <v>0</v>
      </c>
      <c r="AD101" s="122">
        <f t="shared" si="34"/>
        <v>3.3099999999999998E-5</v>
      </c>
      <c r="AE101" s="42"/>
      <c r="AF101" s="132">
        <v>96</v>
      </c>
      <c r="AG101" s="124">
        <f t="shared" si="32"/>
        <v>669</v>
      </c>
      <c r="AH101" s="125" t="str">
        <f t="shared" si="35"/>
        <v>その他の対事業所サービス</v>
      </c>
      <c r="AI101" s="622">
        <f t="shared" si="36"/>
        <v>0</v>
      </c>
      <c r="AJ101" s="622">
        <f t="shared" si="37"/>
        <v>0</v>
      </c>
      <c r="AK101" s="622">
        <f t="shared" si="38"/>
        <v>0</v>
      </c>
      <c r="AL101" s="622">
        <f t="shared" si="39"/>
        <v>0</v>
      </c>
      <c r="AW101" s="25"/>
      <c r="AX101" s="25"/>
      <c r="BF101" s="25"/>
      <c r="BG101" s="25"/>
    </row>
    <row r="102" spans="1:59">
      <c r="A102" s="42"/>
      <c r="B102" s="169">
        <v>663</v>
      </c>
      <c r="C102" s="158" t="s">
        <v>732</v>
      </c>
      <c r="D102" s="120">
        <v>66</v>
      </c>
      <c r="E102" s="237"/>
      <c r="F102" s="143"/>
      <c r="O102" s="110"/>
      <c r="P102" s="110"/>
      <c r="W102" s="66">
        <f t="shared" si="33"/>
        <v>97</v>
      </c>
      <c r="X102" s="248">
        <v>671</v>
      </c>
      <c r="Y102" s="249" t="s">
        <v>734</v>
      </c>
      <c r="Z102" s="628">
        <f>消費波及!Z104+開催波及!Z104</f>
        <v>0</v>
      </c>
      <c r="AA102" s="628">
        <f>消費波及!AA104+開催波及!AA104</f>
        <v>0</v>
      </c>
      <c r="AB102" s="628">
        <f>消費波及!AB104+開催波及!AB104</f>
        <v>0</v>
      </c>
      <c r="AC102" s="628">
        <f>消費波及!AC104+開催波及!AC104</f>
        <v>0</v>
      </c>
      <c r="AD102" s="122">
        <f t="shared" si="34"/>
        <v>3.29E-5</v>
      </c>
      <c r="AE102" s="42"/>
      <c r="AF102" s="132">
        <v>97</v>
      </c>
      <c r="AG102" s="124">
        <f t="shared" ref="AG102:AG108" si="40">VLOOKUP($AF102,$W$6:$AC$109,2,0)</f>
        <v>671</v>
      </c>
      <c r="AH102" s="125" t="str">
        <f t="shared" si="35"/>
        <v>宿泊業</v>
      </c>
      <c r="AI102" s="622">
        <f t="shared" si="36"/>
        <v>0</v>
      </c>
      <c r="AJ102" s="622">
        <f t="shared" si="37"/>
        <v>0</v>
      </c>
      <c r="AK102" s="622">
        <f t="shared" si="38"/>
        <v>0</v>
      </c>
      <c r="AL102" s="622">
        <f t="shared" si="39"/>
        <v>0</v>
      </c>
      <c r="AW102" s="25"/>
      <c r="AX102" s="25"/>
      <c r="BF102" s="25"/>
      <c r="BG102" s="25"/>
    </row>
    <row r="103" spans="1:59">
      <c r="A103" s="42"/>
      <c r="B103" s="169">
        <v>669</v>
      </c>
      <c r="C103" s="161" t="s">
        <v>733</v>
      </c>
      <c r="D103" s="120">
        <v>66</v>
      </c>
      <c r="E103" s="237"/>
      <c r="F103" s="143"/>
      <c r="O103" s="110"/>
      <c r="P103" s="110"/>
      <c r="W103" s="66">
        <f t="shared" si="33"/>
        <v>98</v>
      </c>
      <c r="X103" s="248">
        <v>672</v>
      </c>
      <c r="Y103" s="249" t="s">
        <v>735</v>
      </c>
      <c r="Z103" s="628">
        <f>消費波及!Z105+開催波及!Z105</f>
        <v>0</v>
      </c>
      <c r="AA103" s="628">
        <f>消費波及!AA105+開催波及!AA105</f>
        <v>0</v>
      </c>
      <c r="AB103" s="628">
        <f>消費波及!AB105+開催波及!AB105</f>
        <v>0</v>
      </c>
      <c r="AC103" s="628">
        <f>消費波及!AC105+開催波及!AC105</f>
        <v>0</v>
      </c>
      <c r="AD103" s="122">
        <f t="shared" si="34"/>
        <v>3.2799999999999998E-5</v>
      </c>
      <c r="AE103" s="42"/>
      <c r="AF103" s="132">
        <v>98</v>
      </c>
      <c r="AG103" s="124">
        <f t="shared" si="40"/>
        <v>672</v>
      </c>
      <c r="AH103" s="125" t="str">
        <f t="shared" si="35"/>
        <v>飲食サービス</v>
      </c>
      <c r="AI103" s="622">
        <f t="shared" si="36"/>
        <v>0</v>
      </c>
      <c r="AJ103" s="622">
        <f t="shared" si="37"/>
        <v>0</v>
      </c>
      <c r="AK103" s="622">
        <f t="shared" si="38"/>
        <v>0</v>
      </c>
      <c r="AL103" s="622">
        <f t="shared" si="39"/>
        <v>0</v>
      </c>
      <c r="AW103" s="25"/>
      <c r="AX103" s="25"/>
      <c r="BF103" s="25"/>
      <c r="BG103" s="25"/>
    </row>
    <row r="104" spans="1:59">
      <c r="A104" s="42"/>
      <c r="B104" s="169">
        <v>671</v>
      </c>
      <c r="C104" s="158" t="s">
        <v>734</v>
      </c>
      <c r="D104" s="120">
        <v>67</v>
      </c>
      <c r="E104" s="237"/>
      <c r="F104" s="143"/>
      <c r="O104" s="110"/>
      <c r="P104" s="110"/>
      <c r="W104" s="66">
        <f t="shared" si="33"/>
        <v>99</v>
      </c>
      <c r="X104" s="248">
        <v>673</v>
      </c>
      <c r="Y104" s="249" t="s">
        <v>40</v>
      </c>
      <c r="Z104" s="628">
        <f>消費波及!Z106+開催波及!Z106</f>
        <v>0</v>
      </c>
      <c r="AA104" s="628">
        <f>消費波及!AA106+開催波及!AA106</f>
        <v>0</v>
      </c>
      <c r="AB104" s="628">
        <f>消費波及!AB106+開催波及!AB106</f>
        <v>0</v>
      </c>
      <c r="AC104" s="628">
        <f>消費波及!AC106+開催波及!AC106</f>
        <v>0</v>
      </c>
      <c r="AD104" s="122">
        <f t="shared" si="34"/>
        <v>3.2699999999999995E-5</v>
      </c>
      <c r="AE104" s="42"/>
      <c r="AF104" s="132">
        <v>99</v>
      </c>
      <c r="AG104" s="124">
        <f t="shared" si="40"/>
        <v>673</v>
      </c>
      <c r="AH104" s="125" t="str">
        <f t="shared" si="35"/>
        <v>洗濯・理容・美容・浴場業</v>
      </c>
      <c r="AI104" s="622">
        <f t="shared" si="36"/>
        <v>0</v>
      </c>
      <c r="AJ104" s="622">
        <f t="shared" si="37"/>
        <v>0</v>
      </c>
      <c r="AK104" s="622">
        <f t="shared" si="38"/>
        <v>0</v>
      </c>
      <c r="AL104" s="622">
        <f t="shared" si="39"/>
        <v>0</v>
      </c>
      <c r="AW104" s="25"/>
      <c r="AX104" s="25"/>
      <c r="BF104" s="25"/>
      <c r="BG104" s="25"/>
    </row>
    <row r="105" spans="1:59">
      <c r="A105" s="42"/>
      <c r="B105" s="169">
        <v>672</v>
      </c>
      <c r="C105" s="158" t="s">
        <v>735</v>
      </c>
      <c r="D105" s="120">
        <v>67</v>
      </c>
      <c r="E105" s="237"/>
      <c r="F105" s="143"/>
      <c r="O105" s="110"/>
      <c r="P105" s="110"/>
      <c r="W105" s="66">
        <f t="shared" si="33"/>
        <v>100</v>
      </c>
      <c r="X105" s="248">
        <v>674</v>
      </c>
      <c r="Y105" s="249" t="s">
        <v>667</v>
      </c>
      <c r="Z105" s="628">
        <f>消費波及!Z107+開催波及!Z107</f>
        <v>0</v>
      </c>
      <c r="AA105" s="628">
        <f>消費波及!AA107+開催波及!AA107</f>
        <v>0</v>
      </c>
      <c r="AB105" s="628">
        <f>消費波及!AB107+開催波及!AB107</f>
        <v>0</v>
      </c>
      <c r="AC105" s="628">
        <f>消費波及!AC107+開催波及!AC107</f>
        <v>0</v>
      </c>
      <c r="AD105" s="122">
        <f t="shared" si="34"/>
        <v>3.26E-5</v>
      </c>
      <c r="AE105" s="42"/>
      <c r="AF105" s="132">
        <v>100</v>
      </c>
      <c r="AG105" s="124">
        <f t="shared" si="40"/>
        <v>674</v>
      </c>
      <c r="AH105" s="125" t="str">
        <f t="shared" si="35"/>
        <v>娯楽サービス</v>
      </c>
      <c r="AI105" s="622">
        <f t="shared" si="36"/>
        <v>0</v>
      </c>
      <c r="AJ105" s="622">
        <f t="shared" si="37"/>
        <v>0</v>
      </c>
      <c r="AK105" s="622">
        <f t="shared" si="38"/>
        <v>0</v>
      </c>
      <c r="AL105" s="622">
        <f t="shared" si="39"/>
        <v>0</v>
      </c>
      <c r="AW105" s="25"/>
      <c r="AX105" s="25"/>
      <c r="BF105" s="25"/>
      <c r="BG105" s="25"/>
    </row>
    <row r="106" spans="1:59">
      <c r="A106" s="42"/>
      <c r="B106" s="169">
        <v>673</v>
      </c>
      <c r="C106" s="158" t="s">
        <v>40</v>
      </c>
      <c r="D106" s="120">
        <v>67</v>
      </c>
      <c r="E106" s="237"/>
      <c r="F106" s="143"/>
      <c r="O106" s="110"/>
      <c r="P106" s="110"/>
      <c r="W106" s="66">
        <f t="shared" si="33"/>
        <v>101</v>
      </c>
      <c r="X106" s="248">
        <v>675</v>
      </c>
      <c r="Y106" s="635" t="s">
        <v>736</v>
      </c>
      <c r="Z106" s="628">
        <f>消費波及!Z108+開催波及!Z108</f>
        <v>0</v>
      </c>
      <c r="AA106" s="628">
        <f>消費波及!AA108+開催波及!AA108</f>
        <v>0</v>
      </c>
      <c r="AB106" s="628">
        <f>消費波及!AB108+開催波及!AB108</f>
        <v>0</v>
      </c>
      <c r="AC106" s="628">
        <f>消費波及!AC108+開催波及!AC108</f>
        <v>0</v>
      </c>
      <c r="AD106" s="122">
        <f t="shared" si="34"/>
        <v>3.2499999999999997E-5</v>
      </c>
      <c r="AE106" s="42"/>
      <c r="AF106" s="132">
        <v>101</v>
      </c>
      <c r="AG106" s="124">
        <f t="shared" si="40"/>
        <v>675</v>
      </c>
      <c r="AH106" s="125" t="str">
        <f t="shared" si="35"/>
        <v>獣医業</v>
      </c>
      <c r="AI106" s="622">
        <f t="shared" si="36"/>
        <v>0</v>
      </c>
      <c r="AJ106" s="622">
        <f t="shared" si="37"/>
        <v>0</v>
      </c>
      <c r="AK106" s="622">
        <f t="shared" si="38"/>
        <v>0</v>
      </c>
      <c r="AL106" s="622">
        <f t="shared" si="39"/>
        <v>0</v>
      </c>
      <c r="AW106" s="25"/>
      <c r="AX106" s="25"/>
      <c r="BF106" s="25"/>
      <c r="BG106" s="25"/>
    </row>
    <row r="107" spans="1:59">
      <c r="A107" s="42"/>
      <c r="B107" s="169">
        <v>674</v>
      </c>
      <c r="C107" s="158" t="s">
        <v>667</v>
      </c>
      <c r="D107" s="120">
        <v>67</v>
      </c>
      <c r="E107" s="237"/>
      <c r="F107" s="143"/>
      <c r="O107" s="110"/>
      <c r="P107" s="110"/>
      <c r="W107" s="66">
        <f t="shared" si="33"/>
        <v>102</v>
      </c>
      <c r="X107" s="248">
        <v>679</v>
      </c>
      <c r="Y107" s="635" t="s">
        <v>25</v>
      </c>
      <c r="Z107" s="628">
        <f>消費波及!Z109+開催波及!Z109</f>
        <v>0</v>
      </c>
      <c r="AA107" s="628">
        <f>消費波及!AA109+開催波及!AA109</f>
        <v>0</v>
      </c>
      <c r="AB107" s="628">
        <f>消費波及!AB109+開催波及!AB109</f>
        <v>0</v>
      </c>
      <c r="AC107" s="628">
        <f>消費波及!AC109+開催波及!AC109</f>
        <v>0</v>
      </c>
      <c r="AD107" s="122">
        <f t="shared" si="34"/>
        <v>3.2100000000000001E-5</v>
      </c>
      <c r="AE107" s="42"/>
      <c r="AF107" s="132">
        <v>102</v>
      </c>
      <c r="AG107" s="124">
        <f t="shared" si="40"/>
        <v>679</v>
      </c>
      <c r="AH107" s="125" t="str">
        <f t="shared" si="35"/>
        <v>その他の対個人サービス</v>
      </c>
      <c r="AI107" s="622">
        <f t="shared" si="36"/>
        <v>0</v>
      </c>
      <c r="AJ107" s="622">
        <f t="shared" si="37"/>
        <v>0</v>
      </c>
      <c r="AK107" s="622">
        <f t="shared" si="38"/>
        <v>0</v>
      </c>
      <c r="AL107" s="622">
        <f t="shared" si="39"/>
        <v>0</v>
      </c>
      <c r="AW107" s="25"/>
      <c r="AX107" s="25"/>
      <c r="BF107" s="25"/>
      <c r="BG107" s="25"/>
    </row>
    <row r="108" spans="1:59">
      <c r="A108" s="42"/>
      <c r="B108" s="169">
        <v>675</v>
      </c>
      <c r="C108" s="158" t="s">
        <v>736</v>
      </c>
      <c r="D108" s="120">
        <v>67</v>
      </c>
      <c r="E108" s="237"/>
      <c r="F108" s="143"/>
      <c r="O108" s="110"/>
      <c r="P108" s="110"/>
      <c r="W108" s="66">
        <f t="shared" si="33"/>
        <v>103</v>
      </c>
      <c r="X108" s="636">
        <v>911</v>
      </c>
      <c r="Y108" s="637" t="s">
        <v>257</v>
      </c>
      <c r="Z108" s="638">
        <f>開催波及!Z114</f>
        <v>0</v>
      </c>
      <c r="AA108" s="638">
        <f>0</f>
        <v>0</v>
      </c>
      <c r="AB108" s="638">
        <f>0</f>
        <v>0</v>
      </c>
      <c r="AC108" s="638">
        <f>開催波及!AC114</f>
        <v>0</v>
      </c>
      <c r="AD108" s="122">
        <f t="shared" si="34"/>
        <v>8.8999999999999995E-6</v>
      </c>
      <c r="AE108" s="42"/>
      <c r="AF108" s="136">
        <v>103</v>
      </c>
      <c r="AG108" s="124">
        <f t="shared" si="40"/>
        <v>911</v>
      </c>
      <c r="AH108" s="125" t="str">
        <f t="shared" si="35"/>
        <v>雇用者所得</v>
      </c>
      <c r="AI108" s="622">
        <f t="shared" si="36"/>
        <v>0</v>
      </c>
      <c r="AJ108" s="622">
        <f t="shared" si="37"/>
        <v>0</v>
      </c>
      <c r="AK108" s="622">
        <f t="shared" si="38"/>
        <v>0</v>
      </c>
      <c r="AL108" s="622">
        <f t="shared" si="39"/>
        <v>0</v>
      </c>
      <c r="AW108" s="25"/>
      <c r="AX108" s="25"/>
      <c r="BF108" s="25"/>
      <c r="BG108" s="25"/>
    </row>
    <row r="109" spans="1:59">
      <c r="A109" s="42"/>
      <c r="B109" s="169">
        <v>679</v>
      </c>
      <c r="C109" s="158" t="s">
        <v>25</v>
      </c>
      <c r="D109" s="120">
        <v>67</v>
      </c>
      <c r="E109" s="237"/>
      <c r="F109" s="143"/>
      <c r="O109" s="110"/>
      <c r="P109" s="110"/>
      <c r="W109" s="174"/>
      <c r="X109" s="639">
        <v>681</v>
      </c>
      <c r="Y109" s="640" t="s">
        <v>503</v>
      </c>
      <c r="Z109" s="641">
        <f>消費波及!Z110+開催波及!Z110</f>
        <v>0</v>
      </c>
      <c r="AA109" s="641">
        <f>消費波及!AA110+開催波及!AA110</f>
        <v>0</v>
      </c>
      <c r="AB109" s="641">
        <f>消費波及!AB110+開催波及!AB110</f>
        <v>0</v>
      </c>
      <c r="AC109" s="641">
        <f>消費波及!AC110+開催波及!AC110</f>
        <v>0</v>
      </c>
      <c r="AD109" s="122"/>
      <c r="AE109" s="42"/>
      <c r="AF109" s="137"/>
      <c r="AG109" s="242">
        <v>681</v>
      </c>
      <c r="AH109" s="243" t="s">
        <v>503</v>
      </c>
      <c r="AI109" s="245">
        <f>Z109</f>
        <v>0</v>
      </c>
      <c r="AJ109" s="245">
        <f t="shared" ref="AJ109:AJ112" si="41">AA109</f>
        <v>0</v>
      </c>
      <c r="AK109" s="245">
        <f t="shared" ref="AK109:AK112" si="42">AB109</f>
        <v>0</v>
      </c>
      <c r="AL109" s="245">
        <f t="shared" ref="AL109:AL112" si="43">AC109</f>
        <v>0</v>
      </c>
      <c r="AW109" s="25"/>
      <c r="AX109" s="25"/>
      <c r="BF109" s="25"/>
      <c r="BG109" s="25"/>
    </row>
    <row r="110" spans="1:59">
      <c r="A110" s="42"/>
      <c r="B110" s="169">
        <v>681</v>
      </c>
      <c r="C110" s="158" t="s">
        <v>26</v>
      </c>
      <c r="D110" s="120">
        <v>68</v>
      </c>
      <c r="E110" s="237"/>
      <c r="F110" s="143"/>
      <c r="O110" s="110"/>
      <c r="P110" s="110"/>
      <c r="W110" s="143"/>
      <c r="X110" s="642">
        <v>691</v>
      </c>
      <c r="Y110" s="643" t="s">
        <v>504</v>
      </c>
      <c r="Z110" s="641">
        <f>消費波及!Z111+開催波及!Z111</f>
        <v>0</v>
      </c>
      <c r="AA110" s="641">
        <f>消費波及!AA111+開催波及!AA111</f>
        <v>0</v>
      </c>
      <c r="AB110" s="641">
        <f>消費波及!AB111+開催波及!AB111</f>
        <v>0</v>
      </c>
      <c r="AC110" s="641">
        <f>消費波及!AC111+開催波及!AC111</f>
        <v>0</v>
      </c>
      <c r="AG110" s="145">
        <v>691</v>
      </c>
      <c r="AH110" s="131" t="s">
        <v>504</v>
      </c>
      <c r="AI110" s="246">
        <f t="shared" ref="AI110:AI112" si="44">Z110</f>
        <v>0</v>
      </c>
      <c r="AJ110" s="246">
        <f t="shared" si="41"/>
        <v>0</v>
      </c>
      <c r="AK110" s="246">
        <f t="shared" si="42"/>
        <v>0</v>
      </c>
      <c r="AL110" s="246">
        <f t="shared" si="43"/>
        <v>0</v>
      </c>
      <c r="AW110" s="25"/>
      <c r="AX110" s="25"/>
      <c r="BF110" s="25"/>
      <c r="BG110" s="25"/>
    </row>
    <row r="111" spans="1:59">
      <c r="A111" s="42"/>
      <c r="B111" s="173">
        <v>691</v>
      </c>
      <c r="C111" s="165" t="s">
        <v>27</v>
      </c>
      <c r="D111" s="235">
        <v>69</v>
      </c>
      <c r="E111" s="237"/>
      <c r="F111" s="143"/>
      <c r="O111" s="110"/>
      <c r="P111" s="110"/>
      <c r="W111" s="143"/>
      <c r="X111" s="169">
        <v>553</v>
      </c>
      <c r="Y111" s="158" t="s">
        <v>474</v>
      </c>
      <c r="Z111" s="634">
        <f>消費波及!Z78+開催波及!Z78</f>
        <v>0</v>
      </c>
      <c r="AA111" s="634">
        <f>消費波及!AA78+開催波及!AA78</f>
        <v>0</v>
      </c>
      <c r="AB111" s="634">
        <f>消費波及!AB78+開催波及!AB78</f>
        <v>0</v>
      </c>
      <c r="AC111" s="634">
        <f>消費波及!AC78+開催波及!AC78</f>
        <v>0</v>
      </c>
      <c r="AG111" s="144">
        <v>553</v>
      </c>
      <c r="AH111" s="119" t="s">
        <v>474</v>
      </c>
      <c r="AI111" s="246">
        <f t="shared" si="44"/>
        <v>0</v>
      </c>
      <c r="AJ111" s="246">
        <f t="shared" si="41"/>
        <v>0</v>
      </c>
      <c r="AK111" s="246">
        <f t="shared" si="42"/>
        <v>0</v>
      </c>
      <c r="AL111" s="246">
        <f t="shared" si="43"/>
        <v>0</v>
      </c>
      <c r="AW111" s="25"/>
      <c r="AX111" s="25"/>
      <c r="BF111" s="25"/>
      <c r="BG111" s="25"/>
    </row>
    <row r="112" spans="1:59">
      <c r="A112" s="42"/>
      <c r="B112" s="147"/>
      <c r="C112" s="147"/>
      <c r="D112" s="86"/>
      <c r="E112" s="41"/>
      <c r="F112" s="143"/>
      <c r="O112" s="110"/>
      <c r="P112" s="110"/>
      <c r="W112" s="143"/>
      <c r="X112" s="644">
        <v>573</v>
      </c>
      <c r="Y112" s="645" t="s">
        <v>477</v>
      </c>
      <c r="Z112" s="632">
        <f>消費波及!Z81+開催波及!Z81</f>
        <v>0</v>
      </c>
      <c r="AA112" s="632">
        <f>消費波及!AA81+開催波及!AA81</f>
        <v>0</v>
      </c>
      <c r="AB112" s="632">
        <f>消費波及!AB81+開催波及!AB81</f>
        <v>0</v>
      </c>
      <c r="AC112" s="632">
        <f>消費波及!AC81+開催波及!AC81</f>
        <v>0</v>
      </c>
      <c r="AG112" s="146">
        <v>573</v>
      </c>
      <c r="AH112" s="138" t="s">
        <v>477</v>
      </c>
      <c r="AI112" s="246">
        <f t="shared" si="44"/>
        <v>0</v>
      </c>
      <c r="AJ112" s="246">
        <f t="shared" si="41"/>
        <v>0</v>
      </c>
      <c r="AK112" s="246">
        <f t="shared" si="42"/>
        <v>0</v>
      </c>
      <c r="AL112" s="246">
        <f t="shared" si="43"/>
        <v>0</v>
      </c>
      <c r="AW112" s="148"/>
    </row>
    <row r="113" spans="2:49">
      <c r="B113" s="149"/>
      <c r="C113" s="150"/>
      <c r="D113" s="83"/>
      <c r="F113" s="143"/>
      <c r="X113" s="175"/>
      <c r="Y113" s="176" t="s">
        <v>573</v>
      </c>
      <c r="Z113" s="85">
        <f>SUM(Z6:Z112)</f>
        <v>0</v>
      </c>
      <c r="AA113" s="85">
        <f>SUM(AA6:AA112)</f>
        <v>0</v>
      </c>
      <c r="AB113" s="85">
        <f>SUM(AB6:AB112)</f>
        <v>0</v>
      </c>
      <c r="AC113" s="85">
        <f>SUM(AC6:AC112)</f>
        <v>0</v>
      </c>
      <c r="AG113" s="141"/>
      <c r="AH113" s="142" t="s">
        <v>575</v>
      </c>
      <c r="AI113" s="85">
        <f>SUM(AI6:AI112)</f>
        <v>0</v>
      </c>
      <c r="AJ113" s="85">
        <f>SUM(AJ6:AJ112)</f>
        <v>0</v>
      </c>
      <c r="AK113" s="85">
        <f>SUM(AK6:AK112)</f>
        <v>0</v>
      </c>
      <c r="AL113" s="85">
        <f>SUM(AL6:AL112)</f>
        <v>0</v>
      </c>
      <c r="AW113" s="148"/>
    </row>
    <row r="114" spans="2:49">
      <c r="B114" s="151">
        <v>911</v>
      </c>
      <c r="C114" s="142" t="s">
        <v>257</v>
      </c>
      <c r="D114" s="68">
        <v>91</v>
      </c>
      <c r="F114" s="143"/>
      <c r="AG114" s="31"/>
      <c r="AH114" s="28"/>
      <c r="AI114" s="83"/>
      <c r="AJ114" s="83"/>
      <c r="AK114" s="83"/>
      <c r="AL114" s="83"/>
      <c r="AW114" s="148"/>
    </row>
    <row r="115" spans="2:49">
      <c r="B115" s="152"/>
      <c r="C115" s="153"/>
      <c r="AG115" s="68">
        <v>699</v>
      </c>
      <c r="AH115" s="128" t="s">
        <v>576</v>
      </c>
      <c r="AI115" s="129">
        <f>SUM(AI26:AI112)</f>
        <v>0</v>
      </c>
      <c r="AJ115" s="129">
        <f>SUM(AJ26:AJ112)</f>
        <v>0</v>
      </c>
      <c r="AK115" s="129">
        <f>SUM(AK26:AK112)</f>
        <v>0</v>
      </c>
      <c r="AL115" s="129">
        <f>SUM(AL26:AL112)</f>
        <v>0</v>
      </c>
      <c r="AW115" s="148"/>
    </row>
    <row r="116" spans="2:49">
      <c r="B116" s="152"/>
      <c r="C116" s="153"/>
      <c r="AW116" s="148"/>
    </row>
    <row r="117" spans="2:49">
      <c r="B117" s="152"/>
      <c r="C117" s="153"/>
      <c r="AW117" s="148"/>
    </row>
    <row r="118" spans="2:49">
      <c r="B118" s="152"/>
      <c r="C118" s="153"/>
      <c r="AW118" s="148"/>
    </row>
    <row r="119" spans="2:49">
      <c r="B119" s="152"/>
      <c r="C119" s="153"/>
      <c r="AW119" s="148"/>
    </row>
    <row r="120" spans="2:49">
      <c r="B120" s="152"/>
      <c r="C120" s="153"/>
      <c r="AW120" s="148"/>
    </row>
    <row r="121" spans="2:49">
      <c r="B121" s="152"/>
      <c r="C121" s="153"/>
      <c r="AW121" s="148"/>
    </row>
    <row r="122" spans="2:49">
      <c r="B122" s="152"/>
      <c r="C122" s="153"/>
      <c r="AW122" s="148"/>
    </row>
    <row r="123" spans="2:49">
      <c r="B123" s="152"/>
      <c r="C123" s="153"/>
      <c r="AW123" s="148"/>
    </row>
    <row r="124" spans="2:49">
      <c r="B124" s="152"/>
      <c r="C124" s="153"/>
      <c r="AW124" s="148"/>
    </row>
    <row r="125" spans="2:49">
      <c r="B125" s="152"/>
      <c r="C125" s="153"/>
      <c r="X125" s="154"/>
      <c r="Y125" s="110"/>
      <c r="AW125" s="148"/>
    </row>
    <row r="126" spans="2:49">
      <c r="B126" s="152"/>
      <c r="C126" s="153"/>
      <c r="X126" s="154"/>
      <c r="Y126" s="110"/>
      <c r="AW126" s="148"/>
    </row>
    <row r="127" spans="2:49">
      <c r="B127" s="152"/>
      <c r="C127" s="153"/>
      <c r="Z127" s="110"/>
      <c r="AA127" s="110"/>
      <c r="AB127" s="110"/>
      <c r="AC127" s="110"/>
      <c r="AD127" s="135"/>
      <c r="AE127" s="110"/>
      <c r="AW127" s="148"/>
    </row>
    <row r="128" spans="2:49">
      <c r="B128" s="152"/>
      <c r="C128" s="153"/>
      <c r="Z128" s="110"/>
      <c r="AA128" s="110"/>
      <c r="AB128" s="110"/>
      <c r="AC128" s="110"/>
      <c r="AD128" s="135"/>
      <c r="AE128" s="110"/>
      <c r="AW128" s="148"/>
    </row>
    <row r="129" spans="2:49">
      <c r="B129" s="152"/>
      <c r="C129" s="153"/>
      <c r="AW129" s="148"/>
    </row>
    <row r="130" spans="2:49">
      <c r="B130" s="152"/>
      <c r="C130" s="153"/>
      <c r="AW130" s="148"/>
    </row>
    <row r="131" spans="2:49">
      <c r="B131" s="152"/>
      <c r="C131" s="153"/>
      <c r="AW131" s="148"/>
    </row>
    <row r="132" spans="2:49">
      <c r="B132" s="152"/>
      <c r="C132" s="153"/>
      <c r="AW132" s="148"/>
    </row>
    <row r="133" spans="2:49">
      <c r="B133" s="152"/>
      <c r="C133" s="153"/>
      <c r="AW133" s="148"/>
    </row>
    <row r="134" spans="2:49">
      <c r="B134" s="152"/>
      <c r="C134" s="153"/>
      <c r="AW134" s="148"/>
    </row>
    <row r="135" spans="2:49">
      <c r="B135" s="152"/>
      <c r="C135" s="153"/>
      <c r="AW135" s="148"/>
    </row>
    <row r="136" spans="2:49">
      <c r="B136" s="152"/>
      <c r="C136" s="153"/>
      <c r="AW136" s="148"/>
    </row>
    <row r="137" spans="2:49">
      <c r="B137" s="152"/>
      <c r="C137" s="153"/>
      <c r="AW137" s="148"/>
    </row>
    <row r="138" spans="2:49">
      <c r="B138" s="152"/>
      <c r="C138" s="153"/>
      <c r="AW138" s="148"/>
    </row>
    <row r="139" spans="2:49">
      <c r="B139" s="152"/>
      <c r="C139" s="153"/>
      <c r="AW139" s="148"/>
    </row>
    <row r="140" spans="2:49">
      <c r="B140" s="152"/>
      <c r="C140" s="153"/>
      <c r="AW140" s="148"/>
    </row>
    <row r="141" spans="2:49">
      <c r="B141" s="152"/>
      <c r="C141" s="153"/>
      <c r="AW141" s="148"/>
    </row>
    <row r="142" spans="2:49">
      <c r="B142" s="152"/>
      <c r="C142" s="153"/>
      <c r="AW142" s="148"/>
    </row>
    <row r="143" spans="2:49">
      <c r="B143" s="152"/>
      <c r="C143" s="153"/>
      <c r="AW143" s="148"/>
    </row>
    <row r="144" spans="2:49">
      <c r="B144" s="152"/>
      <c r="C144" s="153"/>
      <c r="AW144" s="148"/>
    </row>
    <row r="145" spans="2:49">
      <c r="B145" s="152"/>
      <c r="C145" s="153"/>
      <c r="AW145" s="148"/>
    </row>
    <row r="146" spans="2:49">
      <c r="B146" s="152"/>
      <c r="C146" s="153"/>
      <c r="AW146" s="148"/>
    </row>
    <row r="147" spans="2:49">
      <c r="B147" s="152"/>
      <c r="C147" s="153"/>
      <c r="AW147" s="148"/>
    </row>
    <row r="148" spans="2:49">
      <c r="B148" s="152"/>
      <c r="C148" s="153"/>
      <c r="AW148" s="148"/>
    </row>
    <row r="149" spans="2:49">
      <c r="B149" s="152"/>
      <c r="C149" s="153"/>
      <c r="AW149" s="148"/>
    </row>
    <row r="150" spans="2:49">
      <c r="B150" s="152"/>
      <c r="C150" s="153"/>
      <c r="AW150" s="148"/>
    </row>
    <row r="195" spans="34:38">
      <c r="AH195" s="110"/>
      <c r="AI195" s="110"/>
      <c r="AJ195" s="110"/>
      <c r="AK195" s="110"/>
      <c r="AL195" s="110"/>
    </row>
    <row r="196" spans="34:38">
      <c r="AH196" s="110"/>
      <c r="AI196" s="110"/>
      <c r="AJ196" s="110"/>
      <c r="AK196" s="110"/>
      <c r="AL196" s="110"/>
    </row>
  </sheetData>
  <sheetProtection sheet="1" objects="1" scenarios="1"/>
  <mergeCells count="31">
    <mergeCell ref="AG2:AH5"/>
    <mergeCell ref="AC2:AC4"/>
    <mergeCell ref="AI2:AI4"/>
    <mergeCell ref="AJ2:AJ4"/>
    <mergeCell ref="W2:W5"/>
    <mergeCell ref="X2:Y5"/>
    <mergeCell ref="Z2:Z4"/>
    <mergeCell ref="AA2:AA4"/>
    <mergeCell ref="AB2:AB4"/>
    <mergeCell ref="R2:R4"/>
    <mergeCell ref="S2:S4"/>
    <mergeCell ref="T2:T4"/>
    <mergeCell ref="U2:U4"/>
    <mergeCell ref="AF2:AF5"/>
    <mergeCell ref="J2:J4"/>
    <mergeCell ref="K2:K4"/>
    <mergeCell ref="L2:L4"/>
    <mergeCell ref="O2:O5"/>
    <mergeCell ref="P2:Q5"/>
    <mergeCell ref="B2:C5"/>
    <mergeCell ref="D2:D5"/>
    <mergeCell ref="F2:F5"/>
    <mergeCell ref="G2:H5"/>
    <mergeCell ref="I2:I4"/>
    <mergeCell ref="AP2:AP4"/>
    <mergeCell ref="AQ2:AQ4"/>
    <mergeCell ref="AR2:AR4"/>
    <mergeCell ref="AS2:AS4"/>
    <mergeCell ref="AK2:AK4"/>
    <mergeCell ref="AL2:AL4"/>
    <mergeCell ref="AN2:AO5"/>
  </mergeCells>
  <phoneticPr fontId="2"/>
  <conditionalFormatting sqref="AN2:AO5">
    <cfRule type="expression" dxfId="1" priority="9">
      <formula>AN1=1</formula>
    </cfRule>
  </conditionalFormatting>
  <conditionalFormatting sqref="AP2:AS5">
    <cfRule type="expression" dxfId="0" priority="1">
      <formula>$AN$1=1</formula>
    </cfRule>
  </conditionalFormatting>
  <pageMargins left="0.70866141732283472" right="0.70866141732283472" top="0.74803149606299213" bottom="0.74803149606299213" header="0.31496062992125984" footer="0.31496062992125984"/>
  <pageSetup paperSize="8" scale="3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vt:i4>
      </vt:variant>
    </vt:vector>
  </HeadingPairs>
  <TitlesOfParts>
    <vt:vector size="16" baseType="lpstr">
      <vt:lpstr>操作説明</vt:lpstr>
      <vt:lpstr>入力消費</vt:lpstr>
      <vt:lpstr>入力開催</vt:lpstr>
      <vt:lpstr>定義</vt:lpstr>
      <vt:lpstr>報告書</vt:lpstr>
      <vt:lpstr>flow</vt:lpstr>
      <vt:lpstr>消費波及</vt:lpstr>
      <vt:lpstr>開催波及</vt:lpstr>
      <vt:lpstr>Data</vt:lpstr>
      <vt:lpstr>係数</vt:lpstr>
      <vt:lpstr>マージン</vt:lpstr>
      <vt:lpstr>flow!Print_Area</vt:lpstr>
      <vt:lpstr>報告書!Print_Area</vt:lpstr>
      <vt:lpstr>はいいいえ</vt:lpstr>
      <vt:lpstr>単位</vt:lpstr>
      <vt:lpstr>部門</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lastModifiedBy>數藤 正也（統計課）</cp:lastModifiedBy>
  <cp:lastPrinted>2026-03-30T00:55:12Z</cp:lastPrinted>
  <dcterms:created xsi:type="dcterms:W3CDTF">2013-03-25T05:54:35Z</dcterms:created>
  <dcterms:modified xsi:type="dcterms:W3CDTF">2026-03-30T00:55:22Z</dcterms:modified>
  <cp:contentStatus/>
</cp:coreProperties>
</file>